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65" windowWidth="12120" windowHeight="7710" tabRatio="838" activeTab="1"/>
  </bookViews>
  <sheets>
    <sheet name="Y2,P11" sheetId="35" r:id="rId1"/>
    <sheet name="Y3,P10" sheetId="45" r:id="rId2"/>
    <sheet name="Y4,P9" sheetId="46" r:id="rId3"/>
  </sheets>
  <definedNames>
    <definedName name="_xlnm._FilterDatabase" localSheetId="0" hidden="1">'Y2,P11'!$A$5:$Q$378</definedName>
    <definedName name="_xlnm._FilterDatabase" localSheetId="1" hidden="1">'Y3,P10'!$A$5:$Q$208</definedName>
    <definedName name="_xlnm._FilterDatabase" localSheetId="2" hidden="1">'Y4,P9'!$A$5:$Q$89</definedName>
  </definedNames>
  <calcPr calcId="144525"/>
</workbook>
</file>

<file path=xl/calcChain.xml><?xml version="1.0" encoding="utf-8"?>
<calcChain xmlns="http://schemas.openxmlformats.org/spreadsheetml/2006/main">
  <c r="K89" i="46" l="1"/>
  <c r="K88" i="46"/>
  <c r="K87" i="46"/>
  <c r="K86" i="46"/>
  <c r="K85" i="46"/>
  <c r="K84" i="46"/>
  <c r="K83" i="46"/>
  <c r="K82" i="46" l="1"/>
  <c r="K81" i="46"/>
  <c r="K80" i="46"/>
  <c r="K79" i="46"/>
  <c r="K78" i="46" l="1"/>
  <c r="K77" i="46"/>
  <c r="K76" i="46"/>
  <c r="K75" i="46"/>
  <c r="K74" i="46"/>
  <c r="K73" i="46"/>
  <c r="K72" i="46"/>
  <c r="K71" i="46"/>
  <c r="K70" i="46"/>
  <c r="K69" i="46"/>
  <c r="K68" i="46"/>
  <c r="K67" i="46"/>
  <c r="K66" i="46"/>
  <c r="K65" i="46"/>
  <c r="K64" i="46"/>
  <c r="K63" i="46"/>
  <c r="K62" i="46"/>
  <c r="K61" i="46"/>
  <c r="K60" i="46"/>
  <c r="K59" i="46"/>
  <c r="K58" i="46"/>
  <c r="K57" i="46"/>
  <c r="K56" i="46"/>
  <c r="K55" i="46"/>
  <c r="K54" i="46"/>
  <c r="K53" i="46"/>
  <c r="K52" i="46"/>
  <c r="K51" i="46"/>
  <c r="K50" i="46"/>
  <c r="K49" i="46"/>
  <c r="O49" i="46"/>
  <c r="P49" i="46"/>
  <c r="K48" i="46"/>
  <c r="O48" i="46"/>
  <c r="P48" i="46"/>
  <c r="K47" i="46"/>
  <c r="O47" i="46"/>
  <c r="P47" i="46"/>
  <c r="K46" i="46"/>
  <c r="O46" i="46"/>
  <c r="P46" i="46"/>
  <c r="K45" i="46"/>
  <c r="O45" i="46"/>
  <c r="P45" i="46"/>
  <c r="K44" i="46"/>
  <c r="O44" i="46"/>
  <c r="P44" i="46"/>
  <c r="K43" i="46"/>
  <c r="O43" i="46"/>
  <c r="P43" i="46"/>
  <c r="K42" i="46"/>
  <c r="O42" i="46"/>
  <c r="P42" i="46"/>
  <c r="K41" i="46"/>
  <c r="O41" i="46"/>
  <c r="P41" i="46"/>
  <c r="K40" i="46"/>
  <c r="O40" i="46"/>
  <c r="P40" i="46"/>
  <c r="K39" i="46"/>
  <c r="O39" i="46"/>
  <c r="P39" i="46"/>
  <c r="K38" i="46"/>
  <c r="O38" i="46"/>
  <c r="P38" i="46"/>
  <c r="K37" i="46"/>
  <c r="O37" i="46"/>
  <c r="P37" i="46"/>
  <c r="K36" i="46"/>
  <c r="O36" i="46"/>
  <c r="P36" i="46"/>
  <c r="K35" i="46" l="1"/>
  <c r="O35" i="46"/>
  <c r="P35" i="46"/>
  <c r="M35" i="46"/>
  <c r="N35" i="46"/>
  <c r="L35" i="46"/>
  <c r="Q35" i="46"/>
  <c r="K34" i="46"/>
  <c r="O34" i="46"/>
  <c r="P34" i="46"/>
  <c r="M34" i="46"/>
  <c r="N34" i="46"/>
  <c r="L34" i="46"/>
  <c r="Q34" i="46"/>
  <c r="K33" i="46"/>
  <c r="O33" i="46"/>
  <c r="P33" i="46"/>
  <c r="M33" i="46"/>
  <c r="N33" i="46"/>
  <c r="L33" i="46"/>
  <c r="Q33" i="46"/>
  <c r="K32" i="46" l="1"/>
  <c r="O32" i="46"/>
  <c r="P32" i="46"/>
  <c r="M32" i="46"/>
  <c r="N32" i="46"/>
  <c r="L32" i="46"/>
  <c r="Q32" i="46"/>
  <c r="K31" i="46"/>
  <c r="O31" i="46"/>
  <c r="P31" i="46"/>
  <c r="M31" i="46"/>
  <c r="N31" i="46"/>
  <c r="L31" i="46"/>
  <c r="Q31" i="46"/>
  <c r="K30" i="46"/>
  <c r="O30" i="46"/>
  <c r="P30" i="46"/>
  <c r="M30" i="46"/>
  <c r="N30" i="46"/>
  <c r="L30" i="46"/>
  <c r="Q30" i="46"/>
  <c r="K29" i="46"/>
  <c r="O29" i="46"/>
  <c r="P29" i="46"/>
  <c r="M29" i="46"/>
  <c r="N29" i="46"/>
  <c r="L29" i="46"/>
  <c r="Q29" i="46"/>
  <c r="K28" i="46"/>
  <c r="O28" i="46"/>
  <c r="P28" i="46"/>
  <c r="M28" i="46"/>
  <c r="N28" i="46"/>
  <c r="L28" i="46"/>
  <c r="Q28" i="46"/>
  <c r="K27" i="46"/>
  <c r="O27" i="46"/>
  <c r="P27" i="46"/>
  <c r="M27" i="46"/>
  <c r="N27" i="46"/>
  <c r="L27" i="46"/>
  <c r="Q27" i="46"/>
  <c r="K26" i="46"/>
  <c r="O26" i="46"/>
  <c r="P26" i="46"/>
  <c r="M26" i="46"/>
  <c r="N26" i="46"/>
  <c r="L26" i="46"/>
  <c r="Q26" i="46"/>
  <c r="K25" i="46"/>
  <c r="O25" i="46"/>
  <c r="P25" i="46"/>
  <c r="M25" i="46"/>
  <c r="N25" i="46"/>
  <c r="L25" i="46"/>
  <c r="Q25" i="46"/>
  <c r="K24" i="46"/>
  <c r="O24" i="46"/>
  <c r="P24" i="46"/>
  <c r="M24" i="46"/>
  <c r="N24" i="46"/>
  <c r="L24" i="46"/>
  <c r="Q24" i="46"/>
  <c r="K23" i="46"/>
  <c r="O23" i="46"/>
  <c r="P23" i="46"/>
  <c r="M23" i="46"/>
  <c r="N23" i="46"/>
  <c r="L23" i="46"/>
  <c r="Q23" i="46"/>
  <c r="K22" i="46"/>
  <c r="O22" i="46"/>
  <c r="P22" i="46"/>
  <c r="M22" i="46"/>
  <c r="N22" i="46"/>
  <c r="L22" i="46"/>
  <c r="Q22" i="46"/>
  <c r="K21" i="46"/>
  <c r="O21" i="46"/>
  <c r="P21" i="46"/>
  <c r="M21" i="46"/>
  <c r="N21" i="46"/>
  <c r="L21" i="46"/>
  <c r="Q21" i="46"/>
  <c r="K20" i="46"/>
  <c r="O20" i="46"/>
  <c r="P20" i="46"/>
  <c r="M20" i="46"/>
  <c r="N20" i="46"/>
  <c r="L20" i="46"/>
  <c r="Q20" i="46"/>
  <c r="K19" i="46"/>
  <c r="O19" i="46"/>
  <c r="P19" i="46"/>
  <c r="M19" i="46"/>
  <c r="N19" i="46"/>
  <c r="L19" i="46"/>
  <c r="Q19" i="46"/>
  <c r="K18" i="46"/>
  <c r="O18" i="46"/>
  <c r="P18" i="46"/>
  <c r="M18" i="46"/>
  <c r="N18" i="46"/>
  <c r="L18" i="46"/>
  <c r="Q18" i="46"/>
  <c r="K17" i="46"/>
  <c r="O17" i="46"/>
  <c r="P17" i="46"/>
  <c r="M17" i="46"/>
  <c r="N17" i="46"/>
  <c r="L17" i="46"/>
  <c r="Q17" i="46"/>
  <c r="K16" i="46"/>
  <c r="O16" i="46"/>
  <c r="P16" i="46"/>
  <c r="M16" i="46"/>
  <c r="N16" i="46"/>
  <c r="L16" i="46"/>
  <c r="Q16" i="46"/>
  <c r="K15" i="46"/>
  <c r="O15" i="46"/>
  <c r="P15" i="46"/>
  <c r="M15" i="46"/>
  <c r="N15" i="46"/>
  <c r="L15" i="46"/>
  <c r="Q15" i="46"/>
  <c r="K14" i="46" l="1"/>
  <c r="O14" i="46"/>
  <c r="P14" i="46"/>
  <c r="M14" i="46"/>
  <c r="N14" i="46"/>
  <c r="L14" i="46"/>
  <c r="Q14" i="46"/>
  <c r="K13" i="46"/>
  <c r="O13" i="46"/>
  <c r="P13" i="46"/>
  <c r="M13" i="46"/>
  <c r="N13" i="46"/>
  <c r="L13" i="46"/>
  <c r="Q13" i="46"/>
  <c r="C160" i="46" l="1"/>
  <c r="C154" i="46"/>
  <c r="E153" i="46"/>
  <c r="E152" i="46"/>
  <c r="E151" i="46"/>
  <c r="E150" i="46"/>
  <c r="E149" i="46"/>
  <c r="E148" i="46"/>
  <c r="C148" i="46"/>
  <c r="E147" i="46"/>
  <c r="C147" i="46"/>
  <c r="E145" i="46"/>
  <c r="C145" i="46"/>
  <c r="E144" i="46"/>
  <c r="C144" i="46"/>
  <c r="E143" i="46"/>
  <c r="C143" i="46"/>
  <c r="E142" i="46"/>
  <c r="C142" i="46"/>
  <c r="E141" i="46"/>
  <c r="C141" i="46"/>
  <c r="E140" i="46"/>
  <c r="E139" i="46"/>
  <c r="C139" i="46"/>
  <c r="E138" i="46"/>
  <c r="C138" i="46"/>
  <c r="E137" i="46"/>
  <c r="C137" i="46"/>
  <c r="E136" i="46"/>
  <c r="C136" i="46"/>
  <c r="E135" i="46"/>
  <c r="C135" i="46"/>
  <c r="E134" i="46"/>
  <c r="C134" i="46"/>
  <c r="E132" i="46"/>
  <c r="C132" i="46"/>
  <c r="C121" i="46"/>
  <c r="C114" i="46"/>
  <c r="C107" i="46"/>
  <c r="E106" i="46"/>
  <c r="C106" i="46"/>
  <c r="Q103" i="46"/>
  <c r="P103" i="46"/>
  <c r="E131" i="46" s="1"/>
  <c r="O103" i="46"/>
  <c r="C131" i="46" s="1"/>
  <c r="N103" i="46"/>
  <c r="M103" i="46"/>
  <c r="L103" i="46"/>
  <c r="K103" i="46"/>
  <c r="Q102" i="46"/>
  <c r="P102" i="46"/>
  <c r="O102" i="46"/>
  <c r="N102" i="46"/>
  <c r="M102" i="46"/>
  <c r="L102" i="46"/>
  <c r="K102" i="46"/>
  <c r="Q101" i="46"/>
  <c r="P101" i="46"/>
  <c r="O101" i="46"/>
  <c r="N101" i="46"/>
  <c r="M101" i="46"/>
  <c r="L101" i="46"/>
  <c r="K101" i="46"/>
  <c r="Q12" i="46"/>
  <c r="P12" i="46"/>
  <c r="O12" i="46"/>
  <c r="N12" i="46"/>
  <c r="M12" i="46"/>
  <c r="L12" i="46"/>
  <c r="K12" i="46"/>
  <c r="E127" i="46" s="1"/>
  <c r="Q11" i="46"/>
  <c r="P11" i="46"/>
  <c r="O11" i="46"/>
  <c r="N11" i="46"/>
  <c r="M11" i="46"/>
  <c r="L11" i="46"/>
  <c r="K11" i="46"/>
  <c r="Q10" i="46"/>
  <c r="P10" i="46"/>
  <c r="O10" i="46"/>
  <c r="N10" i="46"/>
  <c r="M10" i="46"/>
  <c r="L10" i="46"/>
  <c r="K10" i="46"/>
  <c r="Q9" i="46"/>
  <c r="P9" i="46"/>
  <c r="O9" i="46"/>
  <c r="N9" i="46"/>
  <c r="M9" i="46"/>
  <c r="L9" i="46"/>
  <c r="K9" i="46"/>
  <c r="Q8" i="46"/>
  <c r="P8" i="46"/>
  <c r="O8" i="46"/>
  <c r="N8" i="46"/>
  <c r="M8" i="46"/>
  <c r="L8" i="46"/>
  <c r="K8" i="46"/>
  <c r="Q7" i="46"/>
  <c r="P7" i="46"/>
  <c r="O7" i="46"/>
  <c r="N7" i="46"/>
  <c r="M7" i="46"/>
  <c r="L7" i="46"/>
  <c r="K7" i="46"/>
  <c r="Q6" i="46"/>
  <c r="P6" i="46"/>
  <c r="O6" i="46"/>
  <c r="N6" i="46"/>
  <c r="M6" i="46"/>
  <c r="L6" i="46"/>
  <c r="K6" i="46"/>
  <c r="C278" i="45"/>
  <c r="C272" i="45"/>
  <c r="E271" i="45"/>
  <c r="E270" i="45"/>
  <c r="E269" i="45"/>
  <c r="E268" i="45"/>
  <c r="E267" i="45"/>
  <c r="E266" i="45"/>
  <c r="C266" i="45"/>
  <c r="E265" i="45"/>
  <c r="C265" i="45"/>
  <c r="E263" i="45"/>
  <c r="C263" i="45"/>
  <c r="E262" i="45"/>
  <c r="C262" i="45"/>
  <c r="E261" i="45"/>
  <c r="C261" i="45"/>
  <c r="E260" i="45"/>
  <c r="C260" i="45"/>
  <c r="E259" i="45"/>
  <c r="C259" i="45"/>
  <c r="E258" i="45"/>
  <c r="E257" i="45"/>
  <c r="C257" i="45"/>
  <c r="E256" i="45"/>
  <c r="C256" i="45"/>
  <c r="E255" i="45"/>
  <c r="C255" i="45"/>
  <c r="E254" i="45"/>
  <c r="C254" i="45"/>
  <c r="E253" i="45"/>
  <c r="C253" i="45"/>
  <c r="E252" i="45"/>
  <c r="C252" i="45"/>
  <c r="E250" i="45"/>
  <c r="C250" i="45"/>
  <c r="C239" i="45"/>
  <c r="C232" i="45"/>
  <c r="C225" i="45"/>
  <c r="E224" i="45"/>
  <c r="C224" i="45"/>
  <c r="Q221" i="45"/>
  <c r="P221" i="45"/>
  <c r="E249" i="45" s="1"/>
  <c r="O221" i="45"/>
  <c r="C249" i="45" s="1"/>
  <c r="N221" i="45"/>
  <c r="M221" i="45"/>
  <c r="L221" i="45"/>
  <c r="K221" i="45"/>
  <c r="Q14" i="45"/>
  <c r="P14" i="45"/>
  <c r="O14" i="45"/>
  <c r="N14" i="45"/>
  <c r="M14" i="45"/>
  <c r="L14" i="45"/>
  <c r="K14" i="45"/>
  <c r="Q13" i="45"/>
  <c r="P13" i="45"/>
  <c r="O13" i="45"/>
  <c r="N13" i="45"/>
  <c r="M13" i="45"/>
  <c r="L13" i="45"/>
  <c r="K13" i="45"/>
  <c r="Q12" i="45"/>
  <c r="P12" i="45"/>
  <c r="O12" i="45"/>
  <c r="N12" i="45"/>
  <c r="M12" i="45"/>
  <c r="L12" i="45"/>
  <c r="K12" i="45"/>
  <c r="Q11" i="45"/>
  <c r="P11" i="45"/>
  <c r="O11" i="45"/>
  <c r="N11" i="45"/>
  <c r="M11" i="45"/>
  <c r="L11" i="45"/>
  <c r="K11" i="45"/>
  <c r="Q10" i="45"/>
  <c r="P10" i="45"/>
  <c r="O10" i="45"/>
  <c r="N10" i="45"/>
  <c r="M10" i="45"/>
  <c r="L10" i="45"/>
  <c r="K10" i="45"/>
  <c r="Q9" i="45"/>
  <c r="P9" i="45"/>
  <c r="O9" i="45"/>
  <c r="N9" i="45"/>
  <c r="M9" i="45"/>
  <c r="L9" i="45"/>
  <c r="K9" i="45"/>
  <c r="Q8" i="45"/>
  <c r="P8" i="45"/>
  <c r="O8" i="45"/>
  <c r="N8" i="45"/>
  <c r="M8" i="45"/>
  <c r="L8" i="45"/>
  <c r="K8" i="45"/>
  <c r="Q7" i="45"/>
  <c r="P7" i="45"/>
  <c r="O7" i="45"/>
  <c r="N7" i="45"/>
  <c r="M7" i="45"/>
  <c r="L7" i="45"/>
  <c r="K7" i="45"/>
  <c r="Q6" i="45"/>
  <c r="P6" i="45"/>
  <c r="O6" i="45"/>
  <c r="N6" i="45"/>
  <c r="M6" i="45"/>
  <c r="L6" i="45"/>
  <c r="K6" i="45"/>
  <c r="C248" i="45" l="1"/>
  <c r="E114" i="46"/>
  <c r="E115" i="46"/>
  <c r="E122" i="46"/>
  <c r="E161" i="46"/>
  <c r="E117" i="46"/>
  <c r="E124" i="46"/>
  <c r="E119" i="46"/>
  <c r="E126" i="46"/>
  <c r="E128" i="46"/>
  <c r="C115" i="46"/>
  <c r="C129" i="46"/>
  <c r="E130" i="46"/>
  <c r="C236" i="45"/>
  <c r="C275" i="45"/>
  <c r="C230" i="45"/>
  <c r="C244" i="45"/>
  <c r="C246" i="45"/>
  <c r="E232" i="45"/>
  <c r="E233" i="45"/>
  <c r="E240" i="45"/>
  <c r="C235" i="45"/>
  <c r="C274" i="45"/>
  <c r="E279" i="45"/>
  <c r="E235" i="45"/>
  <c r="E242" i="45"/>
  <c r="C237" i="45"/>
  <c r="C276" i="45"/>
  <c r="E237" i="45"/>
  <c r="E244" i="45"/>
  <c r="E246" i="45"/>
  <c r="C233" i="45"/>
  <c r="C247" i="45"/>
  <c r="E248" i="45"/>
  <c r="C112" i="46"/>
  <c r="E121" i="46"/>
  <c r="C116" i="46"/>
  <c r="C155" i="46"/>
  <c r="C118" i="46"/>
  <c r="C157" i="46"/>
  <c r="C126" i="46"/>
  <c r="C128" i="46"/>
  <c r="E129" i="46"/>
  <c r="C130" i="46"/>
  <c r="E160" i="46"/>
  <c r="C117" i="46"/>
  <c r="C156" i="46"/>
  <c r="C119" i="46"/>
  <c r="C158" i="46"/>
  <c r="E118" i="46"/>
  <c r="E125" i="46"/>
  <c r="E116" i="46"/>
  <c r="E123" i="46"/>
  <c r="E247" i="45"/>
  <c r="E245" i="45"/>
  <c r="E239" i="45"/>
  <c r="E278" i="45"/>
  <c r="E236" i="45"/>
  <c r="E243" i="45"/>
  <c r="E234" i="45"/>
  <c r="E241" i="45"/>
  <c r="C234" i="45"/>
  <c r="C273" i="45"/>
  <c r="C108" i="46"/>
  <c r="C109" i="46"/>
  <c r="C110" i="46"/>
  <c r="C111" i="46"/>
  <c r="C122" i="46"/>
  <c r="C123" i="46"/>
  <c r="C124" i="46"/>
  <c r="C125" i="46"/>
  <c r="C149" i="46"/>
  <c r="C150" i="46"/>
  <c r="C151" i="46"/>
  <c r="C152" i="46"/>
  <c r="E154" i="46"/>
  <c r="E155" i="46"/>
  <c r="E156" i="46"/>
  <c r="E157" i="46"/>
  <c r="E158" i="46"/>
  <c r="E107" i="46"/>
  <c r="E108" i="46"/>
  <c r="E109" i="46"/>
  <c r="E110" i="46"/>
  <c r="E111" i="46"/>
  <c r="E112" i="46"/>
  <c r="C226" i="45"/>
  <c r="C227" i="45"/>
  <c r="C228" i="45"/>
  <c r="C229" i="45"/>
  <c r="C240" i="45"/>
  <c r="C241" i="45"/>
  <c r="C242" i="45"/>
  <c r="C243" i="45"/>
  <c r="C267" i="45"/>
  <c r="C268" i="45"/>
  <c r="C269" i="45"/>
  <c r="C270" i="45"/>
  <c r="E272" i="45"/>
  <c r="E273" i="45"/>
  <c r="E274" i="45"/>
  <c r="E275" i="45"/>
  <c r="E276" i="45"/>
  <c r="E225" i="45"/>
  <c r="E226" i="45"/>
  <c r="E227" i="45"/>
  <c r="E228" i="45"/>
  <c r="E229" i="45"/>
  <c r="E230" i="45"/>
  <c r="C435" i="35"/>
  <c r="C429" i="35"/>
  <c r="E427" i="35"/>
  <c r="E426" i="35"/>
  <c r="E425" i="35"/>
  <c r="E424" i="35"/>
  <c r="C422" i="35"/>
  <c r="C409" i="35"/>
  <c r="C396" i="35"/>
  <c r="C389" i="35"/>
  <c r="C382" i="35"/>
  <c r="E381" i="35"/>
  <c r="C381" i="35"/>
  <c r="E423" i="35"/>
  <c r="C423" i="35"/>
  <c r="E428" i="35"/>
  <c r="Q378" i="35"/>
  <c r="P378" i="35"/>
  <c r="O378" i="35"/>
  <c r="N378" i="35"/>
  <c r="M378" i="35"/>
  <c r="L378" i="35"/>
  <c r="K378" i="35"/>
  <c r="Q14" i="35"/>
  <c r="P14" i="35"/>
  <c r="O14" i="35"/>
  <c r="N14" i="35"/>
  <c r="M14" i="35"/>
  <c r="L14" i="35"/>
  <c r="K14" i="35"/>
  <c r="Q13" i="35"/>
  <c r="P13" i="35"/>
  <c r="O13" i="35"/>
  <c r="N13" i="35"/>
  <c r="M13" i="35"/>
  <c r="L13" i="35"/>
  <c r="K13" i="35"/>
  <c r="Q12" i="35"/>
  <c r="P12" i="35"/>
  <c r="O12" i="35"/>
  <c r="N12" i="35"/>
  <c r="M12" i="35"/>
  <c r="L12" i="35"/>
  <c r="K12" i="35"/>
  <c r="Q11" i="35"/>
  <c r="P11" i="35"/>
  <c r="O11" i="35"/>
  <c r="N11" i="35"/>
  <c r="M11" i="35"/>
  <c r="L11" i="35"/>
  <c r="K11" i="35"/>
  <c r="Q10" i="35"/>
  <c r="P10" i="35"/>
  <c r="O10" i="35"/>
  <c r="N10" i="35"/>
  <c r="M10" i="35"/>
  <c r="L10" i="35"/>
  <c r="K10" i="35"/>
  <c r="Q9" i="35"/>
  <c r="P9" i="35"/>
  <c r="O9" i="35"/>
  <c r="N9" i="35"/>
  <c r="M9" i="35"/>
  <c r="L9" i="35"/>
  <c r="K9" i="35"/>
  <c r="Q8" i="35"/>
  <c r="P8" i="35"/>
  <c r="O8" i="35"/>
  <c r="N8" i="35"/>
  <c r="M8" i="35"/>
  <c r="L8" i="35"/>
  <c r="K8" i="35"/>
  <c r="Q7" i="35"/>
  <c r="P7" i="35"/>
  <c r="O7" i="35"/>
  <c r="N7" i="35"/>
  <c r="M7" i="35"/>
  <c r="L7" i="35"/>
  <c r="K7" i="35"/>
  <c r="Q6" i="35"/>
  <c r="P6" i="35"/>
  <c r="O6" i="35"/>
  <c r="N6" i="35"/>
  <c r="M6" i="35"/>
  <c r="L6" i="35"/>
  <c r="K6" i="35"/>
  <c r="C383" i="35" l="1"/>
  <c r="E396" i="35"/>
  <c r="C418" i="35"/>
  <c r="E419" i="35"/>
  <c r="C420" i="35"/>
  <c r="C412" i="35"/>
  <c r="C414" i="35"/>
  <c r="C416" i="35"/>
  <c r="E435" i="35"/>
  <c r="E391" i="35"/>
  <c r="E417" i="35"/>
  <c r="E430" i="35"/>
  <c r="C393" i="35"/>
  <c r="C427" i="35"/>
  <c r="E393" i="35"/>
  <c r="E432" i="35"/>
  <c r="C387" i="35"/>
  <c r="C401" i="35"/>
  <c r="E402" i="35"/>
  <c r="C403" i="35"/>
  <c r="E404" i="35"/>
  <c r="C405" i="35"/>
  <c r="E406" i="35"/>
  <c r="C407" i="35"/>
  <c r="E410" i="35"/>
  <c r="C411" i="35"/>
  <c r="E412" i="35"/>
  <c r="C413" i="35"/>
  <c r="E414" i="35"/>
  <c r="E416" i="35"/>
  <c r="C417" i="35"/>
  <c r="E418" i="35"/>
  <c r="C419" i="35"/>
  <c r="E420" i="35"/>
  <c r="C392" i="35"/>
  <c r="C426" i="35"/>
  <c r="C394" i="35"/>
  <c r="C400" i="35"/>
  <c r="C390" i="35"/>
  <c r="C404" i="35"/>
  <c r="C406" i="35"/>
  <c r="C410" i="35"/>
  <c r="E413" i="35"/>
  <c r="E411" i="35"/>
  <c r="E436" i="35"/>
  <c r="E407" i="35"/>
  <c r="E405" i="35"/>
  <c r="E403" i="35"/>
  <c r="E394" i="35"/>
  <c r="E433" i="35"/>
  <c r="E392" i="35"/>
  <c r="E431" i="35"/>
  <c r="C391" i="35"/>
  <c r="C425" i="35"/>
  <c r="E389" i="35"/>
  <c r="E390" i="35"/>
  <c r="E429" i="35"/>
  <c r="E382" i="35"/>
  <c r="E383" i="35"/>
  <c r="E384" i="35"/>
  <c r="E385" i="35"/>
  <c r="E386" i="35"/>
  <c r="E387" i="35"/>
  <c r="E397" i="35"/>
  <c r="E398" i="35"/>
  <c r="E399" i="35"/>
  <c r="E400" i="35"/>
  <c r="E401" i="35"/>
  <c r="E415" i="35"/>
  <c r="E422" i="35"/>
  <c r="C430" i="35"/>
  <c r="C431" i="35"/>
  <c r="C432" i="35"/>
  <c r="C433" i="35"/>
  <c r="C384" i="35"/>
  <c r="C385" i="35"/>
  <c r="C386" i="35"/>
  <c r="C397" i="35"/>
  <c r="C398" i="35"/>
  <c r="C399" i="35"/>
  <c r="E409" i="35"/>
  <c r="C424" i="35"/>
</calcChain>
</file>

<file path=xl/comments1.xml><?xml version="1.0" encoding="utf-8"?>
<comments xmlns="http://schemas.openxmlformats.org/spreadsheetml/2006/main">
  <authors>
    <author>Sokchea Seang</author>
  </authors>
  <commentList>
    <comment ref="C151" author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
</t>
        </r>
      </text>
    </comment>
    <comment ref="C208" authorId="0">
      <text>
        <r>
          <rPr>
            <b/>
            <sz val="9"/>
            <color indexed="81"/>
            <rFont val="Tahoma"/>
          </rPr>
          <t>Sokchea Seang:</t>
        </r>
        <r>
          <rPr>
            <sz val="9"/>
            <color indexed="81"/>
            <rFont val="Tahoma"/>
          </rPr>
          <t xml:space="preserve">
ឈប់រៀន</t>
        </r>
      </text>
    </comment>
    <comment ref="C209" authorId="0">
      <text>
        <r>
          <rPr>
            <b/>
            <sz val="9"/>
            <color indexed="81"/>
            <rFont val="Tahoma"/>
          </rPr>
          <t>Sokchea Seang:</t>
        </r>
        <r>
          <rPr>
            <sz val="9"/>
            <color indexed="81"/>
            <rFont val="Tahoma"/>
          </rPr>
          <t xml:space="preserve">
ព្យួរការសិក្សា</t>
        </r>
      </text>
    </comment>
  </commentList>
</comments>
</file>

<file path=xl/sharedStrings.xml><?xml version="1.0" encoding="utf-8"?>
<sst xmlns="http://schemas.openxmlformats.org/spreadsheetml/2006/main" count="5608" uniqueCount="2827">
  <si>
    <t>ID</t>
  </si>
  <si>
    <t>Total</t>
  </si>
  <si>
    <t>English</t>
  </si>
  <si>
    <t>Female</t>
  </si>
  <si>
    <t>Sat-Sun</t>
  </si>
  <si>
    <t>Total BBA</t>
  </si>
  <si>
    <t>Total ABA</t>
  </si>
  <si>
    <t>សាខាសាកលវិទ្យាល័យគ្រប់គ្រង និងសេដ្ឋកិច្ច</t>
  </si>
  <si>
    <t>UNIVERSITY OF MANAGEMENT AND ECONOMICS</t>
  </si>
  <si>
    <t>BBA-Female</t>
  </si>
  <si>
    <t>ABA-Female</t>
  </si>
  <si>
    <t>M-F,Moring</t>
  </si>
  <si>
    <t>M-F,Evening</t>
  </si>
  <si>
    <t>IT</t>
  </si>
  <si>
    <t>MGT</t>
  </si>
  <si>
    <t>ACC</t>
  </si>
  <si>
    <t>Law</t>
  </si>
  <si>
    <t>Transfer In</t>
  </si>
  <si>
    <t>ល.រ</t>
  </si>
  <si>
    <t>គោត្តនាម និងនាម</t>
  </si>
  <si>
    <t>អក្សរឡាតាំង</t>
  </si>
  <si>
    <t>ភេទ</t>
  </si>
  <si>
    <t>ថ្ងៃខែឆ្នាំកំណើត</t>
  </si>
  <si>
    <t>កំរិត</t>
  </si>
  <si>
    <t>ជំនាញ</t>
  </si>
  <si>
    <t>លេខទូរសព្ទផ្ទាល់ខ្លួន</t>
  </si>
  <si>
    <t>លេខទូរសព្ទអាណាព្យាបាល</t>
  </si>
  <si>
    <t>វេនសិក្សា</t>
  </si>
  <si>
    <t>ផ្សេង</t>
  </si>
  <si>
    <t>ផ្ទេរមកពី</t>
  </si>
  <si>
    <t>អ៊ីម៉ែល</t>
  </si>
  <si>
    <t>អាន កញ្ចនា</t>
  </si>
  <si>
    <t>AN KANHCHANA</t>
  </si>
  <si>
    <t>ប</t>
  </si>
  <si>
    <t>១០ មិនា ១៩៩៣</t>
  </si>
  <si>
    <t>BBA</t>
  </si>
  <si>
    <t>098 80 38 23</t>
  </si>
  <si>
    <t>kanhchana@yahoo.com</t>
  </si>
  <si>
    <t>ឆំា សុខវីន</t>
  </si>
  <si>
    <t>CHHAM SOKVIN</t>
  </si>
  <si>
    <t>ស</t>
  </si>
  <si>
    <t>០៤ ឧសភា ១៩៩៣</t>
  </si>
  <si>
    <t>097 95 81 757</t>
  </si>
  <si>
    <t>ហ៊ុន សូលីដា</t>
  </si>
  <si>
    <t>HUN SOLIDA</t>
  </si>
  <si>
    <t>៣០ មេសា ១៩៩៣</t>
  </si>
  <si>
    <t>093 61 25​ 39</t>
  </si>
  <si>
    <t>088 41 66 918</t>
  </si>
  <si>
    <t>hunsolida125@gmail.com</t>
  </si>
  <si>
    <t>ហយ ស៊ាងហ៊ី</t>
  </si>
  <si>
    <t>HOY SEANGHE</t>
  </si>
  <si>
    <t>០៦ កក្កដា ១៩៩៤</t>
  </si>
  <si>
    <t>093 29 23 50</t>
  </si>
  <si>
    <t>ឃី រីណា</t>
  </si>
  <si>
    <t>KHY RINA</t>
  </si>
  <si>
    <t>២៥ សីហា ១៩៩៣</t>
  </si>
  <si>
    <t>010 99 44 11</t>
  </si>
  <si>
    <t>rinakhy19@gmail.com</t>
  </si>
  <si>
    <t>សឿន​ ស៊ីនួន</t>
  </si>
  <si>
    <t>SOEURN SINUON</t>
  </si>
  <si>
    <t>២០ កក្កដា ១៩៨៩</t>
  </si>
  <si>
    <t>069 91 62 35</t>
  </si>
  <si>
    <t>088 78 83 024</t>
  </si>
  <si>
    <t>ស៊ាង សុភាព</t>
  </si>
  <si>
    <t>SEANG SOPHEAP</t>
  </si>
  <si>
    <t>០៤ មករា ១៩៩៤</t>
  </si>
  <si>
    <t xml:space="preserve">096 301 66 00 </t>
  </si>
  <si>
    <t>គួច សៀវហ៊ុន</t>
  </si>
  <si>
    <t>HUOCH SIEVHUN</t>
  </si>
  <si>
    <t>០៧ តុលា ១៩៩៣</t>
  </si>
  <si>
    <t>097 81 81 138</t>
  </si>
  <si>
    <t>ម៉ូវ សុម៉ុល</t>
  </si>
  <si>
    <t>MAUV SOMOL</t>
  </si>
  <si>
    <t>០១ កញ្ញា ១៩៩២</t>
  </si>
  <si>
    <t>ហ៊ត់ សុភី</t>
  </si>
  <si>
    <t>HORT SOPHY</t>
  </si>
  <si>
    <t>១៧ មេសា ១៩៩២</t>
  </si>
  <si>
    <t>097 34 54 384</t>
  </si>
  <si>
    <t>087 34 44 84</t>
  </si>
  <si>
    <t>070 23 24 58</t>
  </si>
  <si>
    <t>ប៉ោង កំសត់</t>
  </si>
  <si>
    <t>PONG KOMSORT</t>
  </si>
  <si>
    <t xml:space="preserve">Agriculture </t>
  </si>
  <si>
    <t>០៣ កក្កដា ១៩៩២</t>
  </si>
  <si>
    <t xml:space="preserve">Morning </t>
  </si>
  <si>
    <t>ហេង ចាន់នី</t>
  </si>
  <si>
    <t>HENG CHANNY</t>
  </si>
  <si>
    <t>២៣ ឧសភា ១៩៩១</t>
  </si>
  <si>
    <t>088 50 50 539</t>
  </si>
  <si>
    <t>097 880 44 99</t>
  </si>
  <si>
    <t>ជឿន ស្រីហួន</t>
  </si>
  <si>
    <t>CHOEUN SREYHUON</t>
  </si>
  <si>
    <t>០៤ ឧសភា ១៩៩២</t>
  </si>
  <si>
    <t>097 74 60 940​</t>
  </si>
  <si>
    <t>Sreyhuoncheun@gmail.com</t>
  </si>
  <si>
    <t>ហឿន ហូ</t>
  </si>
  <si>
    <t>HOEURN HO</t>
  </si>
  <si>
    <t>២៤ កញ្ញា​១៩៩១</t>
  </si>
  <si>
    <t>095 33 07 50</t>
  </si>
  <si>
    <t>ណោង ស្រីនាង</t>
  </si>
  <si>
    <t>NORNG SREYNEANG</t>
  </si>
  <si>
    <t>០៣ ធ្នូ ១៩៩៣</t>
  </si>
  <si>
    <t>097​ 70 655 33</t>
  </si>
  <si>
    <t>ម៉ៃ ចាន់ទី</t>
  </si>
  <si>
    <t>MAT CHANNTY</t>
  </si>
  <si>
    <t>១៤ វិច្ឆិកា ១៩៩៣</t>
  </si>
  <si>
    <t>097 49 64 018</t>
  </si>
  <si>
    <t>ខន វិត</t>
  </si>
  <si>
    <t>KHAN VET</t>
  </si>
  <si>
    <t>០៥ កុម្ភៈ ១៩៨៩</t>
  </si>
  <si>
    <t>088 79 97 698</t>
  </si>
  <si>
    <t>095 35 72 52</t>
  </si>
  <si>
    <t>ប៊ន ចិន្តា</t>
  </si>
  <si>
    <t>BORN CHINDA</t>
  </si>
  <si>
    <t>១២ ឧសភា​ ១៩៩១</t>
  </si>
  <si>
    <t>097 33 63 949</t>
  </si>
  <si>
    <t>Mgt</t>
  </si>
  <si>
    <t>Acc</t>
  </si>
  <si>
    <t>Evening</t>
  </si>
  <si>
    <t>គុយ លីតា</t>
  </si>
  <si>
    <t>KUY LYTA</t>
  </si>
  <si>
    <t>០៧ មេសា ១៩៩៣</t>
  </si>
  <si>
    <t>015 28 48 18</t>
  </si>
  <si>
    <t>097 98 43 433</t>
  </si>
  <si>
    <t>kuylyta@gmail.com</t>
  </si>
  <si>
    <t>ម៉យ ធីដា</t>
  </si>
  <si>
    <t>MORY THIDA</t>
  </si>
  <si>
    <t>០១ កញ្ញា​ ១៩៩៣</t>
  </si>
  <si>
    <t>097 71 63 218</t>
  </si>
  <si>
    <t>មន សុកុឡា</t>
  </si>
  <si>
    <t>MORN SOKOLA</t>
  </si>
  <si>
    <t>088 26 76 276/096 33 50​ 585</t>
  </si>
  <si>
    <t>១០ ឧសភា ១៩៨៩</t>
  </si>
  <si>
    <t>012 53 20 36</t>
  </si>
  <si>
    <t>socolamorn@gmail.com</t>
  </si>
  <si>
    <t>ហ៊ាង ស្រីណា</t>
  </si>
  <si>
    <t>HEANG SREYNA</t>
  </si>
  <si>
    <t>០២ សីហា ១៩៩២</t>
  </si>
  <si>
    <t>089 90 08 48</t>
  </si>
  <si>
    <t>081 26​ 44 94</t>
  </si>
  <si>
    <t>ស៊ាន ប៊ុនឡាង</t>
  </si>
  <si>
    <t>SEAN BUNLANG</t>
  </si>
  <si>
    <t>២៨ កញ្ញា ១៩៩៣</t>
  </si>
  <si>
    <t xml:space="preserve">066 34 00 62 </t>
  </si>
  <si>
    <t>ណេន យ៉ាវី</t>
  </si>
  <si>
    <t>NEN YARY</t>
  </si>
  <si>
    <t>១៥ មិនា ១៩៩៣</t>
  </si>
  <si>
    <t xml:space="preserve">093 58 23 71 </t>
  </si>
  <si>
    <t>ឈាន់ វួចលីម</t>
  </si>
  <si>
    <t>CHHEAN VUOCHLIM</t>
  </si>
  <si>
    <t>១៣ មេសា ១៩៩១</t>
  </si>
  <si>
    <t>097 50 26 390</t>
  </si>
  <si>
    <t>ជា ចាន់់ធូ</t>
  </si>
  <si>
    <t>CHEA CHANTHOU</t>
  </si>
  <si>
    <t>១១ កុម្ភៈ ១៩៩៣</t>
  </si>
  <si>
    <t>010 72 55 91</t>
  </si>
  <si>
    <t>ចាន់ ស្រីរត្ន័</t>
  </si>
  <si>
    <t>CHAN SREYRATH</t>
  </si>
  <si>
    <t>០៥ ឧសភា ១៩៩៣</t>
  </si>
  <si>
    <t>096 42 02 220</t>
  </si>
  <si>
    <t>089 22 29​ 10</t>
  </si>
  <si>
    <t>ស៊ិន រដ្ឋា</t>
  </si>
  <si>
    <t>SIN RATHA</t>
  </si>
  <si>
    <t>០៩ វិច្ឆិកា ១៩៩២</t>
  </si>
  <si>
    <t>097 29​ 46 896</t>
  </si>
  <si>
    <t>086 45 27 ​89</t>
  </si>
  <si>
    <t>ជា ឆៃឡេង</t>
  </si>
  <si>
    <t>CHEA CHHAYLENG</t>
  </si>
  <si>
    <t>០១ មិថុនា ១៩៩៣</t>
  </si>
  <si>
    <t>086 84 90 06</t>
  </si>
  <si>
    <t>031 29 99 986</t>
  </si>
  <si>
    <t>cheachhayleng@gmail.com</t>
  </si>
  <si>
    <t>ឡូញ ស្រីល័ក្ខ</t>
  </si>
  <si>
    <t>LONH SREYLEAK</t>
  </si>
  <si>
    <t>១០ កុម្ភៈ ១៩៩២</t>
  </si>
  <si>
    <t xml:space="preserve">Bank </t>
  </si>
  <si>
    <t>098 83 17 39</t>
  </si>
  <si>
    <t>096 27 77 590</t>
  </si>
  <si>
    <t>ហ៊ាង បូផា</t>
  </si>
  <si>
    <t>HEANG BOPHA</t>
  </si>
  <si>
    <t>១៦ មេសា ១៩៩២</t>
  </si>
  <si>
    <t>066 36 00 86/070 78 80 37</t>
  </si>
  <si>
    <t>bophaheang@gmailc.com</t>
  </si>
  <si>
    <t>ឃុន​ខាន់ស្រីនៀត</t>
  </si>
  <si>
    <t>KHUN KHANSREYNEAT</t>
  </si>
  <si>
    <t>១២ វិច្ឆិកា​ ១៩៩៣</t>
  </si>
  <si>
    <t>097 98 15 381</t>
  </si>
  <si>
    <t>ខុម យ៉េកនា</t>
  </si>
  <si>
    <t>KHOM YEKNEA</t>
  </si>
  <si>
    <t>០៥ ឧសភា ១៩៩៤</t>
  </si>
  <si>
    <t>088 44 66​ 118</t>
  </si>
  <si>
    <t>086​ 81 55 35</t>
  </si>
  <si>
    <t>yekneakhom@gmail.com</t>
  </si>
  <si>
    <t xml:space="preserve">អ៊ីត សាគីណាស់ </t>
  </si>
  <si>
    <t>IT SAKTNAS</t>
  </si>
  <si>
    <t>១៤ មេសា ១៩៩៤</t>
  </si>
  <si>
    <t>097 66 00 193</t>
  </si>
  <si>
    <t>087 95 82 37</t>
  </si>
  <si>
    <t xml:space="preserve">ឈួន ផលឡៃ </t>
  </si>
  <si>
    <t>CHHOUN PHALLAY</t>
  </si>
  <si>
    <t>១៥​ ឧសភា ១៩៩៣</t>
  </si>
  <si>
    <t>097 81 64 685</t>
  </si>
  <si>
    <t>សៀង ឈាន់</t>
  </si>
  <si>
    <t>SEANG CHHORN</t>
  </si>
  <si>
    <t>១៩ កក្កដា ១៩៩១</t>
  </si>
  <si>
    <t>088​ 87 84 462</t>
  </si>
  <si>
    <t>069 46 05 68</t>
  </si>
  <si>
    <t>ឈាវ​ ស្រីភាព</t>
  </si>
  <si>
    <t>CHEAV SREYPHEAP</t>
  </si>
  <si>
    <t>២៦ មករា ១៩៩៣</t>
  </si>
  <si>
    <t>069 78 80 26</t>
  </si>
  <si>
    <t>ចុង ម៉ារី</t>
  </si>
  <si>
    <t>CHONG MARY</t>
  </si>
  <si>
    <t>១០ សីហា ១៩៩១</t>
  </si>
  <si>
    <t>097 32 19 825</t>
  </si>
  <si>
    <t xml:space="preserve">ស៊ាង ស្រីឡែន </t>
  </si>
  <si>
    <t>SEANG SERYLEN</t>
  </si>
  <si>
    <t>០៧ មិនា ១៩៩៣</t>
  </si>
  <si>
    <t>010 98 04 24</t>
  </si>
  <si>
    <t>ថន សុភាព</t>
  </si>
  <si>
    <t>THORN SOPHEAP</t>
  </si>
  <si>
    <t>០៥ មិថុនា ១៩៩៣</t>
  </si>
  <si>
    <t>092 19 88 55</t>
  </si>
  <si>
    <t>ធឿន ភន</t>
  </si>
  <si>
    <t>THOEUN PHON</t>
  </si>
  <si>
    <t>១២ មិនា ១៩៩៤</t>
  </si>
  <si>
    <t>097 49 25 296</t>
  </si>
  <si>
    <t>097 20 700 53</t>
  </si>
  <si>
    <t>ហេង បុប្ជាវត្តី</t>
  </si>
  <si>
    <t>HENG BOPHAVATEY</t>
  </si>
  <si>
    <t>២៣ ឧសភា ១៩៩៣</t>
  </si>
  <si>
    <t>010 839 406</t>
  </si>
  <si>
    <t>017 29 76 91</t>
  </si>
  <si>
    <t>ហ៊ាន ណាលី</t>
  </si>
  <si>
    <t>HEAN NALY</t>
  </si>
  <si>
    <t>១០ មករា ១៩៩០</t>
  </si>
  <si>
    <t>098 22 75 97</t>
  </si>
  <si>
    <t>វ៉ន វុត្ថា</t>
  </si>
  <si>
    <t>VOUN VUTHA</t>
  </si>
  <si>
    <t>២៥ កញ្ញា ១៩៩៣</t>
  </si>
  <si>
    <t>010 84 59 53</t>
  </si>
  <si>
    <t>vounvutha@gmail.com</t>
  </si>
  <si>
    <t>យឿ ម្លិៈ</t>
  </si>
  <si>
    <t>YOEUR MALIS</t>
  </si>
  <si>
    <t>០៩ កុម្ភៈ ១៩៩៣</t>
  </si>
  <si>
    <t>010 46 84 79</t>
  </si>
  <si>
    <t>092 93 54 18</t>
  </si>
  <si>
    <t>yoeurmalis168@gmail.com</t>
  </si>
  <si>
    <t>ថុល សំណាង</t>
  </si>
  <si>
    <t>THOL SAMNANG</t>
  </si>
  <si>
    <t>០៣ មិថុនា ១៩៩០</t>
  </si>
  <si>
    <t>097 22 30 638</t>
  </si>
  <si>
    <t>ថន សកុណា</t>
  </si>
  <si>
    <t>THAN SAKONA</t>
  </si>
  <si>
    <t>២២ មករា ១៩៩៣</t>
  </si>
  <si>
    <t>098 577 27 00</t>
  </si>
  <si>
    <t>រ៉ាន់ សុខចំរើន</t>
  </si>
  <si>
    <t>RANN SOKCHAMROEUN</t>
  </si>
  <si>
    <t>010 92 91 47</t>
  </si>
  <si>
    <t>rannsokchamroeun@yahoo.com</t>
  </si>
  <si>
    <t>សៅ លីណា​</t>
  </si>
  <si>
    <t>SAO LINA</t>
  </si>
  <si>
    <t>០៤ កុម្ភៈ ១៩៩១</t>
  </si>
  <si>
    <t>097 37 30 191/ 016 333 972</t>
  </si>
  <si>
    <t>066 777 314</t>
  </si>
  <si>
    <t>linasao168@gmail.com</t>
  </si>
  <si>
    <t>ម៉េន ដានី</t>
  </si>
  <si>
    <t>MEN DANY</t>
  </si>
  <si>
    <t>០៤ ឧសភា ១៩៩០</t>
  </si>
  <si>
    <t>098 81 96 46</t>
  </si>
  <si>
    <t xml:space="preserve">ឃឹម បូផាន់ </t>
  </si>
  <si>
    <t>KHOEM BOPHAN</t>
  </si>
  <si>
    <t>០៤ មិនា ១៩៨៩</t>
  </si>
  <si>
    <t>066 999 192</t>
  </si>
  <si>
    <t>077 71 26 40</t>
  </si>
  <si>
    <t>khoembopham@yahoo.com</t>
  </si>
  <si>
    <t>ថូ សេងអាន</t>
  </si>
  <si>
    <t>THO SENGAN</t>
  </si>
  <si>
    <t>២១ មករា ១៩៩២</t>
  </si>
  <si>
    <t>ABA</t>
  </si>
  <si>
    <t>Morning</t>
  </si>
  <si>
    <t>097 91 99 055</t>
  </si>
  <si>
    <t>Thosengan@gmail.com</t>
  </si>
  <si>
    <t>គេង សុខអាន</t>
  </si>
  <si>
    <t>KENG SOKAN</t>
  </si>
  <si>
    <t>០៧ មករា ១៩៩០</t>
  </si>
  <si>
    <t>096/097 564 97​​ 97</t>
  </si>
  <si>
    <t>sokankeng@gmail.com</t>
  </si>
  <si>
    <t>បូ គាហេង</t>
  </si>
  <si>
    <t>BO KEAHENG</t>
  </si>
  <si>
    <t>០១ មិថុនា ១៩៨៥</t>
  </si>
  <si>
    <t>077 77 99 20/090 99 88 75</t>
  </si>
  <si>
    <t>bokeaheng@gmail.com</t>
  </si>
  <si>
    <t>ឌុល ពិសិដ្ឋ</t>
  </si>
  <si>
    <t>DOL PISETH</t>
  </si>
  <si>
    <t>២៩ ឧសភា ១៩៩២</t>
  </si>
  <si>
    <t>092 28 75​ 50</t>
  </si>
  <si>
    <t xml:space="preserve">ហេង សុភាវឌ្ឍនៈ </t>
  </si>
  <si>
    <t>HENG SOPHEAVATHANAK</t>
  </si>
  <si>
    <t>២៧ កុម្ភៈ ១៩៩២</t>
  </si>
  <si>
    <t>099 62 05 88</t>
  </si>
  <si>
    <t>vathanakheng76@gmail.com</t>
  </si>
  <si>
    <t>088 36 94 269/099 62 05 63</t>
  </si>
  <si>
    <t>អាន វេងចិន</t>
  </si>
  <si>
    <t>AN WANGCHEN</t>
  </si>
  <si>
    <t>០៨ តុលា ១៩៩១</t>
  </si>
  <si>
    <t>010 74 40 90 /095 38 09 74</t>
  </si>
  <si>
    <t>anvengchen@gmail.com</t>
  </si>
  <si>
    <t>ហេង ស៊ាងហុន</t>
  </si>
  <si>
    <t>HENG SIENGHON</t>
  </si>
  <si>
    <t>០១ ឧសភា ១៩៨៩</t>
  </si>
  <si>
    <t>068 76 75 512/097 89 45 176</t>
  </si>
  <si>
    <t>ហួន ចន្ទ្រា</t>
  </si>
  <si>
    <t>HUON CHANTREA</t>
  </si>
  <si>
    <t>១៩ តុលា ១៩៩៣</t>
  </si>
  <si>
    <t>090 44 87 07</t>
  </si>
  <si>
    <t>ហេង ប៊ុនធឿន</t>
  </si>
  <si>
    <t>HENG BUNTHOEURN</t>
  </si>
  <si>
    <t>១១ វិច្ឆិកា ១៩៨៦</t>
  </si>
  <si>
    <t>011 99 91 79</t>
  </si>
  <si>
    <t>097 88 88 453/012 49 75 59</t>
  </si>
  <si>
    <t>សំ ណារ៉ែន</t>
  </si>
  <si>
    <t>SAM NAREN</t>
  </si>
  <si>
    <t>១៥ មករា ១៩៨១</t>
  </si>
  <si>
    <t>012 73 59 56/078 74 56 45</t>
  </si>
  <si>
    <t>012 73 59 56</t>
  </si>
  <si>
    <t>glorifytojesus@gmail.com</t>
  </si>
  <si>
    <t>កុយ យូហេង</t>
  </si>
  <si>
    <t>KOY YOHENG</t>
  </si>
  <si>
    <t>១៧ កុម្ភៈ ១៩៩៤</t>
  </si>
  <si>
    <t xml:space="preserve">Evening </t>
  </si>
  <si>
    <t>017 95 81 95/096 36 92 22 55</t>
  </si>
  <si>
    <t>092 56 35 96</t>
  </si>
  <si>
    <t>ភឿន សុផានី</t>
  </si>
  <si>
    <t>PHOEUN SOPHANY</t>
  </si>
  <si>
    <t>២១ តុលា ១៩៩៥</t>
  </si>
  <si>
    <t xml:space="preserve">069 54 79 37 </t>
  </si>
  <si>
    <t>ឃាន និកា</t>
  </si>
  <si>
    <t>KHEAN NIKA</t>
  </si>
  <si>
    <t>២០ មេសា ១៩៩៤</t>
  </si>
  <si>
    <t>097 24 19 890/010 987 017</t>
  </si>
  <si>
    <t xml:space="preserve">វឹង រតនា </t>
  </si>
  <si>
    <t>VEONG RATANG</t>
  </si>
  <si>
    <t>១៩ មករា ១៩៩៣</t>
  </si>
  <si>
    <t>088 93 53 783</t>
  </si>
  <si>
    <t>012 60 58 53</t>
  </si>
  <si>
    <t>ផេន វុត្ថា</t>
  </si>
  <si>
    <t>PHEN VUTHA</t>
  </si>
  <si>
    <t>១៥ វិច្ឆិកា ១៩៩៤</t>
  </si>
  <si>
    <t>Bank</t>
  </si>
  <si>
    <t>097 71 63 641</t>
  </si>
  <si>
    <t>អាត សុខអេង</t>
  </si>
  <si>
    <t>ATH SOKENG</t>
  </si>
  <si>
    <t>០៧ មិនា ១៩៩២</t>
  </si>
  <si>
    <t>097 26 08 609/096 35 36 296</t>
  </si>
  <si>
    <t>ជឹម ស្រីមួន</t>
  </si>
  <si>
    <t>CHOEM SREYMUON</t>
  </si>
  <si>
    <t>010 71 59 86</t>
  </si>
  <si>
    <t>ជិន សុភ័ក្រ</t>
  </si>
  <si>
    <t>CHIN SOPHEAK</t>
  </si>
  <si>
    <t>២៤ កក្កដា ១៩៩៤</t>
  </si>
  <si>
    <t>097 79 88 133/096 26​ 56773</t>
  </si>
  <si>
    <t>012 56​ 90 51</t>
  </si>
  <si>
    <t>sopheakchin969@gmail.com</t>
  </si>
  <si>
    <t>ខួយ ហ្គេកល័ង</t>
  </si>
  <si>
    <t>KHOUY GEKLORNG</t>
  </si>
  <si>
    <t>០១ កក្កដា ១៩៩៤</t>
  </si>
  <si>
    <t>086 34 48 86</t>
  </si>
  <si>
    <t>geklorngkhouycute@gmail.com</t>
  </si>
  <si>
    <t>ថាត រតនា</t>
  </si>
  <si>
    <t>THAT ROTANA</t>
  </si>
  <si>
    <t>០៦ កញ្ញា ១៩៩២</t>
  </si>
  <si>
    <t>088 88 96 998</t>
  </si>
  <si>
    <t>rotanathat@gmail.com</t>
  </si>
  <si>
    <t>ស៊ូ រ៉ែន</t>
  </si>
  <si>
    <t>SOU REN</t>
  </si>
  <si>
    <t>០៩ វិច្ឆិកា ១៩៩៥</t>
  </si>
  <si>
    <t>088 49 42 226/068 67 10 37</t>
  </si>
  <si>
    <t>ហេង រចនា</t>
  </si>
  <si>
    <t>HENG RACHANA</t>
  </si>
  <si>
    <t>010 32 77 56</t>
  </si>
  <si>
    <t>ស៊ុំ រតនា</t>
  </si>
  <si>
    <t>SUM RATHANA</t>
  </si>
  <si>
    <t>០៩ មករា ១៩៩៥</t>
  </si>
  <si>
    <t>097 82 68 722/096 35 24 012</t>
  </si>
  <si>
    <t>097 82 68 722</t>
  </si>
  <si>
    <t>សែម ឌីណា</t>
  </si>
  <si>
    <t>SEM DINA</t>
  </si>
  <si>
    <t>៣០ ធ្នូ ១៩៩៤</t>
  </si>
  <si>
    <t>HRM</t>
  </si>
  <si>
    <t>098 25 40 78/097 34 00 851</t>
  </si>
  <si>
    <t>012 66 36 42</t>
  </si>
  <si>
    <t>អៀង វួចលាង</t>
  </si>
  <si>
    <t>EANG VUOCHLEANG</t>
  </si>
  <si>
    <t>070 52 77 76/ 069 34 74 09</t>
  </si>
  <si>
    <t>077 52 77 76</t>
  </si>
  <si>
    <t>គុណ ដានី</t>
  </si>
  <si>
    <t>KUN DANY</t>
  </si>
  <si>
    <t>១៥ មិថុនា​​ ១៩៩៤</t>
  </si>
  <si>
    <t>097 32 20 502/093 27 58 83</t>
  </si>
  <si>
    <t>អុល ពន្លឺ</t>
  </si>
  <si>
    <t>OL PUNLEN</t>
  </si>
  <si>
    <t>០៦ តុលា ១៩៩០</t>
  </si>
  <si>
    <t>015 30 88 66</t>
  </si>
  <si>
    <t>ហាយ សំណាង</t>
  </si>
  <si>
    <t>HAY SAMNANG</t>
  </si>
  <si>
    <t>១៩ មេសា ១៩៩៤</t>
  </si>
  <si>
    <t>017 24 54 64</t>
  </si>
  <si>
    <t>076 44 44 646</t>
  </si>
  <si>
    <t>ម៉ឺន ណៃស៊ីន</t>
  </si>
  <si>
    <t>MEUN NAISIN</t>
  </si>
  <si>
    <t>០៣ វិច្ឆិកា ១៩៩២</t>
  </si>
  <si>
    <t>092 57 77 07</t>
  </si>
  <si>
    <t>ហុង សុធាវី</t>
  </si>
  <si>
    <t>HONG SOTHEARY</t>
  </si>
  <si>
    <t>១០ មិនា ១៩៩៤</t>
  </si>
  <si>
    <t>010 969 144</t>
  </si>
  <si>
    <t>គ្រី អ៊ាក</t>
  </si>
  <si>
    <t>KRI EAK</t>
  </si>
  <si>
    <t>២៤ កញ្ញា ១៩៩១</t>
  </si>
  <si>
    <t>010 61 63 40</t>
  </si>
  <si>
    <t>ហយ ផារី</t>
  </si>
  <si>
    <t>HORY PHARY</t>
  </si>
  <si>
    <t>១២ ឧសភា ១៩៩៣</t>
  </si>
  <si>
    <t>092 70 55 35/089 64 63 68/088 72 37 650</t>
  </si>
  <si>
    <t>088 61 46 917</t>
  </si>
  <si>
    <t>ស៊ី រតនៈ</t>
  </si>
  <si>
    <t>SY ROTHANAK</t>
  </si>
  <si>
    <t>០៦ កក្កដា ១៩៩៣</t>
  </si>
  <si>
    <t>088 79 99 478</t>
  </si>
  <si>
    <t>ធឺន ពិសី</t>
  </si>
  <si>
    <t>THEUN PISEY</t>
  </si>
  <si>
    <t>២៨ កក្កដា ១៩៩១</t>
  </si>
  <si>
    <t>098 83 35 47</t>
  </si>
  <si>
    <t>piseytheun@yahoo.com</t>
  </si>
  <si>
    <t>ហ៊ុំ សុភាព</t>
  </si>
  <si>
    <t>HUM SOPHEAP</t>
  </si>
  <si>
    <t>០៩ កក្កដា ១៩៩៤</t>
  </si>
  <si>
    <t>087 24 20 98</t>
  </si>
  <si>
    <t>ហ៊ុល សុវណ្ណៈ</t>
  </si>
  <si>
    <t>HULL SOVANNAK</t>
  </si>
  <si>
    <t>០៤ ឧសភា ១៩៨៦</t>
  </si>
  <si>
    <t>089 53 53 12</t>
  </si>
  <si>
    <t>090 52 54 23</t>
  </si>
  <si>
    <t>llovecambodiapeopleforever@gmail.com</t>
  </si>
  <si>
    <t>ជា សំំណាង</t>
  </si>
  <si>
    <t>CHEA SAMNANG</t>
  </si>
  <si>
    <t>២៧ មិនា ១៩៩១</t>
  </si>
  <si>
    <t xml:space="preserve">Afternoon </t>
  </si>
  <si>
    <t>093 58 69 51</t>
  </si>
  <si>
    <t>ប៊ាន ប៊ុនហេង</t>
  </si>
  <si>
    <t>BEAN BUNHENG</t>
  </si>
  <si>
    <t>០៧ ធ្នូ ១៩៩៣</t>
  </si>
  <si>
    <t>093 36 03 29</t>
  </si>
  <si>
    <t>ទី ចន្លី</t>
  </si>
  <si>
    <t>TY CHANLY</t>
  </si>
  <si>
    <t>១០ ធ្នូ ១៩៩០</t>
  </si>
  <si>
    <t>090 59 99 57/096 40 17 477</t>
  </si>
  <si>
    <t>ខេន គឹមហ៊ាន់</t>
  </si>
  <si>
    <t>KHEN KIMHORN</t>
  </si>
  <si>
    <t>១៩​ កក្កដា ១៩៩១</t>
  </si>
  <si>
    <t xml:space="preserve">010 81 09 03 </t>
  </si>
  <si>
    <t>អ៊ុន ធារ៉ា</t>
  </si>
  <si>
    <t>OUN THEARA</t>
  </si>
  <si>
    <t>១០ វិច្ឆិកា ១៩៩៣</t>
  </si>
  <si>
    <t>086 80 28 23/086 73 36 31</t>
  </si>
  <si>
    <t>ប៉ិច សីហា</t>
  </si>
  <si>
    <t>PECH SEIHA</t>
  </si>
  <si>
    <t>០២ កក្កដា ១៩៩៤</t>
  </si>
  <si>
    <t>097 25 16 955/086 38 96 48</t>
  </si>
  <si>
    <t>កយ តាំងអ៊ីម</t>
  </si>
  <si>
    <t>KAY TAINGIM</t>
  </si>
  <si>
    <t>២០ តុលា ១៩៩៣</t>
  </si>
  <si>
    <t>097 52 20 314/086 75 95 14</t>
  </si>
  <si>
    <t>kay.taingim@gamil.com</t>
  </si>
  <si>
    <t>ណាង ភក្រ្តា</t>
  </si>
  <si>
    <t>NANG PHEAKTRA</t>
  </si>
  <si>
    <t>០៧ សីហា ១៩៩៥</t>
  </si>
  <si>
    <t xml:space="preserve">088 80 13 544/068 68 87 57 </t>
  </si>
  <si>
    <t>ងួន មួយគាង</t>
  </si>
  <si>
    <t>NGOUN MOUYKEANG</t>
  </si>
  <si>
    <t>១០ មិថុនា ១៩៩៤</t>
  </si>
  <si>
    <t>081 89 73 92</t>
  </si>
  <si>
    <t>Ng-mouykeang@yahoo.com</t>
  </si>
  <si>
    <t>ប៉ាន ពិសី</t>
  </si>
  <si>
    <t>PAN PISEY</t>
  </si>
  <si>
    <t>០១ មករា ១៩៩៤</t>
  </si>
  <si>
    <t>092 24 79 66/089 22 29 12</t>
  </si>
  <si>
    <t>piseylove99@gmail.com</t>
  </si>
  <si>
    <t>ព្រុំ ពុទ្ធីវុទ្ធ</t>
  </si>
  <si>
    <t>PROM PUTHIVUTH</t>
  </si>
  <si>
    <t>២៣ កុម្ភៈ ១៩៩៤</t>
  </si>
  <si>
    <t>010 77 30 70</t>
  </si>
  <si>
    <t>promthivuth@yahoo.com</t>
  </si>
  <si>
    <t>រឿន គឹមអេង</t>
  </si>
  <si>
    <t>ROUEN KIMENG</t>
  </si>
  <si>
    <t>070 42 37 60/088 98 55 354</t>
  </si>
  <si>
    <t>097 37 11 567</t>
  </si>
  <si>
    <t>ហែ ម៉េងហ័រ</t>
  </si>
  <si>
    <t>HE MENGHOR</t>
  </si>
  <si>
    <t>០២ មិនា ១៩៩៣</t>
  </si>
  <si>
    <t>097 85 83 545</t>
  </si>
  <si>
    <t>menghor-khmer@yahoo.com</t>
  </si>
  <si>
    <t>គ្រួច ហ្គេកលី</t>
  </si>
  <si>
    <t>KRUOCH GEKLY</t>
  </si>
  <si>
    <t>០៥ តុលា ១៩៩៤</t>
  </si>
  <si>
    <t>097 98 32 034</t>
  </si>
  <si>
    <t>098 49 44 81</t>
  </si>
  <si>
    <t>យឺន សុថារ័ត្ន</t>
  </si>
  <si>
    <t>YOEN SOTHAROTH</t>
  </si>
  <si>
    <t>១២ សីហា ១៩៩៤</t>
  </si>
  <si>
    <t>010 46 76 92/097 23 08 064</t>
  </si>
  <si>
    <t>ស៊ិន វណ្ណដា</t>
  </si>
  <si>
    <t>SIN VANDA</t>
  </si>
  <si>
    <t>០៤ មេសា ១៩៩៤</t>
  </si>
  <si>
    <t>088 58 44 399/098 81 97 95</t>
  </si>
  <si>
    <t>យ៉ោម ចាន់សោភា</t>
  </si>
  <si>
    <t>YORM CHANSORPHEA</t>
  </si>
  <si>
    <t>០៤ មិថុនា ១៩៩៣</t>
  </si>
  <si>
    <t>095 79 61 61/087 34 16 01</t>
  </si>
  <si>
    <t>089 92 32 38</t>
  </si>
  <si>
    <t>neysa4693@gmail.com</t>
  </si>
  <si>
    <t>ភាង សុភានី</t>
  </si>
  <si>
    <t>PHEANG SOPHEANY</t>
  </si>
  <si>
    <t>២៣ មករា ១៩៩៤</t>
  </si>
  <si>
    <t>016 53 71 96</t>
  </si>
  <si>
    <t>ងៀប លីហួ</t>
  </si>
  <si>
    <t>NGIEB LIHVOR</t>
  </si>
  <si>
    <t>០៦ កក្កដា ១៩៩២</t>
  </si>
  <si>
    <t>012 35 89 71</t>
  </si>
  <si>
    <t>Ngiebleehuor@gmail.com</t>
  </si>
  <si>
    <t>វ៉ាន់ ស្រីនាង</t>
  </si>
  <si>
    <t>VAM SREYNEANG</t>
  </si>
  <si>
    <t>២២ កុម្ភៈ ១៩៩៤</t>
  </si>
  <si>
    <t>070 77 87 58</t>
  </si>
  <si>
    <t>ស៊ឹង ប៉ូលី</t>
  </si>
  <si>
    <t>SOENG POLY</t>
  </si>
  <si>
    <t>១៩ កុម្ភៈ ១៩៩៤</t>
  </si>
  <si>
    <t>088 78 01 996</t>
  </si>
  <si>
    <t>ហង្ស ពិសិដ្ឋ</t>
  </si>
  <si>
    <t>HANG PISETH</t>
  </si>
  <si>
    <t>០២ កុម្ភៈ ១៩៩៥</t>
  </si>
  <si>
    <t>070 26 62 46</t>
  </si>
  <si>
    <t>សំ គឹមសាន</t>
  </si>
  <si>
    <t>SAM KIMSAN</t>
  </si>
  <si>
    <t>២០ មិថុនា ១៩៩៤</t>
  </si>
  <si>
    <t>096 33 10 371</t>
  </si>
  <si>
    <t>យឹម សុខលី</t>
  </si>
  <si>
    <t>YOEM SOKLY</t>
  </si>
  <si>
    <t>០៥ កុម្ភៈ ១៩៩២</t>
  </si>
  <si>
    <t>088 87 24 755/086 81 56 38</t>
  </si>
  <si>
    <t>ហេង ស៊ីវហួយ</t>
  </si>
  <si>
    <t>HENG SEAVHUOY</t>
  </si>
  <si>
    <t>០៨ កញ្ញា ១៩៩៣</t>
  </si>
  <si>
    <t>076 65 51 617/099 91 9638</t>
  </si>
  <si>
    <t>ហ៊ិន ស្រីរ័ត្ន</t>
  </si>
  <si>
    <t>HIN SREYRATH</t>
  </si>
  <si>
    <t>១០ កញ្ញា ១៩៩២</t>
  </si>
  <si>
    <t>097 55 98 209</t>
  </si>
  <si>
    <t>ស៊ន ស្រីនី</t>
  </si>
  <si>
    <t>SORN SREYNY</t>
  </si>
  <si>
    <t>០៧ ឧសភា ១៩៩២</t>
  </si>
  <si>
    <t>088 75 90 226</t>
  </si>
  <si>
    <t>088 96 75 203</t>
  </si>
  <si>
    <t>ឈិន សំាងឌី</t>
  </si>
  <si>
    <t>CHHEN SANGDY</t>
  </si>
  <si>
    <t>០១ មករា ​១៩៩៣</t>
  </si>
  <si>
    <t>097 62 26 010/096 26 46 687</t>
  </si>
  <si>
    <t>097 58 40 932</t>
  </si>
  <si>
    <t>chhensangdy@gmail.com</t>
  </si>
  <si>
    <t>ជាង សុភ័ណ្ឌ</t>
  </si>
  <si>
    <t>CHEANG SOPHORN</t>
  </si>
  <si>
    <t>០៩ មេសា ១៩៩៤</t>
  </si>
  <si>
    <t>010 31 13 51</t>
  </si>
  <si>
    <t>012 23 52 53</t>
  </si>
  <si>
    <t>ជា ឌីណា</t>
  </si>
  <si>
    <t>CHEA DINA</t>
  </si>
  <si>
    <t>០២ កញ្ញា ១៩៩២</t>
  </si>
  <si>
    <t>097 99 84 202/096 41 66 847</t>
  </si>
  <si>
    <t>088 77 06 664</t>
  </si>
  <si>
    <t>ទាក ចន្ធូ</t>
  </si>
  <si>
    <t>TEARK CHANTHOU</t>
  </si>
  <si>
    <t>១៣ មិថុនា ១៩៩១</t>
  </si>
  <si>
    <t>097 38 98 880/069 78 80 32</t>
  </si>
  <si>
    <t>នី ចាន់នាថ</t>
  </si>
  <si>
    <t>NY CHANNEAT</t>
  </si>
  <si>
    <t>០៨ សីហា ១៩៩៤</t>
  </si>
  <si>
    <t>096 38 12 121</t>
  </si>
  <si>
    <t>012 35 06 54</t>
  </si>
  <si>
    <t>ណន ណាក់</t>
  </si>
  <si>
    <t>NAN NAK</t>
  </si>
  <si>
    <t>០២ កុម្ភៈ ១៩៩៤</t>
  </si>
  <si>
    <t>097 27 86 669/010 61 66 97</t>
  </si>
  <si>
    <t>ជ្រេន ពន្លឺ</t>
  </si>
  <si>
    <t>CHREN PONLEU</t>
  </si>
  <si>
    <t>010 46 22 40</t>
  </si>
  <si>
    <t>097 52 72 766</t>
  </si>
  <si>
    <t>សុខ វិសាល</t>
  </si>
  <si>
    <t>SOK VISAL</t>
  </si>
  <si>
    <t>០៤ មិនា ១៩៩៤</t>
  </si>
  <si>
    <t>010 61 45 82 /067 88 43 83</t>
  </si>
  <si>
    <t>092 69 28 29</t>
  </si>
  <si>
    <t>sokvisal633@gmail.com</t>
  </si>
  <si>
    <t>ដៀប លីនាង</t>
  </si>
  <si>
    <t>DIEP LINEANG</t>
  </si>
  <si>
    <t>០៦ មិថុនា​ ១៩៩៥</t>
  </si>
  <si>
    <t>069 86 53 92/093 35 47 15/087 48 58 97</t>
  </si>
  <si>
    <t>ស្រ៊ី សុងឆាយ</t>
  </si>
  <si>
    <t>SRY SONGCHHAY</t>
  </si>
  <si>
    <t>០៧ ឧសភា ១៩៩៣</t>
  </si>
  <si>
    <t>097 94 65 488/090 78 05 69</t>
  </si>
  <si>
    <t>090 78 05 68</t>
  </si>
  <si>
    <t>songchhaysry@gmail.com</t>
  </si>
  <si>
    <t>ស៊ាន ស៊ីណាត</t>
  </si>
  <si>
    <t>SEAN SINAT</t>
  </si>
  <si>
    <t>០៧ ឧសភា ១៩៩០</t>
  </si>
  <si>
    <t>088 61 19 905</t>
  </si>
  <si>
    <t>ផាន ប៉េងអាន</t>
  </si>
  <si>
    <t>PAN PENGANN</t>
  </si>
  <si>
    <t>០១ កញ្ញា ១៩៩៣</t>
  </si>
  <si>
    <t>066 777 311</t>
  </si>
  <si>
    <t>pan.pengann@gmail.com</t>
  </si>
  <si>
    <t>ឈុន សុខណៃ</t>
  </si>
  <si>
    <t>CHHUN SOKNAT</t>
  </si>
  <si>
    <t>០៧ កញ្ញា ១៩៨៩</t>
  </si>
  <si>
    <t>098 73 72 68</t>
  </si>
  <si>
    <t>តាយ សុខឡាយ</t>
  </si>
  <si>
    <t>TAY SOKLAY</t>
  </si>
  <si>
    <t>២៣ ធ្នូ ១៩៩៤</t>
  </si>
  <si>
    <t>097 49 82 057/096 77 74 57</t>
  </si>
  <si>
    <t>taysoklay@gmail.com</t>
  </si>
  <si>
    <t>អ៊ុំ ស្រីមុំ</t>
  </si>
  <si>
    <t>OM SREYMOM</t>
  </si>
  <si>
    <t>០៧ កុម្ភៈ ១៩៩២</t>
  </si>
  <si>
    <t>088 91 21 929/070 25 68 28</t>
  </si>
  <si>
    <t>omserymom@gmail.com</t>
  </si>
  <si>
    <t>ស៊ីន ពិសី</t>
  </si>
  <si>
    <t>SIM PISEY</t>
  </si>
  <si>
    <t>០៨ តុលា ១៩៩៣</t>
  </si>
  <si>
    <t>096 46 96 999/098 23 45 95</t>
  </si>
  <si>
    <t>ឃុត សាវ៉េត</t>
  </si>
  <si>
    <t>KHUT SAVET</t>
  </si>
  <si>
    <t>០៧ សីហា ១៩៩២</t>
  </si>
  <si>
    <t>097 53 82 309/069 84 53 32</t>
  </si>
  <si>
    <t>092 85 43 09</t>
  </si>
  <si>
    <t>ពិសិដ្ឋ វាសនា</t>
  </si>
  <si>
    <t>PISETH VEASNA</t>
  </si>
  <si>
    <t>០២ កុម្ភៈ ១៩៩៣</t>
  </si>
  <si>
    <t>098 48 40 08</t>
  </si>
  <si>
    <t>កែវ ស៊ីណាន</t>
  </si>
  <si>
    <t>KEO SINAN</t>
  </si>
  <si>
    <t>០៧ មិថុនា ១៩៩៤</t>
  </si>
  <si>
    <t>070 41 24 76</t>
  </si>
  <si>
    <t>គា ចិន្តា</t>
  </si>
  <si>
    <t>KEA CHENDA</t>
  </si>
  <si>
    <t>១១ កុម្ភៈ ១៩៩២</t>
  </si>
  <si>
    <t>096 98 94 990</t>
  </si>
  <si>
    <t>017 82 72 46</t>
  </si>
  <si>
    <t>មាន សុខនារី</t>
  </si>
  <si>
    <t>MEAN SOKNEARY</t>
  </si>
  <si>
    <t>០៤ កក្កដា ១៩៩៤</t>
  </si>
  <si>
    <t>093 682 037</t>
  </si>
  <si>
    <t xml:space="preserve">មឿ វុត្ថា </t>
  </si>
  <si>
    <t>MOEUR VUTHA</t>
  </si>
  <si>
    <t>២០ កក្កដា ១៩៩៣</t>
  </si>
  <si>
    <t>070 84 06 78</t>
  </si>
  <si>
    <t>ម៉ត់ គន្ធា</t>
  </si>
  <si>
    <t>MORTH KUNTHEA</t>
  </si>
  <si>
    <t>១៥ កុម្ភៈ ១៩៨៧</t>
  </si>
  <si>
    <t>0996 45 57 478</t>
  </si>
  <si>
    <t>088 61 43 161</t>
  </si>
  <si>
    <t>នឿន សៀកឡេង</t>
  </si>
  <si>
    <t>NOEURN SIELENG</t>
  </si>
  <si>
    <t>១៣ តុលា ១៩៩០</t>
  </si>
  <si>
    <t>078 92 69 68</t>
  </si>
  <si>
    <t>092 41 18 06</t>
  </si>
  <si>
    <t>ប៉ាន់ ចាន់ណា</t>
  </si>
  <si>
    <t>PANN CHANNA</t>
  </si>
  <si>
    <t>០១ វិច្ឆិកា ១៩៩៣</t>
  </si>
  <si>
    <t>088 58 33 116</t>
  </si>
  <si>
    <t>ប៉ាន់ ចាន់នី</t>
  </si>
  <si>
    <t>PANN CHANNY</t>
  </si>
  <si>
    <t xml:space="preserve">សន សោម </t>
  </si>
  <si>
    <t>SORN SOM</t>
  </si>
  <si>
    <t>097 29 43 831</t>
  </si>
  <si>
    <t>ធិន សីម៉ា</t>
  </si>
  <si>
    <t>THIN SEYMA</t>
  </si>
  <si>
    <t>១៥ វិច្ឆិកា ១៩៩៣</t>
  </si>
  <si>
    <t>088 71 08 364</t>
  </si>
  <si>
    <t>088 97 63 399</t>
  </si>
  <si>
    <t>ឈុន ធីតា</t>
  </si>
  <si>
    <t>CHHUN THIDA</t>
  </si>
  <si>
    <t>១៩ មិនា ១៩៩៣</t>
  </si>
  <si>
    <t>sophac81@gmail.com</t>
  </si>
  <si>
    <t>098 73 42 82</t>
  </si>
  <si>
    <t>ខេន ចាន់ដា</t>
  </si>
  <si>
    <t>KHEN CHANDA</t>
  </si>
  <si>
    <t>០៧ មេសា ១៩៩៥</t>
  </si>
  <si>
    <t>093 58 85 72/097 73 92 312</t>
  </si>
  <si>
    <t>សែត គីមហ៊ាន</t>
  </si>
  <si>
    <t>SETH KIMHEAN</t>
  </si>
  <si>
    <t>១៨ មករា ១៩៩៤</t>
  </si>
  <si>
    <t>010 64 24 61</t>
  </si>
  <si>
    <t>ឡុង សុផា</t>
  </si>
  <si>
    <t>LONG SOPHA</t>
  </si>
  <si>
    <t>៣០ មិថុនា ១៩៩៤</t>
  </si>
  <si>
    <t>095 24 14 34</t>
  </si>
  <si>
    <t>070 45 34 40</t>
  </si>
  <si>
    <t>ផូ លីនដា</t>
  </si>
  <si>
    <t>PHO LINDA</t>
  </si>
  <si>
    <t>០២ តុលា ១៩៩៦</t>
  </si>
  <si>
    <t xml:space="preserve">098 44 91 93 </t>
  </si>
  <si>
    <t>088 700 85 86</t>
  </si>
  <si>
    <t>កិៈ វួចនី</t>
  </si>
  <si>
    <t>KES VOUCHNY</t>
  </si>
  <si>
    <t>១៦ មិថុនា ១៩៩២</t>
  </si>
  <si>
    <t>017 29 41 45 /088 94 91 833</t>
  </si>
  <si>
    <t>អឿន ស្រីមុំ</t>
  </si>
  <si>
    <t>OEURN SREYMOM</t>
  </si>
  <si>
    <t>០៦ កញ្ញា ១៩៩០</t>
  </si>
  <si>
    <t>010 71 61 39/093 45 35 09</t>
  </si>
  <si>
    <t>សាន់ វេងសាង</t>
  </si>
  <si>
    <t>SANN VENGSANG</t>
  </si>
  <si>
    <t>២១ តុលា ១៩៩៤</t>
  </si>
  <si>
    <t>015 45 64 96</t>
  </si>
  <si>
    <t>087 96 18 97</t>
  </si>
  <si>
    <t>ស្រ៊ីន វិច្ឆិកា</t>
  </si>
  <si>
    <t>SRIN VICHHKA</t>
  </si>
  <si>
    <t>០៨ វិច្ឆិកា ១៩៩២</t>
  </si>
  <si>
    <t>077 23 80 81</t>
  </si>
  <si>
    <t>ប៉ាង រស្មី</t>
  </si>
  <si>
    <t>PANG REAKSMEY</t>
  </si>
  <si>
    <t>០៨ កុម្ភៈ ១៩៨៩</t>
  </si>
  <si>
    <t>010 88 81 96</t>
  </si>
  <si>
    <t>012 39 09 05</t>
  </si>
  <si>
    <t>យ៉ុន ចន្ធី</t>
  </si>
  <si>
    <t>YON CHANTHY</t>
  </si>
  <si>
    <t>១០ កុម្ភៈ ១៩៩៣</t>
  </si>
  <si>
    <t>097 84 22 922</t>
  </si>
  <si>
    <t>វ៉ាត សំអូន</t>
  </si>
  <si>
    <t>VAT SAMAUN</t>
  </si>
  <si>
    <t>១១ សីហា ១៩៩១</t>
  </si>
  <si>
    <t>068 34 28 51/088 42 52 002</t>
  </si>
  <si>
    <t>017 56 05 59</t>
  </si>
  <si>
    <t>វ៉ា ចាន់នី</t>
  </si>
  <si>
    <t>VA CHANNY</t>
  </si>
  <si>
    <t>098 67 56 62/097 56 60 505</t>
  </si>
  <si>
    <t>ស្រី​សាន្តមង្គល</t>
  </si>
  <si>
    <t>SREY SANMONGKUL</t>
  </si>
  <si>
    <t>១១ សីហា ១៩៩៤</t>
  </si>
  <si>
    <t>096 33 16 798</t>
  </si>
  <si>
    <t>គឹម ផាន់ណាក់</t>
  </si>
  <si>
    <t>KOEM PHANNAK</t>
  </si>
  <si>
    <t>១៥ ធ្នូ ១៩៩២</t>
  </si>
  <si>
    <t>069 59 54 26/088 62 96 834</t>
  </si>
  <si>
    <t>ចាយ រតនា</t>
  </si>
  <si>
    <t>CHAY RATANA</t>
  </si>
  <si>
    <t>០២ មករា ១៩៩២</t>
  </si>
  <si>
    <t>086 79 52 25</t>
  </si>
  <si>
    <t>ពុំ សុខមាន</t>
  </si>
  <si>
    <t>PUM SOKHMEAN</t>
  </si>
  <si>
    <t>០៩ សីហា ១៩៩៤</t>
  </si>
  <si>
    <t>095 87 80 81</t>
  </si>
  <si>
    <t>measkalayan@gmail.com</t>
  </si>
  <si>
    <t>វ៉ា ស្រីលាភ</t>
  </si>
  <si>
    <t>VA SREYLEAP</t>
  </si>
  <si>
    <t>088 58 60 474</t>
  </si>
  <si>
    <t>092 58 55 71</t>
  </si>
  <si>
    <t>vasreyleap@gmail.com</t>
  </si>
  <si>
    <t>ចេង រក្សា</t>
  </si>
  <si>
    <t>CHENG RAKSA</t>
  </si>
  <si>
    <t>០៤ តុលា ១៩៩២</t>
  </si>
  <si>
    <t>010 25 07 01</t>
  </si>
  <si>
    <t>ហុង ស្រីទូច</t>
  </si>
  <si>
    <t>HONG SREYTOUCH</t>
  </si>
  <si>
    <t>០៨ កក្កដា ១៩៩១</t>
  </si>
  <si>
    <t>097 96 67 350/098 84 74 82</t>
  </si>
  <si>
    <t>វុធ ច័ន្ទណារ៉ា</t>
  </si>
  <si>
    <t>VUTH CHANNARA</t>
  </si>
  <si>
    <t>១៣ កុម្ភៈ ១៩៩៤</t>
  </si>
  <si>
    <t>098 88 07 97</t>
  </si>
  <si>
    <t>ស៊ាង សុជាតា</t>
  </si>
  <si>
    <t>SEANG SOCHEATA</t>
  </si>
  <si>
    <t>១៦ មករា ១៩៩៤</t>
  </si>
  <si>
    <t>069 72 32 94</t>
  </si>
  <si>
    <t>មុជ កុសល</t>
  </si>
  <si>
    <t>MUCH KOSAL</t>
  </si>
  <si>
    <t>២៣ វិច្ឆិកា ១៩៩០</t>
  </si>
  <si>
    <t>ប៉ិច សុជាតា</t>
  </si>
  <si>
    <t>PICH SOCHEATA</t>
  </si>
  <si>
    <t>១១ កុម្ភៈ ១៩៩៤</t>
  </si>
  <si>
    <t>098 77 33 60</t>
  </si>
  <si>
    <t>097 68 00 841</t>
  </si>
  <si>
    <t>ហោ ស័ក្កដា</t>
  </si>
  <si>
    <t>HOA SAKADA</t>
  </si>
  <si>
    <t>០១ កញ្ញា ១៩៩១</t>
  </si>
  <si>
    <t>088 51 15 623</t>
  </si>
  <si>
    <t>ចាន់ មករា</t>
  </si>
  <si>
    <t>CHAN MAKRA</t>
  </si>
  <si>
    <t>០៦ ឧសភា ១៩៩៥</t>
  </si>
  <si>
    <t>069 72 32 61</t>
  </si>
  <si>
    <t>ហេង មួយហ៊</t>
  </si>
  <si>
    <t>HENG MOUGHOR</t>
  </si>
  <si>
    <t xml:space="preserve">១០ ធ្នូ ១៩៩៥ </t>
  </si>
  <si>
    <t>086 82 89 34/098 93 76 43</t>
  </si>
  <si>
    <t>088 92 24 277</t>
  </si>
  <si>
    <t>ចាន់ថន សុខឃីម</t>
  </si>
  <si>
    <t>CHANTHORN SOKHIM</t>
  </si>
  <si>
    <t>០៥ ឧសភា ១៩៩២</t>
  </si>
  <si>
    <t>097 96 29 525</t>
  </si>
  <si>
    <t>088 66 62 888</t>
  </si>
  <si>
    <t>ថៃ ស៊ាងហេង</t>
  </si>
  <si>
    <t>THAI SEANGHENG</t>
  </si>
  <si>
    <t>១៧ វិច្ឆិកា ១៩៩១</t>
  </si>
  <si>
    <t>092 30 26 35</t>
  </si>
  <si>
    <t>ឌី ថារី</t>
  </si>
  <si>
    <t>DY THARY</t>
  </si>
  <si>
    <t>០៦ មករា ១៩៩៤</t>
  </si>
  <si>
    <t>086 32 72 95</t>
  </si>
  <si>
    <t>088 83 00 607</t>
  </si>
  <si>
    <t>លីម មករា</t>
  </si>
  <si>
    <t>LIM MAKARA</t>
  </si>
  <si>
    <t>០២ កុម្ភៈ ១៩៩២</t>
  </si>
  <si>
    <t>096 35 36 306</t>
  </si>
  <si>
    <t>ស៊ុន ឌី</t>
  </si>
  <si>
    <t>SUN DY</t>
  </si>
  <si>
    <t>០៩ សីហា ១៩៩២​</t>
  </si>
  <si>
    <t>012 19 22 052</t>
  </si>
  <si>
    <t>097 49 97 222/087 97 38 58</t>
  </si>
  <si>
    <t>លឿង សុខឃីម</t>
  </si>
  <si>
    <t>LOEUNG SOKKHIM</t>
  </si>
  <si>
    <t>០៦ តុលា ១៩៩៣</t>
  </si>
  <si>
    <t>096 45 43 770</t>
  </si>
  <si>
    <t>097 34 36 975</t>
  </si>
  <si>
    <t>យីម ម៉េងគង់</t>
  </si>
  <si>
    <t>YIM MENGKONG</t>
  </si>
  <si>
    <t>០៤ មិនា ១៩៩៥</t>
  </si>
  <si>
    <t>077 84 98 77</t>
  </si>
  <si>
    <t>012 21 63 40</t>
  </si>
  <si>
    <t>yim.mengkong@yahoo.com</t>
  </si>
  <si>
    <t>ស្រ៊ុន សុជាតា</t>
  </si>
  <si>
    <t>SRUN SOCHEATA</t>
  </si>
  <si>
    <t>097 52 40 409</t>
  </si>
  <si>
    <t>ប្រាក់ ធីតា</t>
  </si>
  <si>
    <t>PRAK THEDA</t>
  </si>
  <si>
    <t>097 25 23 656/097 92 31 154</t>
  </si>
  <si>
    <t>042 64 07 984</t>
  </si>
  <si>
    <t>ពឿន សារី</t>
  </si>
  <si>
    <t>POUEN SARY</t>
  </si>
  <si>
    <t>០៥ មករា ១៩៩២</t>
  </si>
  <si>
    <t>097 80 27 502/097 20 24 914</t>
  </si>
  <si>
    <t>រ៉េត ស្រីអូន</t>
  </si>
  <si>
    <t>RET SREYOUN</t>
  </si>
  <si>
    <t>០៤ ឧសភា ១៩៩៤</t>
  </si>
  <si>
    <t>097 31 01 276/068 74 41 31</t>
  </si>
  <si>
    <t>ងន់ ប៉ោហេង</t>
  </si>
  <si>
    <t>NGORN PORHENG</t>
  </si>
  <si>
    <t>០២ មេសា ១៩៩៣</t>
  </si>
  <si>
    <t>089 72 73 27</t>
  </si>
  <si>
    <t>017 42 56 72</t>
  </si>
  <si>
    <t>អែម សុថារ៉ុម</t>
  </si>
  <si>
    <t>EM SOTHAROM</t>
  </si>
  <si>
    <t>២១ សីហា ១៩៩៤</t>
  </si>
  <si>
    <t>010 61 32 23/076 50 48 81</t>
  </si>
  <si>
    <t>097 92 14 668</t>
  </si>
  <si>
    <t>kimsorse@gmail.com</t>
  </si>
  <si>
    <t>ឆោ ស្រីចេះ</t>
  </si>
  <si>
    <t>CHHOR SREYCHES</t>
  </si>
  <si>
    <t>០៧ សីហា ១៩៩៤</t>
  </si>
  <si>
    <t>097 47 70 763/ 086 42 62 94</t>
  </si>
  <si>
    <t xml:space="preserve">ជីវ ស្រីលាក់ </t>
  </si>
  <si>
    <t>CHIV SREYLEAK</t>
  </si>
  <si>
    <t>០១ ឧសភា ១៩៩១</t>
  </si>
  <si>
    <t>090 22 27 82</t>
  </si>
  <si>
    <t>012 44 23 71</t>
  </si>
  <si>
    <t>ឆូយ ស្រីល័ក្ខ</t>
  </si>
  <si>
    <t>CHHAUY SREYLEAK</t>
  </si>
  <si>
    <t>១៦ មិថុនា ១៩៩៥</t>
  </si>
  <si>
    <t>088 42 68 664</t>
  </si>
  <si>
    <t>ប៊ាន សុធីតា</t>
  </si>
  <si>
    <t>BEAN SOTHIDA</t>
  </si>
  <si>
    <t>១៣ មករា ១៩៩៤</t>
  </si>
  <si>
    <t>016 70 01 61</t>
  </si>
  <si>
    <t>069 72 15 80</t>
  </si>
  <si>
    <t>ស្រេង ច័ន្ទមុន្នីរ័ត្ន</t>
  </si>
  <si>
    <t>SRENG CHANMONYROTH</t>
  </si>
  <si>
    <t>០៣ មេសា ១៩៩៥</t>
  </si>
  <si>
    <t xml:space="preserve">017 77 11 43 </t>
  </si>
  <si>
    <t>srengmonyroth@yahoo.com</t>
  </si>
  <si>
    <t>ឆន វ៉ាន់នី</t>
  </si>
  <si>
    <t>CHHORN VANNY</t>
  </si>
  <si>
    <t>096 20 40 817/097 64 54 384</t>
  </si>
  <si>
    <t>គូ ស្រីនាង</t>
  </si>
  <si>
    <t>KOU SREYNEANG</t>
  </si>
  <si>
    <t>០៥ កុម្ភៈ ១៩៩៣</t>
  </si>
  <si>
    <t>ផេង លីណា</t>
  </si>
  <si>
    <t>PHENG LINA</t>
  </si>
  <si>
    <t>៣០ មិថុនា​ ១៩៩៤</t>
  </si>
  <si>
    <t xml:space="preserve">070 61 25 81 </t>
  </si>
  <si>
    <t>ស្រេង វណ្ណា</t>
  </si>
  <si>
    <t>SRENG VANNA</t>
  </si>
  <si>
    <t>០៤​ មេសា ១៩៩២</t>
  </si>
  <si>
    <t>096 27 55 551</t>
  </si>
  <si>
    <t>ខឿន ដារ៉ូ</t>
  </si>
  <si>
    <t>KHOEUN DARO</t>
  </si>
  <si>
    <t>០៨ មិនា ១៩៩៣</t>
  </si>
  <si>
    <t>089 35 24 26</t>
  </si>
  <si>
    <t>089 50 67 27</t>
  </si>
  <si>
    <t>khoeundaro@gmail.com</t>
  </si>
  <si>
    <t>ឃុន ស្រីពៅ</t>
  </si>
  <si>
    <t>KHUN SREYPOV</t>
  </si>
  <si>
    <t>០៤ កុម្ភៈ ១៩៩៣</t>
  </si>
  <si>
    <t>078 54 29 96</t>
  </si>
  <si>
    <t>លី ណៃស៊ាង</t>
  </si>
  <si>
    <t>LY NAISEANG</t>
  </si>
  <si>
    <t>១៧ មិនា ១៩៩៣</t>
  </si>
  <si>
    <t>092 26 51 45 /098 83 10 16</t>
  </si>
  <si>
    <t>097 81 41 906</t>
  </si>
  <si>
    <t>ញ៉ សុភា</t>
  </si>
  <si>
    <t>GNOR SOPHEA</t>
  </si>
  <si>
    <t>០៧ សីហា ១៩៩១</t>
  </si>
  <si>
    <t>068 92 90 83</t>
  </si>
  <si>
    <t>ម៉ាច ប៊ុនឡុង</t>
  </si>
  <si>
    <t>MARCH BUNLONG</t>
  </si>
  <si>
    <t>២៥ កញ្ញា ១៩៩៤</t>
  </si>
  <si>
    <t>086 53 55 86/097 41 49 518</t>
  </si>
  <si>
    <t>សេង រស្មី</t>
  </si>
  <si>
    <t>SENG RAKSMEY</t>
  </si>
  <si>
    <t>០៧ កក្កដា ១៩៩២</t>
  </si>
  <si>
    <t>097 62 07 616/088 96 87 775</t>
  </si>
  <si>
    <t>​ឌាង ឈុនលី</t>
  </si>
  <si>
    <t>DEANG CHHUNLY</t>
  </si>
  <si>
    <t>០៩ កុម្ភៈ ១៩៩២</t>
  </si>
  <si>
    <t>070 54 85 11</t>
  </si>
  <si>
    <t>SEANG NARUN</t>
  </si>
  <si>
    <t>១៤ មករា ១៩៩២</t>
  </si>
  <si>
    <t>070 35 27 34</t>
  </si>
  <si>
    <t>យ៉ែម សំអូន</t>
  </si>
  <si>
    <t>YEM SAMOUN</t>
  </si>
  <si>
    <t>០២ មករា ១៩៨៣</t>
  </si>
  <si>
    <t>012 46 51 68</t>
  </si>
  <si>
    <t>081 81 52 52</t>
  </si>
  <si>
    <t>អោម ភក្តី</t>
  </si>
  <si>
    <t>ORM PHEAKDEY</t>
  </si>
  <si>
    <t>១៥ សីហា ១៩៨៤</t>
  </si>
  <si>
    <t>077 83 80 83</t>
  </si>
  <si>
    <t>វិ.កំពង់កន្ទួត</t>
  </si>
  <si>
    <t>ហ៊ីន ណារិទ្ធ</t>
  </si>
  <si>
    <t>HIN NAREUT</t>
  </si>
  <si>
    <t>១៩ កញ្ញា ១៩៨៦</t>
  </si>
  <si>
    <t>012 22 02 15</t>
  </si>
  <si>
    <t>012 66 63 26</t>
  </si>
  <si>
    <t>ជា សុខល័ក្ខ</t>
  </si>
  <si>
    <t>CHEA SOKLEAK</t>
  </si>
  <si>
    <t>០៦ មិថុនា ១៩៩១</t>
  </si>
  <si>
    <t>097 87 50 396</t>
  </si>
  <si>
    <t>ថន ធី</t>
  </si>
  <si>
    <t>THON THY</t>
  </si>
  <si>
    <t>097 91 93 026/067 59 58 81</t>
  </si>
  <si>
    <t>ម៉េង គីមហុង</t>
  </si>
  <si>
    <t>MENG KIMHONG</t>
  </si>
  <si>
    <t>២០ វិច្ឆិកា​ ១៩៩២</t>
  </si>
  <si>
    <t>077 71 58 47</t>
  </si>
  <si>
    <t>អ៊ុំ ចិត្រា</t>
  </si>
  <si>
    <t>OUM CHETRA</t>
  </si>
  <si>
    <t>១៥ មេសា ១៩៩២</t>
  </si>
  <si>
    <t>097 53 33 370</t>
  </si>
  <si>
    <t>ស្រ៊ុន វាសនា</t>
  </si>
  <si>
    <t>SRUN VEASNA</t>
  </si>
  <si>
    <t>១២ កុម្ភៈ ១៩៨២</t>
  </si>
  <si>
    <t>097 50 77 477</t>
  </si>
  <si>
    <t>វិន សាវុធ</t>
  </si>
  <si>
    <t>VEN SAVUTH</t>
  </si>
  <si>
    <t>០២ ឧសភា ១៩៩៣</t>
  </si>
  <si>
    <t>097 95 05 861 096 44 68 193</t>
  </si>
  <si>
    <t>ហ៊ុន សុផល</t>
  </si>
  <si>
    <t>HUN SOPHAL</t>
  </si>
  <si>
    <t>០៣ កុម្ភៈ ១៩៧៥</t>
  </si>
  <si>
    <t>012 57 90 38</t>
  </si>
  <si>
    <t>ឈិត វ៉ាន់ស៊ុយ</t>
  </si>
  <si>
    <t>CHHIT VANSUY</t>
  </si>
  <si>
    <t>១១ វិច្ឆិកា ១៩៩១</t>
  </si>
  <si>
    <t>092 36 19 31</t>
  </si>
  <si>
    <t>ជី អ៊ីសាស់</t>
  </si>
  <si>
    <t>CHI ESAS</t>
  </si>
  <si>
    <t>១១ កក្កដា ១៩៨៩</t>
  </si>
  <si>
    <t>096 25 12 827/092 40 83 82</t>
  </si>
  <si>
    <t>092 17 57 57</t>
  </si>
  <si>
    <t>អាន មាស</t>
  </si>
  <si>
    <t>AN MEAS</t>
  </si>
  <si>
    <t>១៥ សីហា ១៩៨៥</t>
  </si>
  <si>
    <t>077 90 51 67</t>
  </si>
  <si>
    <t>វិ.ត្បូងឃ្មុំ</t>
  </si>
  <si>
    <t xml:space="preserve">ហ៊ន់ សុធារ៉ា </t>
  </si>
  <si>
    <t>HOM SOTHEARA</t>
  </si>
  <si>
    <t>២៦ កុម្ភៈ ១៩៩៣</t>
  </si>
  <si>
    <t>066 68 88 84</t>
  </si>
  <si>
    <t>ផាន សុភក្តិ</t>
  </si>
  <si>
    <t>PHAN SOPHEAK</t>
  </si>
  <si>
    <t>០៣ មិនា​ ១៩៨៥</t>
  </si>
  <si>
    <t>088 31 59 991</t>
  </si>
  <si>
    <t>បាន ស៊ីចាន់</t>
  </si>
  <si>
    <t>BOAN SICHANN</t>
  </si>
  <si>
    <t>០៩ ឧសភា ១៩៩០</t>
  </si>
  <si>
    <t>097 49 81 950</t>
  </si>
  <si>
    <t>អ៊ាម តេកណៃ</t>
  </si>
  <si>
    <t>EAM TEKNAY</t>
  </si>
  <si>
    <t>០៩ មេសា ១៩៨៩</t>
  </si>
  <si>
    <t>089 92 48 74</t>
  </si>
  <si>
    <t>ខុន សុខាវ</t>
  </si>
  <si>
    <t>KHON SOKAV</t>
  </si>
  <si>
    <t>១៥ មករា ១៩៨៩</t>
  </si>
  <si>
    <t>088 74 58 454</t>
  </si>
  <si>
    <t>097 70 75 558/066 36 00 85</t>
  </si>
  <si>
    <t>អោក រិទ្ធិ</t>
  </si>
  <si>
    <t>ORK RETHY</t>
  </si>
  <si>
    <t>១៥ កក្កដា ១៩៨៨</t>
  </si>
  <si>
    <t>017 50 68 34</t>
  </si>
  <si>
    <t>ហុង វីរៈ</t>
  </si>
  <si>
    <t>HONG VIRAK</t>
  </si>
  <si>
    <t>០៨ សីហា ១៩៨៥</t>
  </si>
  <si>
    <t>012 46 63 20</t>
  </si>
  <si>
    <t>ខំា សុភី</t>
  </si>
  <si>
    <t>KHAM SOPHY</t>
  </si>
  <si>
    <t>០៦ តុលា ១៩៨៦</t>
  </si>
  <si>
    <t>088 86 10 950</t>
  </si>
  <si>
    <t>088 78 56 418</t>
  </si>
  <si>
    <t>ជៀង រដ្ឋា</t>
  </si>
  <si>
    <t>CHIENG ROTHA</t>
  </si>
  <si>
    <t>២៩ មេសា ១៩៨៦</t>
  </si>
  <si>
    <t>097 95 62 222</t>
  </si>
  <si>
    <t>061 66 69 96</t>
  </si>
  <si>
    <t>លី​ ស៊ុនម៉ានិត</t>
  </si>
  <si>
    <t>LY SUNMANITH</t>
  </si>
  <si>
    <t>១៧ មិថុនា ១៩៨៩</t>
  </si>
  <si>
    <t>នឹម ផល្លី</t>
  </si>
  <si>
    <t>NIM PHALLY</t>
  </si>
  <si>
    <t>០១ មករា ១៩៩០</t>
  </si>
  <si>
    <t>088 777 52 99/ 088 926 13 53</t>
  </si>
  <si>
    <t>088 50 23 386</t>
  </si>
  <si>
    <t>ឡុន សេងលាភ</t>
  </si>
  <si>
    <t>LON SENGLEAP</t>
  </si>
  <si>
    <t>០៣ ឧសភា ១៩៩១</t>
  </si>
  <si>
    <t>097 22 30 315/069 24 31 84</t>
  </si>
  <si>
    <t>ប៉ាន មករា​</t>
  </si>
  <si>
    <t>PAN MAKARA</t>
  </si>
  <si>
    <t>២៤ មិថុនា ១៩៧៥</t>
  </si>
  <si>
    <t>092 80 76 16</t>
  </si>
  <si>
    <t>ស៊ាប ស្រីពៅ</t>
  </si>
  <si>
    <t>SEAP SREYPEOU</t>
  </si>
  <si>
    <t>១៧ ធ្នូ ១៩៨៧</t>
  </si>
  <si>
    <t>097 83 15 647/093 66 79 50</t>
  </si>
  <si>
    <t>092 20 44 66</t>
  </si>
  <si>
    <t>seapsreypeou@gmail.com</t>
  </si>
  <si>
    <t>ហុង ជា</t>
  </si>
  <si>
    <t>HONG CHEA</t>
  </si>
  <si>
    <t>០៧ កុម្ភៈ ១៩៨៥</t>
  </si>
  <si>
    <t>017 92 34 48 /097 98 44 869</t>
  </si>
  <si>
    <t>ថា វីនដា</t>
  </si>
  <si>
    <t>THA VINDA</t>
  </si>
  <si>
    <t>១២​ មេសា ១៩៩២</t>
  </si>
  <si>
    <t>010 22 16 32</t>
  </si>
  <si>
    <t>012 49 64 26</t>
  </si>
  <si>
    <t>tha.vinda@yahoo.com</t>
  </si>
  <si>
    <t>រិន រិទ្ធ</t>
  </si>
  <si>
    <t>REN RITH</t>
  </si>
  <si>
    <t>១៤ មេសា ១៩៨៩</t>
  </si>
  <si>
    <t>070 50 87 85</t>
  </si>
  <si>
    <t>គង់ ឆៃលីម</t>
  </si>
  <si>
    <t>KUONG CHHAYLIM</t>
  </si>
  <si>
    <t>១១ មេសា ១៩៨៣</t>
  </si>
  <si>
    <t>012 77 99 01/088 87 79 901</t>
  </si>
  <si>
    <t>081 77 99 01</t>
  </si>
  <si>
    <t>chhaylim@gmail.com</t>
  </si>
  <si>
    <t>ពៅ ភឿន</t>
  </si>
  <si>
    <t>PAO PHOEUN</t>
  </si>
  <si>
    <t>១០ ឧសភា ១៩៧៥</t>
  </si>
  <si>
    <t>012 95 07 39</t>
  </si>
  <si>
    <t>088 78 70 069</t>
  </si>
  <si>
    <t>povphoeun@gmail.com</t>
  </si>
  <si>
    <t>សុខ ពិសិដ្ឋ</t>
  </si>
  <si>
    <t>SOK PISETH</t>
  </si>
  <si>
    <t>០៧ មិថុនា ១៩៩១</t>
  </si>
  <si>
    <t>070 80 43 02/088 43 36 660</t>
  </si>
  <si>
    <t>092 16 20 27</t>
  </si>
  <si>
    <t>រស់ ប៊ុនណាង</t>
  </si>
  <si>
    <t>ROS BONNANG</t>
  </si>
  <si>
    <t>១០ វិចិ្ឆកា ១៩៩២</t>
  </si>
  <si>
    <t>098 52 84 51</t>
  </si>
  <si>
    <t>ភួង សាក់ឡា</t>
  </si>
  <si>
    <t>PHOURNG SAKLA</t>
  </si>
  <si>
    <t>០១ មិថុនា ១៩៩២</t>
  </si>
  <si>
    <t>097 31 66 602/010 62 81 30</t>
  </si>
  <si>
    <t>ហេង រីវ៉ាន់</t>
  </si>
  <si>
    <t>HENG RYVANN</t>
  </si>
  <si>
    <t>១៤ មករា ១៩៧៥</t>
  </si>
  <si>
    <t xml:space="preserve">012 55 35 62/097 951 55 55 </t>
  </si>
  <si>
    <t>hruvann@yahoo.com</t>
  </si>
  <si>
    <t>លី សីឡា</t>
  </si>
  <si>
    <t>LY SEILA</t>
  </si>
  <si>
    <t>០១ សីហា ១៩៩០</t>
  </si>
  <si>
    <t>088 99 99 233</t>
  </si>
  <si>
    <t>010 98 98 86</t>
  </si>
  <si>
    <t>គិន ចាន់សិទ្ធី</t>
  </si>
  <si>
    <t>KEN CHANNSITHY</t>
  </si>
  <si>
    <t>១៨ មេសា ១៩៩៣</t>
  </si>
  <si>
    <t>017 31 93 18/097 731 93 18</t>
  </si>
  <si>
    <t>017 57 09 73</t>
  </si>
  <si>
    <t>channsethykin@yahoo.com</t>
  </si>
  <si>
    <t>ជិន​ ដានីត</t>
  </si>
  <si>
    <t>CHIN DANITH</t>
  </si>
  <si>
    <t>២៦ ធ្នូ ១៩៨២</t>
  </si>
  <si>
    <t>011 68 98 54/088 64 54 171</t>
  </si>
  <si>
    <t>097 25 74 733</t>
  </si>
  <si>
    <t>មាស ប៊ុនលាង</t>
  </si>
  <si>
    <t>MEAS BUNLEANG</t>
  </si>
  <si>
    <t>១០ សីហា ១៩៨៨</t>
  </si>
  <si>
    <t>097 89 17 774098 92 92 245</t>
  </si>
  <si>
    <t>073 67 72 777</t>
  </si>
  <si>
    <t>PENH CHAMROEURN</t>
  </si>
  <si>
    <t>០៦ មេសា ១៩៩០</t>
  </si>
  <si>
    <t>089 69 39 89 /070 30 62 10</t>
  </si>
  <si>
    <t>076 50 21 412</t>
  </si>
  <si>
    <t>ណំ ណារិន</t>
  </si>
  <si>
    <t>NOM NARIN</t>
  </si>
  <si>
    <t>០៩ មេសា ១៩៩១</t>
  </si>
  <si>
    <t>097 92 15 758</t>
  </si>
  <si>
    <t>097 21 94 976</t>
  </si>
  <si>
    <t>កេន វុទ្ធី</t>
  </si>
  <si>
    <t>KEN VOTHY</t>
  </si>
  <si>
    <t>១១ មេសា ១៩៩២</t>
  </si>
  <si>
    <t>092 41 43 11</t>
  </si>
  <si>
    <t>017 32 49 31</t>
  </si>
  <si>
    <t>ស៊ឹម កណ្ណរា</t>
  </si>
  <si>
    <t>SIM KANARA</t>
  </si>
  <si>
    <t>២១ មេសា ១៩៩២</t>
  </si>
  <si>
    <t>097 97 38 276</t>
  </si>
  <si>
    <t>012 18 39 633</t>
  </si>
  <si>
    <t>ផាន ម៉េងហុង</t>
  </si>
  <si>
    <t>PHAN MENGHONG</t>
  </si>
  <si>
    <t>០១ មេសា ១៩៩២</t>
  </si>
  <si>
    <t>097 38 72 224</t>
  </si>
  <si>
    <t>phanmenghong39@gmail.com</t>
  </si>
  <si>
    <t>សិដ្ឋ ចាន់និត</t>
  </si>
  <si>
    <t>SETH CHANNITH</t>
  </si>
  <si>
    <t>097 79 18 195/098 69 31 99</t>
  </si>
  <si>
    <t>097 99 85 884</t>
  </si>
  <si>
    <t>សេង គីមសែ</t>
  </si>
  <si>
    <t>SENG KIMSE</t>
  </si>
  <si>
    <t>១៨ មិថុនា ១៩៩០</t>
  </si>
  <si>
    <t>088 95 31 424</t>
  </si>
  <si>
    <t>012 73 66 04</t>
  </si>
  <si>
    <t>ឈន់ គីមឈុន</t>
  </si>
  <si>
    <t>CHHORN KIMCHHUN</t>
  </si>
  <si>
    <t>០១ ធ្នូ ១៩៩១</t>
  </si>
  <si>
    <t>097 75 07 775/031 74 44 467</t>
  </si>
  <si>
    <t>រីន បូរី</t>
  </si>
  <si>
    <t>RIN BOREY</t>
  </si>
  <si>
    <t>០១ មេសា ១៩៨៩</t>
  </si>
  <si>
    <t>097 70 75 309/098 84 87 65</t>
  </si>
  <si>
    <t>ណោ ចំរើន</t>
  </si>
  <si>
    <t>NOR CHAMROEUN</t>
  </si>
  <si>
    <t>០៧ មករា​១៩៩២</t>
  </si>
  <si>
    <t>081 78 21 19/068 87 37 87</t>
  </si>
  <si>
    <t>មុត ធីតា</t>
  </si>
  <si>
    <t>MOUTH THIDA</t>
  </si>
  <si>
    <t>០៤ មេសា ១៩៩២</t>
  </si>
  <si>
    <t>093 30 45 03/088 67 82 25</t>
  </si>
  <si>
    <t>097 32 46 307</t>
  </si>
  <si>
    <t>អ៊ុល ចាន់ដេត</t>
  </si>
  <si>
    <t>UL CHANDAT</t>
  </si>
  <si>
    <t>២៣ មិនា ១៩៩៣</t>
  </si>
  <si>
    <t>096 44 76 348</t>
  </si>
  <si>
    <t>ផាត​ ភឿក</t>
  </si>
  <si>
    <t>PHAT PHAEURK</t>
  </si>
  <si>
    <t>០១ កុម្ភៈ ១៩៩០</t>
  </si>
  <si>
    <t>069 68 67 06/012 42 80 09</t>
  </si>
  <si>
    <t>092 87 50 09</t>
  </si>
  <si>
    <t>phatphoeurk999@gmail.com</t>
  </si>
  <si>
    <t>កាក់ ចាន់ស៊ី</t>
  </si>
  <si>
    <t>KAK CHANSY</t>
  </si>
  <si>
    <t>១០ ធ្នូ ១៩៨៦</t>
  </si>
  <si>
    <t>017 53 65 66</t>
  </si>
  <si>
    <t>ម៉ា ស្រីដែត</t>
  </si>
  <si>
    <t>MA SREYOETH</t>
  </si>
  <si>
    <t>១៦ កក្កដា ១៩៩២</t>
  </si>
  <si>
    <t>088 91 31 31 317/096 21 23 149</t>
  </si>
  <si>
    <t>ស្រ៊ុន ម៉ាលីកា</t>
  </si>
  <si>
    <t>SRUN MALYKA</t>
  </si>
  <si>
    <t>២៨ កុម្ភៈ ១៩៩១</t>
  </si>
  <si>
    <t>097 97 95 496/ 098 72 47 21</t>
  </si>
  <si>
    <t>ស្រ៊ិ គុណថាយ</t>
  </si>
  <si>
    <t>SRI KUNTHAY</t>
  </si>
  <si>
    <t>០៧ កញ្ញា ១៩៩១</t>
  </si>
  <si>
    <t>097 25 82 420-096 21 27 415</t>
  </si>
  <si>
    <t>អ៊ុក វុទ្ធា</t>
  </si>
  <si>
    <t>UK VUTHEA</t>
  </si>
  <si>
    <t>០៥ ធ្នូ ១៩៨៦</t>
  </si>
  <si>
    <t>097 60 67 600</t>
  </si>
  <si>
    <t>vuthea.uk@gmail.com</t>
  </si>
  <si>
    <t>ហៃ ម៉ារ៉ាពីន</t>
  </si>
  <si>
    <t>HAY MARAPIN</t>
  </si>
  <si>
    <t>០១ មករា​ ១៩៨៥</t>
  </si>
  <si>
    <t>097 70 46 337/088 86 91 769</t>
  </si>
  <si>
    <t>012 75 89 09</t>
  </si>
  <si>
    <t>ម៉ឺន មុនីវង្ស</t>
  </si>
  <si>
    <t>MUEN MONYVONG</t>
  </si>
  <si>
    <t>០៥​ ធ្នូ ១៩៩០</t>
  </si>
  <si>
    <t xml:space="preserve">089 90 08 01 </t>
  </si>
  <si>
    <t>ហួន គុន្ធី</t>
  </si>
  <si>
    <t>HUON KUNTHY</t>
  </si>
  <si>
    <t>០៥ កក្កដា ១៩៩០</t>
  </si>
  <si>
    <t>088 74 01 868/ 061 68 16 16</t>
  </si>
  <si>
    <t>នង សុខឃាង</t>
  </si>
  <si>
    <t>NORNG SOKHEANG</t>
  </si>
  <si>
    <t>១០ ឧសភា ១៩៧៦</t>
  </si>
  <si>
    <t>012 47 51 10</t>
  </si>
  <si>
    <t>012 60 25 81</t>
  </si>
  <si>
    <t>ធុន ធាវី</t>
  </si>
  <si>
    <t>THUN THEAVY</t>
  </si>
  <si>
    <t>០៨ មិថុនា ១៩៩៣</t>
  </si>
  <si>
    <t>097 90 95 068/066 34 00 64</t>
  </si>
  <si>
    <t>097 77 10 137</t>
  </si>
  <si>
    <t>ធាម គឹមស្រស់</t>
  </si>
  <si>
    <t>THEAM KIMSROS</t>
  </si>
  <si>
    <t>១៥ កុម្ភៈ​ ១៩៩៣</t>
  </si>
  <si>
    <t>088 92 89 936</t>
  </si>
  <si>
    <t>kimsrostheam@gmail.com</t>
  </si>
  <si>
    <t>សុខ ដាលីន</t>
  </si>
  <si>
    <t>SOK DALIN</t>
  </si>
  <si>
    <t>010 77 35 01</t>
  </si>
  <si>
    <t>ធី សារ៉ាវុធ</t>
  </si>
  <si>
    <t>THY SARAVOT</t>
  </si>
  <si>
    <t>១៧ កុម្ភៈ ១៩៧៩</t>
  </si>
  <si>
    <t>097 81 74 111</t>
  </si>
  <si>
    <t>វង់ សំណាង</t>
  </si>
  <si>
    <t>VONG SOMNANY</t>
  </si>
  <si>
    <t>០៧ ឧសភា ១៩៩១</t>
  </si>
  <si>
    <t>097 56 71 980</t>
  </si>
  <si>
    <t>ទ្រី ប៊ុនធន</t>
  </si>
  <si>
    <t>TRY BUNTHORN</t>
  </si>
  <si>
    <t>១៥ មិថុនា ១៩៩១</t>
  </si>
  <si>
    <t>086 89 39 02</t>
  </si>
  <si>
    <t>bizthorn@gmail.com</t>
  </si>
  <si>
    <t>ណេត រាម</t>
  </si>
  <si>
    <t>NETH RIEM</t>
  </si>
  <si>
    <t>០៥ មករា ១៩៨៩</t>
  </si>
  <si>
    <t>092 75 55 92/093 75 55 92</t>
  </si>
  <si>
    <t>ឃុត សុខុម</t>
  </si>
  <si>
    <t>KHUTH SOKHOM</t>
  </si>
  <si>
    <t>០២ វិច្ឆិកា ១៩៨៦</t>
  </si>
  <si>
    <t>097 55 59 245/090 44 44 09</t>
  </si>
  <si>
    <t>khuthsokhom@gmail.com</t>
  </si>
  <si>
    <t>ហុង សុផារី</t>
  </si>
  <si>
    <t>HONG SOPHARY</t>
  </si>
  <si>
    <t>១៧ វិច្ឆិកា ១៩៩៣</t>
  </si>
  <si>
    <t>088 93 08 699</t>
  </si>
  <si>
    <t>ហុង សុភារៈ</t>
  </si>
  <si>
    <t>HONG SOPHEARAK</t>
  </si>
  <si>
    <t>១៨ ឧសភា ១៩៩៤</t>
  </si>
  <si>
    <t>068 89 99 94</t>
  </si>
  <si>
    <t>ហុង ម៉េងហ័រ</t>
  </si>
  <si>
    <t>HONG MENGHOR</t>
  </si>
  <si>
    <t>០៧ មិថុនា ១៩៨៩</t>
  </si>
  <si>
    <t>092 51 57 92</t>
  </si>
  <si>
    <t>ជិន សុជាតិ</t>
  </si>
  <si>
    <t>CHEN SOCHEAT</t>
  </si>
  <si>
    <t>០៣ មករា ១៩៩២</t>
  </si>
  <si>
    <t>069 63 81 91</t>
  </si>
  <si>
    <t>ថុង ជីវ័ន</t>
  </si>
  <si>
    <t>THONG CHIVON</t>
  </si>
  <si>
    <t>១០ មករា ១៩៩៣</t>
  </si>
  <si>
    <t>086 79 14 00</t>
  </si>
  <si>
    <t>ឈួន ណាវី</t>
  </si>
  <si>
    <t>CHHUO NNAVY</t>
  </si>
  <si>
    <t>២៥ កុម្ភៈ ១៩៩១</t>
  </si>
  <si>
    <t>012 35 86 64</t>
  </si>
  <si>
    <t>មួង សុភា</t>
  </si>
  <si>
    <t>MOUNG SOPHEAR</t>
  </si>
  <si>
    <t>១៥ តុលា ១៩៨៥</t>
  </si>
  <si>
    <t>097 75 76 473/086 39 14 41</t>
  </si>
  <si>
    <t>mounysophear@yahoo.com</t>
  </si>
  <si>
    <t>097 93 26 690</t>
  </si>
  <si>
    <t>ស សិវីវឌ្ឍនៈ</t>
  </si>
  <si>
    <t>SAR SEREYVATHANK</t>
  </si>
  <si>
    <t>១៤ សីហា ១៩៩៣</t>
  </si>
  <si>
    <t>098 81 54 53</t>
  </si>
  <si>
    <t>អាន បូលី</t>
  </si>
  <si>
    <t>088 859 40 00/066 66 64 00</t>
  </si>
  <si>
    <t>010 54 98 55</t>
  </si>
  <si>
    <t>bolyan-amk@gmail.com</t>
  </si>
  <si>
    <t>AN BOLY</t>
  </si>
  <si>
    <t>អាន ម៉េង</t>
  </si>
  <si>
    <t>AN MEANG</t>
  </si>
  <si>
    <t>០៨ មិនា ១៩៩១</t>
  </si>
  <si>
    <t>085 90 55 84</t>
  </si>
  <si>
    <t>ស៊ីវ ស្រីណៃ</t>
  </si>
  <si>
    <t>SIV SREYNAI</t>
  </si>
  <si>
    <t>០៥ កក្កដា ១៩៩១</t>
  </si>
  <si>
    <t>097 56 75 157/096 25 22 656</t>
  </si>
  <si>
    <t>012 40 56 73</t>
  </si>
  <si>
    <t>ទិត សុខឃីម</t>
  </si>
  <si>
    <t>TITH SOKKHIM</t>
  </si>
  <si>
    <t>១០ កញ្ញា ១៩៧២</t>
  </si>
  <si>
    <t>092 67 06 34/097 80 74 011</t>
  </si>
  <si>
    <t>097 55 59 886</t>
  </si>
  <si>
    <t>ពាង សុខឃី</t>
  </si>
  <si>
    <t>PEANG SOKHY</t>
  </si>
  <si>
    <t>០៨ តុលា ១៩៨៦</t>
  </si>
  <si>
    <t>077 94 27 26</t>
  </si>
  <si>
    <t>ទួច រត្ថា</t>
  </si>
  <si>
    <t>TOUCH RATHA</t>
  </si>
  <si>
    <t>០៦ មករា ១៩៩២</t>
  </si>
  <si>
    <t>092 44 88 93/096 29 56 474</t>
  </si>
  <si>
    <t>សេង បញ្ញា</t>
  </si>
  <si>
    <t>SENG PANHA</t>
  </si>
  <si>
    <t>០៣ កញ្ញា ១៩៩១</t>
  </si>
  <si>
    <t>097 70 90 202/098 73 63 96</t>
  </si>
  <si>
    <t>077 48 41 46</t>
  </si>
  <si>
    <t>sengpanha75@yahoo.com</t>
  </si>
  <si>
    <t>នាង វណ្ណា</t>
  </si>
  <si>
    <t>NEANG VANNA</t>
  </si>
  <si>
    <t>០៦ សីហា ១៩៩២</t>
  </si>
  <si>
    <t>010 73 35 70/ 088 62 13 660</t>
  </si>
  <si>
    <t>neangvanna168@gmail.com</t>
  </si>
  <si>
    <t>ឈី រ៉ាវុធ</t>
  </si>
  <si>
    <t>CHHY RAVUTH</t>
  </si>
  <si>
    <t>០២ កុម្ភៈ ១៩៨៥</t>
  </si>
  <si>
    <t>012 91 44 16/090 91 44 16</t>
  </si>
  <si>
    <t>សោម វុឌ្ឍី</t>
  </si>
  <si>
    <t>SORM VUTHY</t>
  </si>
  <si>
    <t>097 72 15 084/088 91 29 806</t>
  </si>
  <si>
    <t>អ៊ុំ រតនា</t>
  </si>
  <si>
    <t>UM RATHANA</t>
  </si>
  <si>
    <t>១៧ តុលា ១៩៩២</t>
  </si>
  <si>
    <t>085 21 68 69</t>
  </si>
  <si>
    <t>ស៊ាន ស៊ីម</t>
  </si>
  <si>
    <t>SEAN SIM</t>
  </si>
  <si>
    <t>០៨ ឧសភា ​១៩៩០</t>
  </si>
  <si>
    <t>066 36 37 37</t>
  </si>
  <si>
    <t>ឆន ពិសិទ្ធ</t>
  </si>
  <si>
    <t>CHHORN PISITH</t>
  </si>
  <si>
    <t>០៩ មករា ១៩៩២</t>
  </si>
  <si>
    <t>088 66 76 962</t>
  </si>
  <si>
    <t>chhorn.pisith26@gmail.com</t>
  </si>
  <si>
    <t>អ៊ុក រ័ត្នធី</t>
  </si>
  <si>
    <t>UK RORTHY</t>
  </si>
  <si>
    <t>៣០​ សីហា ១៩៨៩</t>
  </si>
  <si>
    <t>090 22 44 77</t>
  </si>
  <si>
    <t>rorthyukk066@gmail.com</t>
  </si>
  <si>
    <t>ប៉ូច សុខណា</t>
  </si>
  <si>
    <t>POCH SOKNA</t>
  </si>
  <si>
    <t>០៧ មករា ១៩៩៤</t>
  </si>
  <si>
    <t>078 81 81 94/069 67 73 20</t>
  </si>
  <si>
    <t>092 72 63 58</t>
  </si>
  <si>
    <t>pochsokna@gmail.com</t>
  </si>
  <si>
    <t>ប៉ុន ស្រីណាត</t>
  </si>
  <si>
    <t>PON SREYNATH</t>
  </si>
  <si>
    <t>គង់ ម៉ូនីតា</t>
  </si>
  <si>
    <t>KONG MONIKA</t>
  </si>
  <si>
    <t>០១ កុម្ភៈ ១៩៩៥</t>
  </si>
  <si>
    <t>015 90 70 56/016 46 31 16</t>
  </si>
  <si>
    <t>នួន ប៊ុនធី</t>
  </si>
  <si>
    <t>NUON BUNTHY</t>
  </si>
  <si>
    <t>០៥ វិច្ឆិកា ១៩៩១</t>
  </si>
  <si>
    <t>097 84 82 527</t>
  </si>
  <si>
    <t>យ៉ាន ស៊ាងហ៊ីម</t>
  </si>
  <si>
    <t>YAN SEANGHIM</t>
  </si>
  <si>
    <t>០១ មេសា ១៩៩១</t>
  </si>
  <si>
    <t>097 25 18 311</t>
  </si>
  <si>
    <t>088 47 14 449</t>
  </si>
  <si>
    <t>ឌឹម ឧត្តម</t>
  </si>
  <si>
    <t>DIM OTDAM</t>
  </si>
  <si>
    <t>097 59 71 175/069 88 81 06</t>
  </si>
  <si>
    <t>ម៉ាប់ ប្រលិត</t>
  </si>
  <si>
    <t>MAB BROLITH</t>
  </si>
  <si>
    <t>១៤ ឧសភា ១៩៩០</t>
  </si>
  <si>
    <t>097 92 13 097/016 65 10 17</t>
  </si>
  <si>
    <t>brolith.mab@gmail.com</t>
  </si>
  <si>
    <t>ម៉ៅ ចាន់ឌី</t>
  </si>
  <si>
    <t>MAO CHANDY</t>
  </si>
  <si>
    <t>១៦ កក្កដា ១៩៩៣</t>
  </si>
  <si>
    <t>087 33 73 46/089 72 01 08</t>
  </si>
  <si>
    <t>សោម សុភ័ក្រ្ត</t>
  </si>
  <si>
    <t>SOM SOPHEAK</t>
  </si>
  <si>
    <t>១០ កុម្ភៈ ១៩៨៥</t>
  </si>
  <si>
    <t>097 66 16 891</t>
  </si>
  <si>
    <t>sopheakmkr@yahoo.com</t>
  </si>
  <si>
    <t>ញ៉ាន សុថាលីន</t>
  </si>
  <si>
    <t>GNAN SOTHALIN</t>
  </si>
  <si>
    <t>070 93 10 07</t>
  </si>
  <si>
    <t>011 77 05 83</t>
  </si>
  <si>
    <t>ថេត ពិសិដ្ឋ</t>
  </si>
  <si>
    <t>THETH PISETH</t>
  </si>
  <si>
    <t>១៥ មករា ១៩៩៣</t>
  </si>
  <si>
    <t>097 22 21 439/066 73 75 15</t>
  </si>
  <si>
    <t>ធី ធារិទ្ធ</t>
  </si>
  <si>
    <t>THY THEARITH</t>
  </si>
  <si>
    <t>០៨ មករា ១៩៩១</t>
  </si>
  <si>
    <t>097 80 75 745</t>
  </si>
  <si>
    <t>ឆៃ សំបាន</t>
  </si>
  <si>
    <t>CHHAY SAMBAN</t>
  </si>
  <si>
    <t>២០ កុម្ភៈ ១៩៨២</t>
  </si>
  <si>
    <t>011 55 87 77</t>
  </si>
  <si>
    <t>012 59 19 38</t>
  </si>
  <si>
    <t>chhay-samban@ymail.com</t>
  </si>
  <si>
    <t>Mណាក សុខនាត</t>
  </si>
  <si>
    <t>NAK SOKEATH</t>
  </si>
  <si>
    <t>២៣ មិថុនា ១៩៩៣</t>
  </si>
  <si>
    <t>093 66 79 29</t>
  </si>
  <si>
    <t>097 58 78 604/088 950 18 79</t>
  </si>
  <si>
    <t>ឡេង វុត្ថា</t>
  </si>
  <si>
    <t>LENG VUTTA</t>
  </si>
  <si>
    <t>១៥ កុម្ភៈ ១៩៩១</t>
  </si>
  <si>
    <t>086 25 00 47/097 82 32 314</t>
  </si>
  <si>
    <t>088 80 11 544</t>
  </si>
  <si>
    <t>រ៉ាន់ សាវឿន</t>
  </si>
  <si>
    <t>RAN SAVOEUN</t>
  </si>
  <si>
    <t>១៤ តុលា ១៩៩១</t>
  </si>
  <si>
    <t>088 53 84 448/096 48 38 048</t>
  </si>
  <si>
    <t>010 28 52 87</t>
  </si>
  <si>
    <t>អេង ស្រីនីន</t>
  </si>
  <si>
    <t>ENG SREYNIN</t>
  </si>
  <si>
    <t>២០ ធ្នូ ១៩៩៥</t>
  </si>
  <si>
    <t>010 59 89 41/088 94 11 34</t>
  </si>
  <si>
    <t>017 50 37 74</t>
  </si>
  <si>
    <t>sreynineng@yahoo.com</t>
  </si>
  <si>
    <t>ស៊ឹម សួធារ៉ាត</t>
  </si>
  <si>
    <t>SIM SOURTHEARATH</t>
  </si>
  <si>
    <t>១០ កញ្ញា ១៩៩៤</t>
  </si>
  <si>
    <t>011 23 35 16</t>
  </si>
  <si>
    <t>085 85 23 12</t>
  </si>
  <si>
    <t>ratsimsour@gmail.com</t>
  </si>
  <si>
    <t>ហួត សុវឿន</t>
  </si>
  <si>
    <t>HUOT SOVOEUN</t>
  </si>
  <si>
    <t>០៦ មេសា ១៩៩១</t>
  </si>
  <si>
    <t>097 78 35 544</t>
  </si>
  <si>
    <t>ហេង សុខលក្ខណ៍</t>
  </si>
  <si>
    <t>HENG SOKLEAK</t>
  </si>
  <si>
    <t>097 67 07 016</t>
  </si>
  <si>
    <t>097 84 44 438</t>
  </si>
  <si>
    <t>ឃាន ដាណែត</t>
  </si>
  <si>
    <t>KHEAN DANETH</t>
  </si>
  <si>
    <t>០២ មករា ១៩៩៣</t>
  </si>
  <si>
    <t>031 54 44 430/031 54 44 428</t>
  </si>
  <si>
    <t>092 20 28 84</t>
  </si>
  <si>
    <t>ឃីម ស្រីនាត</t>
  </si>
  <si>
    <t>KHIM SREYNEATH</t>
  </si>
  <si>
    <t>០២ សីហា ១៩៩៣</t>
  </si>
  <si>
    <t>096 42 15 157</t>
  </si>
  <si>
    <t>077 81 02 96</t>
  </si>
  <si>
    <t>មុត សុធារិទ្ធ</t>
  </si>
  <si>
    <t>MOUTH SOTHEARITH</t>
  </si>
  <si>
    <t>097 20 76 746</t>
  </si>
  <si>
    <t>គីម ចន្ទ្រា</t>
  </si>
  <si>
    <t>KIIM CHANTREA</t>
  </si>
  <si>
    <t>០៨ មេសា ១៩៩៣</t>
  </si>
  <si>
    <t>097 46 86 740</t>
  </si>
  <si>
    <t>ម៉េង ស្រីមុំ</t>
  </si>
  <si>
    <t>MENG SREYMOM</t>
  </si>
  <si>
    <t>២១ កក្កដា ១៩៩៤</t>
  </si>
  <si>
    <t>097 81 64 851</t>
  </si>
  <si>
    <t>089 78 46 05</t>
  </si>
  <si>
    <t>សឿន សុភាល័ក្ខ</t>
  </si>
  <si>
    <t>SUOE SOPHEALACK</t>
  </si>
  <si>
    <t>១៦ មិនា ១៩៨៩</t>
  </si>
  <si>
    <t>077 87 71 72</t>
  </si>
  <si>
    <t>ឈៀន ស្រីនាង</t>
  </si>
  <si>
    <t>CHHEAN SREYNEANG</t>
  </si>
  <si>
    <t>០៦ មិថុនា ១៩៩៣</t>
  </si>
  <si>
    <t>067 95 80  58</t>
  </si>
  <si>
    <t>វ៉ាង តាយ</t>
  </si>
  <si>
    <t>VANG TAY</t>
  </si>
  <si>
    <t>០៧ វិច្ឆិកា ១៩៩០</t>
  </si>
  <si>
    <t>097 88 66 669/096 36 66 669</t>
  </si>
  <si>
    <t xml:space="preserve">097 636 33 33 </t>
  </si>
  <si>
    <t>ដៀប លីនីន</t>
  </si>
  <si>
    <t>DIEP LININ</t>
  </si>
  <si>
    <t>០៨ ឧសភា ១៩៩៣</t>
  </si>
  <si>
    <t>010 70 71 59</t>
  </si>
  <si>
    <t>093 35 47 15</t>
  </si>
  <si>
    <t>ឆុន មុនីនាថ</t>
  </si>
  <si>
    <t>CHHON MONYNEAT</t>
  </si>
  <si>
    <t>២៥ មិថុនា ១៩៩២</t>
  </si>
  <si>
    <t>016 67 66 42</t>
  </si>
  <si>
    <t>012 41 29 12</t>
  </si>
  <si>
    <t>ហេង វង្សឈ័ង</t>
  </si>
  <si>
    <t>HENG VONGCHHORNG</t>
  </si>
  <si>
    <t>០៧ មិថុនា ១៩៩២</t>
  </si>
  <si>
    <t>097 44 22 557</t>
  </si>
  <si>
    <t>ខេន លាងម៉េង</t>
  </si>
  <si>
    <t>KHEN LEANGMENG</t>
  </si>
  <si>
    <t>០២ មេសា ១៩៩០</t>
  </si>
  <si>
    <t>076 50 51 555</t>
  </si>
  <si>
    <t>កុក ធារ៉ា</t>
  </si>
  <si>
    <t>KOK THEARA</t>
  </si>
  <si>
    <t>១០ តុលា ១៩៩៤</t>
  </si>
  <si>
    <t>086 74 64 69/069 59 21 61</t>
  </si>
  <si>
    <t>012 94 68 51</t>
  </si>
  <si>
    <t>ជា វុទ្ធី</t>
  </si>
  <si>
    <t>CHEA VUTHY</t>
  </si>
  <si>
    <t>១២ មករា ១៩៩១</t>
  </si>
  <si>
    <t>088 52 83 113</t>
  </si>
  <si>
    <t>088 61 11 616</t>
  </si>
  <si>
    <t>vcunthy8888@gmail.com</t>
  </si>
  <si>
    <t>ខាវ អាន</t>
  </si>
  <si>
    <t>KHAV ARN</t>
  </si>
  <si>
    <t>១៥ ឧសភា ១៩៩០</t>
  </si>
  <si>
    <t>097 89 57 289</t>
  </si>
  <si>
    <t>088 80 88 299</t>
  </si>
  <si>
    <t>ឌិន ធានី</t>
  </si>
  <si>
    <t>DIN THEANY</t>
  </si>
  <si>
    <t>០៧ មិនា ១៩៨៩</t>
  </si>
  <si>
    <t>098 81 97 08</t>
  </si>
  <si>
    <t>ស៊ាង សុខជា</t>
  </si>
  <si>
    <t>SEANG SOKCHEA</t>
  </si>
  <si>
    <t>០៥ មិថុនា ១៩៨៩</t>
  </si>
  <si>
    <t>066 777 303 /070 46 81 08</t>
  </si>
  <si>
    <t>សេង សំណាង</t>
  </si>
  <si>
    <t>SENG SAMNANG</t>
  </si>
  <si>
    <t>១០ ឧសភា ១៩៩០</t>
  </si>
  <si>
    <t>096 30 63 147</t>
  </si>
  <si>
    <t>វ៉េង ចំប៉ា</t>
  </si>
  <si>
    <t>VENG CHAMPA</t>
  </si>
  <si>
    <t>០៨ វិច្ឆិកា ១៩៩១</t>
  </si>
  <si>
    <t>066 777 328</t>
  </si>
  <si>
    <t>សិត រ៉ាវី</t>
  </si>
  <si>
    <t>SETH RAVY</t>
  </si>
  <si>
    <t>០៨ ធ្នូ ១៩៩០</t>
  </si>
  <si>
    <t>088 83 84 006/093 72 34 77</t>
  </si>
  <si>
    <t>seth-ravy@yahoo.com</t>
  </si>
  <si>
    <t>សៅ ស៊ីណាត</t>
  </si>
  <si>
    <t>SAO SINAT</t>
  </si>
  <si>
    <t>០៥ មិថុនា ១៩៩១</t>
  </si>
  <si>
    <t>017 93 09 85</t>
  </si>
  <si>
    <t>092 71 36 14</t>
  </si>
  <si>
    <t>saosinat06@gmail.com</t>
  </si>
  <si>
    <t>ឈួន ឈុនអ៊ាង</t>
  </si>
  <si>
    <t>CHHOUN CHHUNEANG</t>
  </si>
  <si>
    <t>១៨ មិថុនា ១៩៩១</t>
  </si>
  <si>
    <t>097 83 96 000</t>
  </si>
  <si>
    <t>088 47 84 591</t>
  </si>
  <si>
    <t>chhuean22@gmail.com</t>
  </si>
  <si>
    <t>ជុត ឆៃហុន</t>
  </si>
  <si>
    <t>CHUT CHHAYHON</t>
  </si>
  <si>
    <t>១២ កញ្ញា ១៩៩៣</t>
  </si>
  <si>
    <t>010 78 65 12</t>
  </si>
  <si>
    <t>088 79 35 255</t>
  </si>
  <si>
    <t>chhayhonchut@gmail.com</t>
  </si>
  <si>
    <t>ប៉ិច វិបុល</t>
  </si>
  <si>
    <t>BIG VIBOL</t>
  </si>
  <si>
    <t>០៣ ធ្នូ ១៩៩២</t>
  </si>
  <si>
    <t>068 50 94 20/ 088 62 88 688</t>
  </si>
  <si>
    <t>088 62 88 988</t>
  </si>
  <si>
    <t>bigvibol@yahoo.com</t>
  </si>
  <si>
    <t>យាប សេងទាង</t>
  </si>
  <si>
    <t>YEAB SENGTEANG</t>
  </si>
  <si>
    <t>០៣ កុម្ភៈ ១៩៩៣</t>
  </si>
  <si>
    <t>099 99 46 99</t>
  </si>
  <si>
    <t>098 76 71 51</t>
  </si>
  <si>
    <t>yeab.sengteang168@gmail.com</t>
  </si>
  <si>
    <t>អ៊ីម សារ៉ាត</t>
  </si>
  <si>
    <t>IM SARAT</t>
  </si>
  <si>
    <t>១០ សីហា ១៩៨៧</t>
  </si>
  <si>
    <t>010 62 86 11/010 83 94 90</t>
  </si>
  <si>
    <t>012 30 57 99</t>
  </si>
  <si>
    <t>imsarat623@yahoo.com</t>
  </si>
  <si>
    <t>ឆែម សុផាន់ណា</t>
  </si>
  <si>
    <t>CHHEM SOPHANNA</t>
  </si>
  <si>
    <t>១៣ កក្កដា ១៩៩២</t>
  </si>
  <si>
    <t>095 96 79 07</t>
  </si>
  <si>
    <t>គង់ វណ្ណា</t>
  </si>
  <si>
    <t>KONG VANNA</t>
  </si>
  <si>
    <t>១០ កុម្ភៈ ១៩៨៩</t>
  </si>
  <si>
    <t>070 58 65 05 /017 34 68 32</t>
  </si>
  <si>
    <t>097 98 27 413</t>
  </si>
  <si>
    <t>sophannachhem@gmail.com</t>
  </si>
  <si>
    <t>kongvanna077@gmail.com</t>
  </si>
  <si>
    <t>ស្រ៊ាន សុផានិត</t>
  </si>
  <si>
    <t>SREAN SOPHANET</t>
  </si>
  <si>
    <t>០៨ សីហា ១៩៩២</t>
  </si>
  <si>
    <t>096 50 00 508/077 93 38 41</t>
  </si>
  <si>
    <t>089 43 49 98</t>
  </si>
  <si>
    <t>sreansophanet@gmail.com</t>
  </si>
  <si>
    <t>ហ៊ាង ប្រុស</t>
  </si>
  <si>
    <t>HEANG BROS</t>
  </si>
  <si>
    <t>១៤ ឧសភា ១៩៩១</t>
  </si>
  <si>
    <t>070 56 08 70 /066 777 305</t>
  </si>
  <si>
    <t>092 93 61 04</t>
  </si>
  <si>
    <t>heang.bros@yahoo.com</t>
  </si>
  <si>
    <t>011 99 91 79/ 097 88 88 453</t>
  </si>
  <si>
    <t>012 49 75 59</t>
  </si>
  <si>
    <t>យិន សុទ្រី</t>
  </si>
  <si>
    <t>YIN SOTRY</t>
  </si>
  <si>
    <t>០៥ កក្កដា ១៩៨៨</t>
  </si>
  <si>
    <t>070 23 40 25</t>
  </si>
  <si>
    <t>លី ធានី</t>
  </si>
  <si>
    <t>LY THEANY</t>
  </si>
  <si>
    <t>១១ មិនា ១៩៩៣</t>
  </si>
  <si>
    <t>088 87 96 363/096 33 17 361</t>
  </si>
  <si>
    <t>097 59 04 995</t>
  </si>
  <si>
    <t>sokuntheany.ly22@gmail.com</t>
  </si>
  <si>
    <t>សារ៉ាត នុត</t>
  </si>
  <si>
    <t>SARAT NOUT</t>
  </si>
  <si>
    <t>២៨ មករា ១៩៩៣</t>
  </si>
  <si>
    <t>077 63 44 62</t>
  </si>
  <si>
    <t>012 47 95 23</t>
  </si>
  <si>
    <t>saratranout@yahoo.com</t>
  </si>
  <si>
    <t>តន សំណាង</t>
  </si>
  <si>
    <t>TORN SOMNANG</t>
  </si>
  <si>
    <t>016 26 69 20</t>
  </si>
  <si>
    <t>097 58 78 363</t>
  </si>
  <si>
    <t>tornsomnang@gmail.com</t>
  </si>
  <si>
    <t>ម៉យ ស្នា</t>
  </si>
  <si>
    <t>MORY SNA</t>
  </si>
  <si>
    <t>០១ កញ្ញា ១៩៨៩</t>
  </si>
  <si>
    <t>015 74 74 16/097 999 14 51</t>
  </si>
  <si>
    <t>012 30 26 13</t>
  </si>
  <si>
    <t>កែវ ចិន</t>
  </si>
  <si>
    <t>KEO CHEN</t>
  </si>
  <si>
    <t>០៨ កុម្ភៈ ១៩៨៨</t>
  </si>
  <si>
    <t>010 62 88 23</t>
  </si>
  <si>
    <t>012 89 83 05</t>
  </si>
  <si>
    <t>ទិត្យ ប៊ន់ឆាយ</t>
  </si>
  <si>
    <t>TITH BONCHHAY</t>
  </si>
  <si>
    <t>៣០ ឧសភា ១៩៩២</t>
  </si>
  <si>
    <t>070 50 50 27</t>
  </si>
  <si>
    <t>012 51 33 96</t>
  </si>
  <si>
    <t>ឆាយ សោភ័ណ្ឌ</t>
  </si>
  <si>
    <t>CHAY SOPHORN</t>
  </si>
  <si>
    <t>១០ កញ្ញា ១៩៨៦</t>
  </si>
  <si>
    <t>092 33 08 08</t>
  </si>
  <si>
    <t>នៅ​ផានិត</t>
  </si>
  <si>
    <t>NEOU PHANET</t>
  </si>
  <si>
    <t>២៤ មេសា ១៩៩០</t>
  </si>
  <si>
    <t>អង់គ្លេស</t>
  </si>
  <si>
    <t>098 54 86 65</t>
  </si>
  <si>
    <t>ណយ មិន</t>
  </si>
  <si>
    <t>NOY MIN</t>
  </si>
  <si>
    <t>០៩ សីហា ១៩៨៤</t>
  </si>
  <si>
    <t>088 79 99 570</t>
  </si>
  <si>
    <t>ហេង ហ៊ុយលាង</t>
  </si>
  <si>
    <t>HENG HUYLEANG</t>
  </si>
  <si>
    <t>០៥ កញ្ញា ១៩៧៨</t>
  </si>
  <si>
    <t>បង្រៀន</t>
  </si>
  <si>
    <t>011 77 10 00</t>
  </si>
  <si>
    <t>henghuyleang@gmail.com</t>
  </si>
  <si>
    <t>អ៊ឹង ស៊ីវម៉ី</t>
  </si>
  <si>
    <t>OENG SIVMEI</t>
  </si>
  <si>
    <t>៣០ មេសា ១៩៩៤</t>
  </si>
  <si>
    <t>089 89 58 48/086 89 58 48</t>
  </si>
  <si>
    <t>ឡុន ចាន់ណា</t>
  </si>
  <si>
    <t>LON CHANNA</t>
  </si>
  <si>
    <t>១៣ ធ្នូ ១៩៨៧</t>
  </si>
  <si>
    <t>093 66 96 37/077 26 04 67</t>
  </si>
  <si>
    <t>089 22 16 37</t>
  </si>
  <si>
    <t>lonchanna@yahoo.com</t>
  </si>
  <si>
    <t>ហម ស្រេង</t>
  </si>
  <si>
    <t>HOM SRENG</t>
  </si>
  <si>
    <t>០៦ កញ្ញា ១៩៨៨</t>
  </si>
  <si>
    <t>097 94 87 982</t>
  </si>
  <si>
    <t>097 31 58 544</t>
  </si>
  <si>
    <t>sreng.hom1988@gmail.com</t>
  </si>
  <si>
    <t>ហ៊ត់ សុខដា</t>
  </si>
  <si>
    <t>HORT SOKDA</t>
  </si>
  <si>
    <t>០៤ ឧសភា ១៩៧៩</t>
  </si>
  <si>
    <t>092 72 77 05</t>
  </si>
  <si>
    <t>ហេង តុងពាវ</t>
  </si>
  <si>
    <t>HENG TONGPEAV</t>
  </si>
  <si>
    <t>៣០ កញ្ញា ១៩៩៣</t>
  </si>
  <si>
    <t>Teaching</t>
  </si>
  <si>
    <t>097 31 62 322</t>
  </si>
  <si>
    <t>097 81 23 456</t>
  </si>
  <si>
    <t>hengtongpeav@gmail.com</t>
  </si>
  <si>
    <t>សុន ពិសី</t>
  </si>
  <si>
    <t>SON PISEY</t>
  </si>
  <si>
    <t>គណនេយ្យ</t>
  </si>
  <si>
    <t>097 75 81 700</t>
  </si>
  <si>
    <t>097 81 08  000</t>
  </si>
  <si>
    <t>son.pisey10@gmail.com</t>
  </si>
  <si>
    <t>នៅ គៀងអ៊ីម</t>
  </si>
  <si>
    <t>NAO HEANGIM</t>
  </si>
  <si>
    <t>០៥ សីហា ១៩៨៩</t>
  </si>
  <si>
    <t>012 42 78 04</t>
  </si>
  <si>
    <t>អ៊ឹង ចរិយា</t>
  </si>
  <si>
    <t>OEUNG CHAKRIYA</t>
  </si>
  <si>
    <t>១៥ មករា ១៩៨៧</t>
  </si>
  <si>
    <t>077 72 62 32</t>
  </si>
  <si>
    <t>092 20 94 46</t>
  </si>
  <si>
    <t>ធឿន ពិសី</t>
  </si>
  <si>
    <t>THOEUN PISEY</t>
  </si>
  <si>
    <t>០៦ ឧសភា ១៩៩២</t>
  </si>
  <si>
    <t>088 60 07 070/088 748 46 90</t>
  </si>
  <si>
    <t>017 65 59 95</t>
  </si>
  <si>
    <t>សឿ ស្រីញ៉</t>
  </si>
  <si>
    <t>SOEU SREYNHAU</t>
  </si>
  <si>
    <t>០៤ កក្កដា ១៩៩១</t>
  </si>
  <si>
    <t>010 62 81 12</t>
  </si>
  <si>
    <t>097 47 66 024</t>
  </si>
  <si>
    <t>ឆុន កញ្ញា</t>
  </si>
  <si>
    <t>CHHON KAGNA</t>
  </si>
  <si>
    <t>២៥ តុលា ១៩៩១</t>
  </si>
  <si>
    <t>077 59 96 58/015 99 74 76</t>
  </si>
  <si>
    <t>010 64 80 68</t>
  </si>
  <si>
    <t>សួន រស្មី</t>
  </si>
  <si>
    <t>SVON RAKSMEY</t>
  </si>
  <si>
    <t>០៩ មេសា ១៩៩០</t>
  </si>
  <si>
    <t>098 61 97 44</t>
  </si>
  <si>
    <t>097 76 60 141</t>
  </si>
  <si>
    <t>ងន់ រ៉ាឌី</t>
  </si>
  <si>
    <t>NGON RADY</t>
  </si>
  <si>
    <t>១៥ កក្កដា ១៩៩១</t>
  </si>
  <si>
    <t>070 62 77 98</t>
  </si>
  <si>
    <t>012 73 82 61</t>
  </si>
  <si>
    <t>សៀង ហ៊ាន</t>
  </si>
  <si>
    <t>SEANG HEAN</t>
  </si>
  <si>
    <t>097 80 45 647</t>
  </si>
  <si>
    <t>097 28 37 635</t>
  </si>
  <si>
    <t>ឈួង ម៉ាលីន</t>
  </si>
  <si>
    <t>CHHUONG MALIN</t>
  </si>
  <si>
    <t>០៥ ធ្នូ ១៩៩២</t>
  </si>
  <si>
    <t>097 25 17 087</t>
  </si>
  <si>
    <t>malinchh@gmail.com</t>
  </si>
  <si>
    <t>PETH SOKUNTHEAVY</t>
  </si>
  <si>
    <t>ប៉ែត សុគន្ធាវី</t>
  </si>
  <si>
    <t>០៨ តុលា ១៩៩២</t>
  </si>
  <si>
    <t>088 77 08 171/098 80 60 22</t>
  </si>
  <si>
    <t>088 77 15 818</t>
  </si>
  <si>
    <t>សុន គន្ធា</t>
  </si>
  <si>
    <t>SON KUNTHEA</t>
  </si>
  <si>
    <t>១៤ សីហា ១៩៩២</t>
  </si>
  <si>
    <t>088 61 36 694</t>
  </si>
  <si>
    <t>097 65 56 558</t>
  </si>
  <si>
    <t>ដូត ថានី</t>
  </si>
  <si>
    <t>DOT THANY</t>
  </si>
  <si>
    <t>១៦ កក្កដា ១៩៩០</t>
  </si>
  <si>
    <t>070 56 32 28</t>
  </si>
  <si>
    <t>092 61 51 12</t>
  </si>
  <si>
    <t>សួង សុភក្ត្រ័កញ្ញា</t>
  </si>
  <si>
    <t>SOUNG SOPHEAKKANHA</t>
  </si>
  <si>
    <t>០៧ ធ្នូ ១៩៨៩</t>
  </si>
  <si>
    <t>088 71 32 532</t>
  </si>
  <si>
    <t>092 17 60 09</t>
  </si>
  <si>
    <t>ធី សៅរ៉ី</t>
  </si>
  <si>
    <t>THY SAUREY</t>
  </si>
  <si>
    <t>០៥ កុម្ភៈ ១៩៩១</t>
  </si>
  <si>
    <t>097 65 56 558/096 45 55 158</t>
  </si>
  <si>
    <t>saureythy@yahoo.com</t>
  </si>
  <si>
    <t>អ៊ិន ស៊ីវខេង</t>
  </si>
  <si>
    <t>IN SIVKHENG</t>
  </si>
  <si>
    <t>០៩ មករា​ ១៩៩២</t>
  </si>
  <si>
    <t>012 55 33 31/098 84 1111</t>
  </si>
  <si>
    <t>012​ 70​ 31​41</t>
  </si>
  <si>
    <t>ងន់ លីដា</t>
  </si>
  <si>
    <t>NGPRN LIDA</t>
  </si>
  <si>
    <t>097 91 16 366</t>
  </si>
  <si>
    <t>097 94 34 565</t>
  </si>
  <si>
    <t>ឆុន សុជ្ជនា</t>
  </si>
  <si>
    <t>CHHON SOCHANA</t>
  </si>
  <si>
    <t>២៦ កុម្ភៈ ១៩៩១</t>
  </si>
  <si>
    <t>086 68 36 61</t>
  </si>
  <si>
    <t>012 412 912</t>
  </si>
  <si>
    <t>ឃីម សុភាព</t>
  </si>
  <si>
    <t>KHIM SOPHEAP</t>
  </si>
  <si>
    <t>០១ កក្កដា ១៩៨៩</t>
  </si>
  <si>
    <t>097 28 70 175/ 093 27 34 75</t>
  </si>
  <si>
    <t>092 56 34 43</t>
  </si>
  <si>
    <t>ស្រ៊ាង គឹមហន</t>
  </si>
  <si>
    <t>SREANG KIMHORN</t>
  </si>
  <si>
    <t>២១ កុម្ភៈ ១៩៩១</t>
  </si>
  <si>
    <t>098 51 87 06/ 097 64 51 505</t>
  </si>
  <si>
    <t>089 62 25 58</t>
  </si>
  <si>
    <t>ឈិត សុខលីម</t>
  </si>
  <si>
    <t>CHHIT SOKLIM</t>
  </si>
  <si>
    <t>១២ ធ្នូ ១៩៩២</t>
  </si>
  <si>
    <t>017 58 33 58</t>
  </si>
  <si>
    <t>088 65 95 488</t>
  </si>
  <si>
    <t>chhit.soklim@gmail.com</t>
  </si>
  <si>
    <t>ស្រ៊ុន សុខជាតិ</t>
  </si>
  <si>
    <t>SRUN SOKCHEAT</t>
  </si>
  <si>
    <t>០៨ កុម្ភៈ ១៩៩០</t>
  </si>
  <si>
    <t>ធនាគារ</t>
  </si>
  <si>
    <t>068 99 66 37</t>
  </si>
  <si>
    <t>011 93 19 39</t>
  </si>
  <si>
    <t>ឌី ឡាលីន</t>
  </si>
  <si>
    <t>DY LALIN</t>
  </si>
  <si>
    <t>០៥ មិនា ១៩៩២</t>
  </si>
  <si>
    <t>097 911 42 27</t>
  </si>
  <si>
    <t>ទឺង ស៊ុនហេង</t>
  </si>
  <si>
    <t>TOUNG SUNHENG</t>
  </si>
  <si>
    <t>១៤ កក្កដា ១៩៩២</t>
  </si>
  <si>
    <t>070 50 46 40/ 097 53 95 424</t>
  </si>
  <si>
    <t>ស៊ាម វិចិត្រជីពី</t>
  </si>
  <si>
    <t>SEAM VICHETCHIPY</t>
  </si>
  <si>
    <t>០៥ វិច្ឆិកា ១៩៩៤</t>
  </si>
  <si>
    <t>088 88 60 599/093 49 74 19</t>
  </si>
  <si>
    <t>097 99 73 178</t>
  </si>
  <si>
    <t>អន ចាន់ឌី</t>
  </si>
  <si>
    <t>ORN CHANDY</t>
  </si>
  <si>
    <t>២៨ មិនា ១៩៩២</t>
  </si>
  <si>
    <t>097 845 41 72/ 086 45 26 06</t>
  </si>
  <si>
    <t>092 77 04 06</t>
  </si>
  <si>
    <t>ស៊ុយ សុខឃៀន</t>
  </si>
  <si>
    <t>SUY SOKKHEAN</t>
  </si>
  <si>
    <t>២៥ កុម្ភៈ ១៩៨៧</t>
  </si>
  <si>
    <t>097 57 44 988</t>
  </si>
  <si>
    <t>089 71 54 24</t>
  </si>
  <si>
    <t>មាជ ហ៊ុនសា</t>
  </si>
  <si>
    <t>MEACH HUNSA</t>
  </si>
  <si>
    <t>១០ ឧសភា​ ១៩៩២</t>
  </si>
  <si>
    <t>គ្រប់គ្រង</t>
  </si>
  <si>
    <t>098 98 99 08</t>
  </si>
  <si>
    <t>012 22 73 56</t>
  </si>
  <si>
    <t>ធី ទី</t>
  </si>
  <si>
    <t>THY TY</t>
  </si>
  <si>
    <t>០៩ តុលា ១៩៩១</t>
  </si>
  <si>
    <t>092 42 22 82/ 088 770 74 56</t>
  </si>
  <si>
    <t>088 438 29 44</t>
  </si>
  <si>
    <t>thyty18@gmail.com</t>
  </si>
  <si>
    <t>ព្រុំ ហួយ</t>
  </si>
  <si>
    <t>PHROM HOUY</t>
  </si>
  <si>
    <t>០៨ កុម្ភៈ ១៩៧៩</t>
  </si>
  <si>
    <t>092 59 62 43/ 097 39 82 575</t>
  </si>
  <si>
    <t>អឿន ចាន់ធឿន</t>
  </si>
  <si>
    <t>OEUN CHANTHOEUN</t>
  </si>
  <si>
    <t>០៦ កញ្ញា ១៩៨៩</t>
  </si>
  <si>
    <t>គ.ធនធានមនុស្ស</t>
  </si>
  <si>
    <t>093 45 35 09</t>
  </si>
  <si>
    <t>010 39 35 06</t>
  </si>
  <si>
    <t>oeun-c@yahoo.com</t>
  </si>
  <si>
    <t>សន សិរីសម្បូណ៍</t>
  </si>
  <si>
    <t>SORN SIREYSAMBO</t>
  </si>
  <si>
    <t>១៩ ឧសភា ១៩៩១</t>
  </si>
  <si>
    <t>087 20 30 01/017 83 18 49</t>
  </si>
  <si>
    <t>sambo.kcm@gmail.com</t>
  </si>
  <si>
    <t>ផាន ម៉េងហ៊ាង</t>
  </si>
  <si>
    <t>PHAN MENGHEANG</t>
  </si>
  <si>
    <t>០១​ មេសា ១៩៩២</t>
  </si>
  <si>
    <t>097 64 47 207</t>
  </si>
  <si>
    <t>042 65 02 049</t>
  </si>
  <si>
    <t>ឈាត ពេជ្រ</t>
  </si>
  <si>
    <t>CHHEAT PICH</t>
  </si>
  <si>
    <t>០៣ មិនា ១៩៨៦</t>
  </si>
  <si>
    <t>088 774 78 79</t>
  </si>
  <si>
    <t>ផន ឡានីតា</t>
  </si>
  <si>
    <t>PHON LANITA</t>
  </si>
  <si>
    <t>០៥ សីហា ១៩៩០</t>
  </si>
  <si>
    <t>097 392 33 77/012 97 74 98</t>
  </si>
  <si>
    <t>012 21 82 82</t>
  </si>
  <si>
    <t>វ៉ាន់ ដាវីន</t>
  </si>
  <si>
    <t>VANN DAVIN</t>
  </si>
  <si>
    <t>២៦ តុលា ១៩៩២</t>
  </si>
  <si>
    <t>គ.ទីផ្សារ</t>
  </si>
  <si>
    <t>076 66 06 664/077 72 79 02</t>
  </si>
  <si>
    <t>011 21 42 67</t>
  </si>
  <si>
    <t>davinvann@gmail.com</t>
  </si>
  <si>
    <t>ឃួន នីម៉ានីម</t>
  </si>
  <si>
    <t>KHUON NIMANIM</t>
  </si>
  <si>
    <t>០៩ ឧសភា​ ១៩៨៦</t>
  </si>
  <si>
    <t>097 986 08 06</t>
  </si>
  <si>
    <t>khuonnimanim@gmail.com</t>
  </si>
  <si>
    <t>សន សិរិសម្បត្តិ</t>
  </si>
  <si>
    <t>SORN SIREYSAMBATH</t>
  </si>
  <si>
    <t>១៥ មករា ១៩៨២</t>
  </si>
  <si>
    <t>088 49 78 049</t>
  </si>
  <si>
    <t>sireysambath.sorn@yahoo.com</t>
  </si>
  <si>
    <t>លី វុទ្ធី</t>
  </si>
  <si>
    <t>LY VUTHY</t>
  </si>
  <si>
    <t>១៣ មេសា ១៩៨០</t>
  </si>
  <si>
    <t>012 34 48 01/ 088 39 39 766</t>
  </si>
  <si>
    <t>012 33 56 30</t>
  </si>
  <si>
    <t>vuthykcm.seag@gmail.com</t>
  </si>
  <si>
    <t>ហឿន គឹមហ៊ាញ</t>
  </si>
  <si>
    <t>HOEUN KOEMHIENH</t>
  </si>
  <si>
    <t>១១ សីហា ១៩៩២</t>
  </si>
  <si>
    <t>088 77 55 225</t>
  </si>
  <si>
    <t>012 95 83 79</t>
  </si>
  <si>
    <t>ពណ៌ ឧត្តម</t>
  </si>
  <si>
    <t>POR UDDOM</t>
  </si>
  <si>
    <t>០៧ មេសា ១៩៨៩</t>
  </si>
  <si>
    <t>070 79 02 35</t>
  </si>
  <si>
    <t>kampuchea.uddonguddom@yahoo.com</t>
  </si>
  <si>
    <t>ស៊ុំ ស្រី</t>
  </si>
  <si>
    <t>SUM SREY</t>
  </si>
  <si>
    <t>០៨ តុលា ១៩៧០</t>
  </si>
  <si>
    <t>092 52 52 23 /093 52 52 23</t>
  </si>
  <si>
    <t>sum-srey@gyahoo.com</t>
  </si>
  <si>
    <t>កៅ ភិរុណ</t>
  </si>
  <si>
    <t>KAO PHYRUN</t>
  </si>
  <si>
    <t>០៥ តុលា ១៩៩១</t>
  </si>
  <si>
    <t>012 73 82 46</t>
  </si>
  <si>
    <t>012 98 35 85</t>
  </si>
  <si>
    <t>សុត សុខឡេង</t>
  </si>
  <si>
    <t>SOT SOKLENG</t>
  </si>
  <si>
    <t>១៧ សីហា ១៩៨៩</t>
  </si>
  <si>
    <t>077 71 58 84</t>
  </si>
  <si>
    <t>017 81 36 47</t>
  </si>
  <si>
    <t>សួន កុសល</t>
  </si>
  <si>
    <t>SUON KOSAL</t>
  </si>
  <si>
    <t>០៤ កក្កដា ១៩៨៣</t>
  </si>
  <si>
    <t>092 44 84 55</t>
  </si>
  <si>
    <t>088 62 03 939</t>
  </si>
  <si>
    <t>ឈង សុខគួង</t>
  </si>
  <si>
    <t>CHHORNG SOKKUONG</t>
  </si>
  <si>
    <t>០១ វិច្ឆិកា ១៩៨៩</t>
  </si>
  <si>
    <t>គ.ពាណិជ្ជកម្ម</t>
  </si>
  <si>
    <t>010 71 59 45</t>
  </si>
  <si>
    <t>នួន ដែន</t>
  </si>
  <si>
    <t>NUON DEN</t>
  </si>
  <si>
    <t>០៥ មិនា ១៩៩៣</t>
  </si>
  <si>
    <t>097 98 51 551</t>
  </si>
  <si>
    <t>ហួរ រ៉ាដែត</t>
  </si>
  <si>
    <t>HOUR RADET</t>
  </si>
  <si>
    <t>២៨ មិថុនា ១៩៩២</t>
  </si>
  <si>
    <t>070 89 89 97/ 077 81 05 85</t>
  </si>
  <si>
    <t>077 56 95 11</t>
  </si>
  <si>
    <t>វង្ស តារារិទ្ធ</t>
  </si>
  <si>
    <t>VONG DARARITH</t>
  </si>
  <si>
    <t>១២ មករា ១៩៩២</t>
  </si>
  <si>
    <t>085 82 72 82/ 010 82 72 82</t>
  </si>
  <si>
    <t>092 67 14 68</t>
  </si>
  <si>
    <t>រស់ សំណា​ង</t>
  </si>
  <si>
    <t>ROS SAMNANG</t>
  </si>
  <si>
    <t>097 66 68 867</t>
  </si>
  <si>
    <t>ហួត ពន្លក</t>
  </si>
  <si>
    <t>HOURT PONLOURK</t>
  </si>
  <si>
    <t>១៥ មេសា ១៩៩១</t>
  </si>
  <si>
    <t>097 70 88 626</t>
  </si>
  <si>
    <t>097 95 01 506</t>
  </si>
  <si>
    <t>ponlourk168@gmail.com</t>
  </si>
  <si>
    <t>អាន ម៉ាត់លី</t>
  </si>
  <si>
    <t>AN MATHLY</t>
  </si>
  <si>
    <t>១៣ មិថុនា ១៩៩៣</t>
  </si>
  <si>
    <t>097 20 13 112</t>
  </si>
  <si>
    <t>097 39 27 836</t>
  </si>
  <si>
    <t>តូញ រ៉ាម៉ូ</t>
  </si>
  <si>
    <t>TONH RAMO</t>
  </si>
  <si>
    <t>015 99 74 76</t>
  </si>
  <si>
    <t>097 65 35 203</t>
  </si>
  <si>
    <t>tonhsoth@gmail.com</t>
  </si>
  <si>
    <t>មុជ ប្រាក់</t>
  </si>
  <si>
    <t>MOCH BRAKK</t>
  </si>
  <si>
    <t>097 25 23 873/016 26 63 48</t>
  </si>
  <si>
    <t>097 91 17 306</t>
  </si>
  <si>
    <t>ឈុល វិសាល</t>
  </si>
  <si>
    <t>CHHUL VISAL</t>
  </si>
  <si>
    <t>097 22 39 817</t>
  </si>
  <si>
    <t>រដ្ឋា លីនដា</t>
  </si>
  <si>
    <t>RATHA LINDA</t>
  </si>
  <si>
    <t>010 59 94 05</t>
  </si>
  <si>
    <t>088 667 9315</t>
  </si>
  <si>
    <t>លី ធាវី</t>
  </si>
  <si>
    <t>LY THEAVY</t>
  </si>
  <si>
    <t>១៦ កក្កដា ១៩៧៧</t>
  </si>
  <si>
    <t>097 92 92 286/015 33 52 86</t>
  </si>
  <si>
    <t>ទួន សុខឿន</t>
  </si>
  <si>
    <t>TOUN SOKHOEURN</t>
  </si>
  <si>
    <t>២១ មេសា ១៩៨៩</t>
  </si>
  <si>
    <t>077 77 91 92 /098 51 91 36</t>
  </si>
  <si>
    <t>012 38 74 82</t>
  </si>
  <si>
    <t>toun.skh@gmail.com</t>
  </si>
  <si>
    <t>វ៉ាន់ ចាន់ឡាក់</t>
  </si>
  <si>
    <t>VANN CHANNLAK</t>
  </si>
  <si>
    <t>០៩ កក្កដា ១៩៩០</t>
  </si>
  <si>
    <t>088 97 81 717/096 97 81 717</t>
  </si>
  <si>
    <t>097 24 92 186</t>
  </si>
  <si>
    <t>vchannlak.vann@gmail.com</t>
  </si>
  <si>
    <t>អឿន សាត</t>
  </si>
  <si>
    <t>OEURN SATH</t>
  </si>
  <si>
    <t>០៣ ធ្នូ ១៩៩០</t>
  </si>
  <si>
    <t>070 78 73 96</t>
  </si>
  <si>
    <t>097 55 58 53</t>
  </si>
  <si>
    <t>oeurnsath855@gmail.com</t>
  </si>
  <si>
    <t>នង ពន្លក</t>
  </si>
  <si>
    <t>NONG PONLOK</t>
  </si>
  <si>
    <t>១០ កក្កដា ១៩៧៥</t>
  </si>
  <si>
    <t>012 91 86 44</t>
  </si>
  <si>
    <t>ហៃ ពិស្សុត</t>
  </si>
  <si>
    <t>HAI PISOTH</t>
  </si>
  <si>
    <t>២៦ កញ្ញា ១៩៩២</t>
  </si>
  <si>
    <t>077 38 19 07/ 097 29 79 738</t>
  </si>
  <si>
    <t>haipisoth@yahoo.com</t>
  </si>
  <si>
    <t>ហ៊ី វ៉ាន់ថា</t>
  </si>
  <si>
    <t>HY VANTHA</t>
  </si>
  <si>
    <t>០៥ កញ្ញា ១៩៨០</t>
  </si>
  <si>
    <t>017 47 33 45/ 077 50 05 26</t>
  </si>
  <si>
    <t>ស៊ាង សំអាង</t>
  </si>
  <si>
    <t>SEANG SAMANG</t>
  </si>
  <si>
    <t>០៧ មេសា ១៩៨៦</t>
  </si>
  <si>
    <t>012 58 95 53/097 90 73 418</t>
  </si>
  <si>
    <t>012 58 95 53</t>
  </si>
  <si>
    <t>ហ៊ួត ស៊ីដេត</t>
  </si>
  <si>
    <t>HUOTH SIDETH</t>
  </si>
  <si>
    <t>០៩ កញ្ញា ១៩៩២</t>
  </si>
  <si>
    <t>088 97 64 488</t>
  </si>
  <si>
    <t>សឹង វ៉ាន់ឌី</t>
  </si>
  <si>
    <t>SOENG VANDY</t>
  </si>
  <si>
    <t>០៤ មករា ១៩៩០</t>
  </si>
  <si>
    <t>093 82 48 24/ 092 30 04 42</t>
  </si>
  <si>
    <t xml:space="preserve"> </t>
  </si>
  <si>
    <t>វន ស្រីលាក់</t>
  </si>
  <si>
    <t>VORN SREYLAKK</t>
  </si>
  <si>
    <t>១៣ កក្កដា ១៩៩៤</t>
  </si>
  <si>
    <t>010 77 47 93/ 077 30 46 88</t>
  </si>
  <si>
    <t>092 34 12 67</t>
  </si>
  <si>
    <t>អ៊ុន សុភា</t>
  </si>
  <si>
    <t>UON SOPHEA</t>
  </si>
  <si>
    <t>១០ ធ្នូ ១៩៩១</t>
  </si>
  <si>
    <t>089 34 94 54/ 096 40 23 981</t>
  </si>
  <si>
    <t>012 83 88 64</t>
  </si>
  <si>
    <t>uomsophea@gmail.com</t>
  </si>
  <si>
    <t>នាង សុធារ៉ា</t>
  </si>
  <si>
    <t>NEANG SOTHEARA</t>
  </si>
  <si>
    <t>២៤ ឧសភា ១៩៩២</t>
  </si>
  <si>
    <t>017 98 45 46</t>
  </si>
  <si>
    <t>097 55 20 200</t>
  </si>
  <si>
    <t>វេស្ទើន</t>
  </si>
  <si>
    <t>ឆន ឈិន</t>
  </si>
  <si>
    <t>CHHAN CHHEN</t>
  </si>
  <si>
    <t>012 41 43 19/ 010 23 70 51</t>
  </si>
  <si>
    <t>012 41 43 19</t>
  </si>
  <si>
    <t>chhanchhe010@gmail.com</t>
  </si>
  <si>
    <t>លាង ប៉េង​ហួរ</t>
  </si>
  <si>
    <t>LEANG PENGHOAUR</t>
  </si>
  <si>
    <t>០៣ ឧសភា ១៩៩៤</t>
  </si>
  <si>
    <t>097 733 74 63</t>
  </si>
  <si>
    <t>097 765 62 68</t>
  </si>
  <si>
    <t>sangkim594@yahoo.com</t>
  </si>
  <si>
    <t>ស្រេង ចាន់ធួន</t>
  </si>
  <si>
    <t>SRENG CHANTHUON</t>
  </si>
  <si>
    <t>១៤ កុម្ភៈ ១៩៩៤</t>
  </si>
  <si>
    <t>088 93 24 744/ 096 41 74 830</t>
  </si>
  <si>
    <t>088 90 11 525</t>
  </si>
  <si>
    <t>chanthuonsreng@gmail.com</t>
  </si>
  <si>
    <t>ម៉ៅ ធារ៉ា</t>
  </si>
  <si>
    <t>MAO THEARA</t>
  </si>
  <si>
    <t>093 40 61 89</t>
  </si>
  <si>
    <t>092 94 21 50</t>
  </si>
  <si>
    <t>ហ៊ាង ថារី</t>
  </si>
  <si>
    <t>HEANG THARY</t>
  </si>
  <si>
    <t>២៦ កុម្ភៈ ១៩៩៦</t>
  </si>
  <si>
    <t>077 89 20 25</t>
  </si>
  <si>
    <t>heangthary@gmail.com</t>
  </si>
  <si>
    <t>អាង ម៉េងអ៊ាង</t>
  </si>
  <si>
    <t>ANG MENGEANG</t>
  </si>
  <si>
    <t>០៧ មករា ១៩៩២</t>
  </si>
  <si>
    <t>092 44 95 93</t>
  </si>
  <si>
    <t>017 73 67 39</t>
  </si>
  <si>
    <t>angmengeang@gmail.com</t>
  </si>
  <si>
    <t>រៀម ធឿន</t>
  </si>
  <si>
    <t>RIEN THOEURN</t>
  </si>
  <si>
    <t>093 37 48 17/ 097 59 13 476</t>
  </si>
  <si>
    <t>092 50 73 91</t>
  </si>
  <si>
    <t>riemthoeurn@gmail.com</t>
  </si>
  <si>
    <t>វ៉ា សុខន</t>
  </si>
  <si>
    <t>VA SOKHAN</t>
  </si>
  <si>
    <t>២៣ មករា​ ១៩៩៤</t>
  </si>
  <si>
    <t>088 90 07 300</t>
  </si>
  <si>
    <t>097 99 50 429</t>
  </si>
  <si>
    <t>ខន​ ណារឿន</t>
  </si>
  <si>
    <t>KHAN NAREOUN</t>
  </si>
  <si>
    <t>២៩ មេសា ១៩៩២</t>
  </si>
  <si>
    <t>093 21 50 38</t>
  </si>
  <si>
    <t>097 22 56 577</t>
  </si>
  <si>
    <t>khannareoun@gmail.com</t>
  </si>
  <si>
    <t>អ៊ឹម ហួច</t>
  </si>
  <si>
    <t>EM HOUCH</t>
  </si>
  <si>
    <t>១៣ តុលា ១៩៩៤</t>
  </si>
  <si>
    <t>078 90 84 99</t>
  </si>
  <si>
    <t>VAN CHANTICHAPAGNA</t>
  </si>
  <si>
    <t>វ៉ាន់ ចាន់អទិច្ចបញ្ញា</t>
  </si>
  <si>
    <t>១៨ ធ្នូ ១៩៩៤</t>
  </si>
  <si>
    <t>098 78 86 74</t>
  </si>
  <si>
    <t>ស៊ីថាន តុងហ៊ី</t>
  </si>
  <si>
    <t>SETHAN TONGHY</t>
  </si>
  <si>
    <t>១៤ កញ្ញា ១៩៩៣</t>
  </si>
  <si>
    <t xml:space="preserve">086 45 11 58 </t>
  </si>
  <si>
    <t>tonghysethan@gmail.com</t>
  </si>
  <si>
    <t>សុខ កញ្ញា</t>
  </si>
  <si>
    <t>SOK KANHA</t>
  </si>
  <si>
    <t>១១ កញ្ញា ១៩៩២</t>
  </si>
  <si>
    <t>010 87 11 34</t>
  </si>
  <si>
    <t>sokkagna2012@gmail.com</t>
  </si>
  <si>
    <t>ប៊ូ ស៊ីវម៉េង</t>
  </si>
  <si>
    <t>BOU SIVMENG</t>
  </si>
  <si>
    <t>០១ កុម្ភៈ ១៩៩៤</t>
  </si>
  <si>
    <t>088 54 95 094</t>
  </si>
  <si>
    <t>bousivmeng@gmail.com</t>
  </si>
  <si>
    <t>ទឹម ប៊ុនធា</t>
  </si>
  <si>
    <t>TOEM BUNTHEA</t>
  </si>
  <si>
    <t>077 25 94 84/010 81 21 48</t>
  </si>
  <si>
    <t>កាក់ រតនា</t>
  </si>
  <si>
    <t>KAK RATANA</t>
  </si>
  <si>
    <t>097 53 58 029/070 39 62 50</t>
  </si>
  <si>
    <t>kak.ratana@gmail.com</t>
  </si>
  <si>
    <t>097 67 12 692</t>
  </si>
  <si>
    <t>ឃឹម ចិន្តា</t>
  </si>
  <si>
    <t>KHOEM CHENDA</t>
  </si>
  <si>
    <t>០៦ សីហា ១៩៩៤</t>
  </si>
  <si>
    <t>088 78 76 961/ 098 54 03 24</t>
  </si>
  <si>
    <t>088 74 07 984</t>
  </si>
  <si>
    <t>chenda.khoem@yahoo.com</t>
  </si>
  <si>
    <t>ស្រ៊ុន មិនា</t>
  </si>
  <si>
    <t>SRUN MINEA</t>
  </si>
  <si>
    <t>១៥ កុម្ភៈ ១៩៩៣</t>
  </si>
  <si>
    <t>069 60 30 61</t>
  </si>
  <si>
    <t>ផាន់ ច័ន្ទដារ័ត្ន</t>
  </si>
  <si>
    <t>PHANN CHHNDAROTH</t>
  </si>
  <si>
    <t>០៣ មករា ១៩៩៤</t>
  </si>
  <si>
    <t>017 31 80 84/017 31 80 83</t>
  </si>
  <si>
    <t>virasa36@yahoo.com</t>
  </si>
  <si>
    <t>ជឹម រតនា</t>
  </si>
  <si>
    <t>CHIM RATNA</t>
  </si>
  <si>
    <t>០៥ ឧសភា ១៩៩១</t>
  </si>
  <si>
    <t>066 777 300/ 090 59 99 57</t>
  </si>
  <si>
    <t>097 30 80 167</t>
  </si>
  <si>
    <t>rathacham@gmail.com</t>
  </si>
  <si>
    <t>ផន ណារ៉ុង</t>
  </si>
  <si>
    <t>PHORN NARONG</t>
  </si>
  <si>
    <t>២២ វិច្ឆិកា ១៩៩៤</t>
  </si>
  <si>
    <t>097 75 51 330</t>
  </si>
  <si>
    <t>យុន បញ្ញា</t>
  </si>
  <si>
    <t>YUN PHANA</t>
  </si>
  <si>
    <t>១០ មករា ១៩៩៤</t>
  </si>
  <si>
    <t>097 38 66 209/098 83 21 37</t>
  </si>
  <si>
    <t>097 60 31 496</t>
  </si>
  <si>
    <t>ទួន រដ្ឋា</t>
  </si>
  <si>
    <t>TUON RATHA</t>
  </si>
  <si>
    <t>១០ មករា ១៩៨៩</t>
  </si>
  <si>
    <t>088 82 54 586</t>
  </si>
  <si>
    <t>rathatuon2010@gmail.com</t>
  </si>
  <si>
    <t>អ៊ីម ភារិន</t>
  </si>
  <si>
    <t>IM PHEARIN</t>
  </si>
  <si>
    <t>097 39 55 914</t>
  </si>
  <si>
    <t>Marketing</t>
  </si>
  <si>
    <t>ស៊ាង ណារុន</t>
  </si>
  <si>
    <t>ស៊ុន កុម្ភៈ</t>
  </si>
  <si>
    <t>SON KOMPHEAK</t>
  </si>
  <si>
    <t>១៨ កុម្ភៈ ១៩៩៤</t>
  </si>
  <si>
    <t>010 78 82 84/ 077 26 66 64</t>
  </si>
  <si>
    <t>ថន ធារ៉ា</t>
  </si>
  <si>
    <t>THAN THEARA</t>
  </si>
  <si>
    <t>070 47 27 13</t>
  </si>
  <si>
    <t>theara.thonkc@gmail.com</t>
  </si>
  <si>
    <t>ឆាវ ឆៃយ៉ា</t>
  </si>
  <si>
    <t>CHHAV CHHAIYA</t>
  </si>
  <si>
    <t>ជឹម ពិសី</t>
  </si>
  <si>
    <t>CHIM PISEY</t>
  </si>
  <si>
    <t>១៨ កក្កដា ១៩៨៩</t>
  </si>
  <si>
    <t>066 777 857</t>
  </si>
  <si>
    <t>077 86 27 66</t>
  </si>
  <si>
    <t>យាន រស្មី</t>
  </si>
  <si>
    <t>YEAN RAKSMEY</t>
  </si>
  <si>
    <t>០១ មិនា ១៩៩២</t>
  </si>
  <si>
    <t>097 36 66 163/ 010 41 41 24</t>
  </si>
  <si>
    <t>សុះ សលីហ៊ីន</t>
  </si>
  <si>
    <t>SOS SOLIHEN</t>
  </si>
  <si>
    <t>០៤ មីនា ១៩៩២</t>
  </si>
  <si>
    <t>097 98 63 055</t>
  </si>
  <si>
    <t>093 20 37 02</t>
  </si>
  <si>
    <t>lihen616@yahoo.com</t>
  </si>
  <si>
    <t>ញ៉ឹប សុផានី</t>
  </si>
  <si>
    <t>NHOEB SOPHANNY</t>
  </si>
  <si>
    <t>១៨ កុម្ភៈ ១៩៩៣</t>
  </si>
  <si>
    <t>090 75 78 04</t>
  </si>
  <si>
    <t>ស៊ឹង ផល្លីន</t>
  </si>
  <si>
    <t>SUNY PHALLIN</t>
  </si>
  <si>
    <t>២៥ ឧសភា ១៩៩១</t>
  </si>
  <si>
    <t>088 97 98 580</t>
  </si>
  <si>
    <t>phallinboy@gmail.com</t>
  </si>
  <si>
    <t>អ៊ុត ចាន់ឌី</t>
  </si>
  <si>
    <t>OT CHANDY</t>
  </si>
  <si>
    <t>097 83 51 405</t>
  </si>
  <si>
    <t>098 80 37 08/ 069 45 28 89</t>
  </si>
  <si>
    <t>កុយ អ៊ីសាន</t>
  </si>
  <si>
    <t>KOY YSEAN</t>
  </si>
  <si>
    <t>088 77 75 922</t>
  </si>
  <si>
    <t>koyysen@yahoo.com</t>
  </si>
  <si>
    <t>ឈន់ គឹមឈុន</t>
  </si>
  <si>
    <t>១៣ ឧសភា​ ១៩៩៤</t>
  </si>
  <si>
    <t>077 42 53 78</t>
  </si>
  <si>
    <t>ចន ចំរឿន</t>
  </si>
  <si>
    <t>CHON CHAMROEUN</t>
  </si>
  <si>
    <t>១៦ មេសា ១៩៩៣</t>
  </si>
  <si>
    <t>060 56 35 07</t>
  </si>
  <si>
    <t>089 57 49 68</t>
  </si>
  <si>
    <t>តឿ ស៊ីថា</t>
  </si>
  <si>
    <t>TOEUR SITHA</t>
  </si>
  <si>
    <t>០៩ ឧសភា ១៩៩២</t>
  </si>
  <si>
    <t>097 70 56 670</t>
  </si>
  <si>
    <t>ស៊ឹមខុន បញ្ញារ៉ា</t>
  </si>
  <si>
    <t>SIMKHON PANHARA</t>
  </si>
  <si>
    <t>០១ មេសា ១៩៩៥</t>
  </si>
  <si>
    <t>088 41 66 914/092 31 54 99</t>
  </si>
  <si>
    <t>012 33 54 26</t>
  </si>
  <si>
    <t>panharasimkhon@gmail.com</t>
  </si>
  <si>
    <t>កែម គីមស្រ៊ន់</t>
  </si>
  <si>
    <t>KEM KIMSRORN</t>
  </si>
  <si>
    <t>០៩ មេសា ១៩៩៣</t>
  </si>
  <si>
    <t>097 70 91 441/ 096 38 18 340</t>
  </si>
  <si>
    <t>042 69 05 391</t>
  </si>
  <si>
    <t>ប៉ិៈ មរកដ</t>
  </si>
  <si>
    <t>PES MORAKAD</t>
  </si>
  <si>
    <t>096 210 33 97</t>
  </si>
  <si>
    <t>គួង ភក្តី</t>
  </si>
  <si>
    <t>KOUNG PHAKDEY</t>
  </si>
  <si>
    <t>១៦​ កុម្ភៈ ១៩៩០</t>
  </si>
  <si>
    <t>077 99 67 17/ 096 55 66 417</t>
  </si>
  <si>
    <t>ហឿង ប៊ុននាត</t>
  </si>
  <si>
    <t>HOEURNG BUNNEAT</t>
  </si>
  <si>
    <t>098 88 10 67</t>
  </si>
  <si>
    <t>ស៊ាង ពិសី</t>
  </si>
  <si>
    <t>SEANG PISEY</t>
  </si>
  <si>
    <t>០៤ មីនា ១៩៩៤</t>
  </si>
  <si>
    <t>016 94 03 25</t>
  </si>
  <si>
    <t>រ៉េន សរ</t>
  </si>
  <si>
    <t>REN SOR</t>
  </si>
  <si>
    <t>០៦ មិថុនា ១៩៨៨</t>
  </si>
  <si>
    <t>077 25 38 47/ 086 62 13 55</t>
  </si>
  <si>
    <t>សយ តុលា</t>
  </si>
  <si>
    <t>SOY TOLA</t>
  </si>
  <si>
    <t>៣១ តុលា​ ១៩៩៥</t>
  </si>
  <si>
    <t>097 68 06 837/ 093 64 08 86</t>
  </si>
  <si>
    <t>ឃេន ស៊ីនេ</t>
  </si>
  <si>
    <t>KEN SYNE</t>
  </si>
  <si>
    <t>១២ វិច្ឆិកា ១៩៩៥</t>
  </si>
  <si>
    <t>070 84 29 07</t>
  </si>
  <si>
    <t>ញ៉ិល ណៃ</t>
  </si>
  <si>
    <t>NHIL NAY</t>
  </si>
  <si>
    <t>០៤ មិថុនា ១៩៨៨</t>
  </si>
  <si>
    <t>097 89 48 121/ 070 73 67 87</t>
  </si>
  <si>
    <t>ហឿន ហំ</t>
  </si>
  <si>
    <t>HOEURN HOUM</t>
  </si>
  <si>
    <t>២៥ កុម្ភៈ ១៩៩២</t>
  </si>
  <si>
    <t>088 85 86 364</t>
  </si>
  <si>
    <t>ហ៊ត សីហា</t>
  </si>
  <si>
    <t>HOURI SETHA</t>
  </si>
  <si>
    <t>០៧ មេសា ១៩៩៤</t>
  </si>
  <si>
    <t>090 55 03 25</t>
  </si>
  <si>
    <t>seiha.hort@yahoo.com</t>
  </si>
  <si>
    <t>អាន ចាន់ធឿន</t>
  </si>
  <si>
    <t>AN CHANTHOUEN</t>
  </si>
  <si>
    <t>011 57 47 28/ 070 41 80 62</t>
  </si>
  <si>
    <t>charthouenan@gmail.com</t>
  </si>
  <si>
    <t>ម៉ៃ ចាន់មករា</t>
  </si>
  <si>
    <t>MAI CHANMAKARA</t>
  </si>
  <si>
    <t>០២ មីនា ១៩៩៥</t>
  </si>
  <si>
    <t>096 35 36 297/ 077 91 90 76</t>
  </si>
  <si>
    <t>ផល់ ស៊ីផា</t>
  </si>
  <si>
    <t>PHALL SIPHA</t>
  </si>
  <si>
    <t>១១ ឧសភា​ ១៩៩២</t>
  </si>
  <si>
    <t>069 54 61 45/ 088 41 69 335</t>
  </si>
  <si>
    <t>អ៊ឺ គិមឡេង</t>
  </si>
  <si>
    <t>ER KIMLENG</t>
  </si>
  <si>
    <t>០៧ វិច្ឆិកា ១៩៩៤</t>
  </si>
  <si>
    <t>066 777 210/ 097 44 44 770</t>
  </si>
  <si>
    <t>kimlengthyna@gmail.com</t>
  </si>
  <si>
    <t>ឆន ខាន់ឌី</t>
  </si>
  <si>
    <t>CHHORN KHANDY</t>
  </si>
  <si>
    <t>១២ មិថុនា ១៩៨៩</t>
  </si>
  <si>
    <t>093 93 30 71/ 088 78 16 001</t>
  </si>
  <si>
    <t>097 29 50 418</t>
  </si>
  <si>
    <t>ពៅ ធារ៉ា</t>
  </si>
  <si>
    <t>POV THEARA</t>
  </si>
  <si>
    <t>096 24 17 771</t>
  </si>
  <si>
    <t>ប៉េង ផានិត</t>
  </si>
  <si>
    <t>PENG PHANITH</t>
  </si>
  <si>
    <t>០៦ មេសា ១៩៩២</t>
  </si>
  <si>
    <t>088 51 18 432</t>
  </si>
  <si>
    <t>សំាង ប៊ុនសៀន</t>
  </si>
  <si>
    <t>SANG SUNSEAN</t>
  </si>
  <si>
    <t>០១ មេសា ១៩៩៣</t>
  </si>
  <si>
    <t>070 52 02 35</t>
  </si>
  <si>
    <t>វុំាង រដ្ឋា</t>
  </si>
  <si>
    <t>VANG RATHA</t>
  </si>
  <si>
    <t>១៧ វិច្ឆិកា ១៩៩៤</t>
  </si>
  <si>
    <t>vang.ratha@yahoo.com</t>
  </si>
  <si>
    <t xml:space="preserve">ណាល់ បញ្ញា </t>
  </si>
  <si>
    <t>NAL PANHA</t>
  </si>
  <si>
    <t>០៣ មករា ​១៩៩៤</t>
  </si>
  <si>
    <t>092 32 58 53/ 086 60 64 66</t>
  </si>
  <si>
    <t>092 37 76 60</t>
  </si>
  <si>
    <t>ខែម ណៃសេង</t>
  </si>
  <si>
    <t>KHEM NAISENG</t>
  </si>
  <si>
    <t>០៥ តុលា ១៩៩២</t>
  </si>
  <si>
    <t>077 26 08 55 / 096 36 42 216</t>
  </si>
  <si>
    <t>ដូត ស្រីឡែន</t>
  </si>
  <si>
    <t>DOUT SREYLEN</t>
  </si>
  <si>
    <t>២៤ តុលា ១៩៩៣</t>
  </si>
  <si>
    <t>097 33 83 210</t>
  </si>
  <si>
    <t>012 72 43 64</t>
  </si>
  <si>
    <t>រិន សីហា</t>
  </si>
  <si>
    <t>RIN SEYHA</t>
  </si>
  <si>
    <t>១៥ កក្កដា ១៩៩០</t>
  </si>
  <si>
    <t>097 78 58 833</t>
  </si>
  <si>
    <t>ចក់ វ៉ាន់ដា</t>
  </si>
  <si>
    <t>CHAKK VANDA</t>
  </si>
  <si>
    <t>090 99 88 26</t>
  </si>
  <si>
    <t>097 77 65 430</t>
  </si>
  <si>
    <t>chakkvanda@gmail.com</t>
  </si>
  <si>
    <t>ធុង ភក្តី</t>
  </si>
  <si>
    <t>CHHONG PHEAKDEY</t>
  </si>
  <si>
    <t>១១ សីហា ១៩៩០</t>
  </si>
  <si>
    <t>097 51 35 882</t>
  </si>
  <si>
    <t>អេន ក្អូន</t>
  </si>
  <si>
    <t>EN KAOUN</t>
  </si>
  <si>
    <t>០២ មករា ១៩៨៨</t>
  </si>
  <si>
    <t>087 77 73 24</t>
  </si>
  <si>
    <t>097 87 77 324</t>
  </si>
  <si>
    <t>បឿន ពិសិដ្ឋ</t>
  </si>
  <si>
    <t>BOEURN PISETH</t>
  </si>
  <si>
    <t>១០ មីនា ១៩៩២</t>
  </si>
  <si>
    <t>095 24 42 25</t>
  </si>
  <si>
    <t>097 32 04 895</t>
  </si>
  <si>
    <t>pisethoeurn@gmail.com</t>
  </si>
  <si>
    <t>វ៉ាន់ បូរី</t>
  </si>
  <si>
    <t>VAN BOPEY</t>
  </si>
  <si>
    <t>១៣​​ សីហា ១៩៩២</t>
  </si>
  <si>
    <t>077 54 77 89</t>
  </si>
  <si>
    <t>010 87 33 06</t>
  </si>
  <si>
    <t>រ៉ន សារឿន</t>
  </si>
  <si>
    <t>RORN SAROEUN</t>
  </si>
  <si>
    <t>០៣ មីនា​ ១៩៩០</t>
  </si>
  <si>
    <t>012 65 90 35 / 096 27 24 926</t>
  </si>
  <si>
    <t>ខន សុខខេន</t>
  </si>
  <si>
    <t>KHON SOKHEN</t>
  </si>
  <si>
    <t>088 52 31 164/ 098 20 21 14</t>
  </si>
  <si>
    <t>092 74 02 61</t>
  </si>
  <si>
    <t>k.sokhen98@gmail.com</t>
  </si>
  <si>
    <t>នៅ ដានី</t>
  </si>
  <si>
    <t>NOV DANY</t>
  </si>
  <si>
    <t>០៩ មិថុនា ១៩៩៤</t>
  </si>
  <si>
    <t>088 60 31 174</t>
  </si>
  <si>
    <t>ស៊ាប បូរី</t>
  </si>
  <si>
    <t>SEAB BOREY</t>
  </si>
  <si>
    <t>១០ ធ្នូ ១៩៩៣</t>
  </si>
  <si>
    <t>070 97 63 88</t>
  </si>
  <si>
    <t>092 31 89 03</t>
  </si>
  <si>
    <t>ស្រ៊ុន ស្រីនាង</t>
  </si>
  <si>
    <t>SRUN SREYNEANG</t>
  </si>
  <si>
    <t>០៥ ឧសភា​ ១៩៨៧</t>
  </si>
  <si>
    <t>097 666 26 47</t>
  </si>
  <si>
    <t>012 36 93 30</t>
  </si>
  <si>
    <t>រឿង រ៉ាណា</t>
  </si>
  <si>
    <t>REOUNG RANA</t>
  </si>
  <si>
    <t>០៧ មេសា ១៩៩១</t>
  </si>
  <si>
    <t>097 55 48 611/093 88 30 81</t>
  </si>
  <si>
    <t>077 71 19 87</t>
  </si>
  <si>
    <t>អិត ឡុងអាន</t>
  </si>
  <si>
    <t>ETH LONGAN</t>
  </si>
  <si>
    <t>០៨ កុម្ភៈ ១៩៩២</t>
  </si>
  <si>
    <t>076 65 20 794/069 33 36 83</t>
  </si>
  <si>
    <t>ឡូញ ប៊ុនធឿន</t>
  </si>
  <si>
    <t>LONG BUNTHOEUN</t>
  </si>
  <si>
    <t>២៥ មករា ១៩៩០</t>
  </si>
  <si>
    <t>077 58 55 13/098 76 79 84</t>
  </si>
  <si>
    <t>long.bunthoeun99@gmail.com</t>
  </si>
  <si>
    <t>089 54 75 48</t>
  </si>
  <si>
    <t>ឃន គឹមស៊ាង</t>
  </si>
  <si>
    <t>KHORN KOEMSEANG</t>
  </si>
  <si>
    <t>២៤ កុម្ភៈ ១៩៩០</t>
  </si>
  <si>
    <t>097 79 63 001</t>
  </si>
  <si>
    <t>017 58 33 11</t>
  </si>
  <si>
    <t>khorn.koemseang@gmail.com</t>
  </si>
  <si>
    <t>អ៊ុត សុភី</t>
  </si>
  <si>
    <t>UT SOPHY</t>
  </si>
  <si>
    <t>២៨ សីហា ១៩៨៨</t>
  </si>
  <si>
    <t>010 62 82 40/ 092 20 82 60</t>
  </si>
  <si>
    <t>092 30 48 49</t>
  </si>
  <si>
    <t>ម៉ាន់ សុខេមរ៉ា</t>
  </si>
  <si>
    <t>MANN SOKHEMRA</t>
  </si>
  <si>
    <t>088 67 76 176/ 086 97 57 72</t>
  </si>
  <si>
    <t>092 37 07 69</t>
  </si>
  <si>
    <t>mannsokhemra@yahoo.com</t>
  </si>
  <si>
    <t>ហេង ចំរើន</t>
  </si>
  <si>
    <t>HENG CHAMROEUN</t>
  </si>
  <si>
    <t>០៨ កុម្ភៈ ១៩៩៣</t>
  </si>
  <si>
    <t>M.Business</t>
  </si>
  <si>
    <t>យីម ហុងលី</t>
  </si>
  <si>
    <t>YIB HONGLY</t>
  </si>
  <si>
    <t>069 53 42 64/ 092 37 63 92</t>
  </si>
  <si>
    <t>017 89 45 85</t>
  </si>
  <si>
    <t>chamroeunheng@gmail.com</t>
  </si>
  <si>
    <t>097 59 33 822</t>
  </si>
  <si>
    <t>088 53 56 511</t>
  </si>
  <si>
    <t>ប៉ុន សុធិន</t>
  </si>
  <si>
    <t>PON SOTHIN</t>
  </si>
  <si>
    <t>១៦ វិច្ឆិកា ១៩៩០</t>
  </si>
  <si>
    <t>095 ​​95​ 53 63</t>
  </si>
  <si>
    <t>រ៉ន រុំ</t>
  </si>
  <si>
    <t>RAN ROM</t>
  </si>
  <si>
    <t>096 97 84 191</t>
  </si>
  <si>
    <t>ជន គន្ធី</t>
  </si>
  <si>
    <t>CHON KUNTHY</t>
  </si>
  <si>
    <t>២០ មិថុនា ១៩៨៦</t>
  </si>
  <si>
    <t>095 35 74 72</t>
  </si>
  <si>
    <t>ទិត ប្រុស</t>
  </si>
  <si>
    <t>TITH BROS</t>
  </si>
  <si>
    <t>២៨ តុលា ១៩៩២</t>
  </si>
  <si>
    <t>090 64 48 85/ 099 64 48 85</t>
  </si>
  <si>
    <t>012 64 48 85</t>
  </si>
  <si>
    <t>phaith@gmail.com</t>
  </si>
  <si>
    <t>ជួប ណារិន</t>
  </si>
  <si>
    <t>CHOUB NARIN</t>
  </si>
  <si>
    <t>០៦ មករា ១៩៨៩</t>
  </si>
  <si>
    <t>088 63 78 887</t>
  </si>
  <si>
    <t>095 36 67 545</t>
  </si>
  <si>
    <t>នួន ចំនោរ</t>
  </si>
  <si>
    <t>NUON CHOMNOR</t>
  </si>
  <si>
    <t>៣០​ ធ្នូ ១៩៩០</t>
  </si>
  <si>
    <t>097 68 48 800</t>
  </si>
  <si>
    <t>ឈិត តូ</t>
  </si>
  <si>
    <t>CHHITH TAU</t>
  </si>
  <si>
    <t>២១ កក្កដា ១៩៨០</t>
  </si>
  <si>
    <t>012 42 70 00</t>
  </si>
  <si>
    <t>រ៉េម វ៉ាន់រ៉ូត</t>
  </si>
  <si>
    <t>REM VANROT</t>
  </si>
  <si>
    <t>097 32 42 756</t>
  </si>
  <si>
    <t>ខូយ ស្រីម៉ៅ</t>
  </si>
  <si>
    <t>KAUY SREYMAO</t>
  </si>
  <si>
    <t>១០ មករា​ ១៩៨៩</t>
  </si>
  <si>
    <t>comunication</t>
  </si>
  <si>
    <t>097 52 36 174</t>
  </si>
  <si>
    <t>sreymao097@gmail.com</t>
  </si>
  <si>
    <t>សួង វ៉ាន់នី</t>
  </si>
  <si>
    <t>SUONG VANNY</t>
  </si>
  <si>
    <t>០៥ មីនា ១៩៩១</t>
  </si>
  <si>
    <t>092​​ 20 45 38</t>
  </si>
  <si>
    <t>ស្រ៊ុន ពិសិដ្ឋ</t>
  </si>
  <si>
    <t>SRUN PISETH</t>
  </si>
  <si>
    <t>២២ កក្កដា ១៩៩៤</t>
  </si>
  <si>
    <t>098 31 12 80/ 078 36 08 94</t>
  </si>
  <si>
    <t>011 20 02 51</t>
  </si>
  <si>
    <t>srunpiseth125@gmail.com</t>
  </si>
  <si>
    <t>ពេញ ចំរើន</t>
  </si>
  <si>
    <t>ហួរ ឡាវី</t>
  </si>
  <si>
    <t>HOUR LAVY</t>
  </si>
  <si>
    <t>១០ កក្កដា ១៩៨៩</t>
  </si>
  <si>
    <t>097 99 93 431</t>
  </si>
  <si>
    <t xml:space="preserve">សេង កញ្ញា </t>
  </si>
  <si>
    <t>SENG KANHA</t>
  </si>
  <si>
    <t>១៥ តុលា ១៩៩១</t>
  </si>
  <si>
    <t>086 61 78 92</t>
  </si>
  <si>
    <t>លាង ពិសី</t>
  </si>
  <si>
    <t>LEANG PISEY</t>
  </si>
  <si>
    <t>០៥ មីនា ១៩៩៤</t>
  </si>
  <si>
    <t>097 49 85 547</t>
  </si>
  <si>
    <t>088 73 99 388</t>
  </si>
  <si>
    <t>pisey.leangbabysmart@gmail.com</t>
  </si>
  <si>
    <t>អ៊ន់ ស្រីមិច</t>
  </si>
  <si>
    <t>ORN SREYMECH</t>
  </si>
  <si>
    <t>១០ មេសា ១៩៩៤</t>
  </si>
  <si>
    <t>097 57 01 861</t>
  </si>
  <si>
    <t>ចេង ចំរ៉ុង</t>
  </si>
  <si>
    <t>CHENG CHAMRONG</t>
  </si>
  <si>
    <t>១១ មករា ១៩៩៣</t>
  </si>
  <si>
    <t>031 79 55 559</t>
  </si>
  <si>
    <t>ហេង ដារិយ៉ា</t>
  </si>
  <si>
    <t>HENG DARIYA</t>
  </si>
  <si>
    <t>២០ ឧសភា ១៩៩៥</t>
  </si>
  <si>
    <t>097 98 57 596/ 098 83 35 25</t>
  </si>
  <si>
    <t>097 22 49 712</t>
  </si>
  <si>
    <t>ម៉ន សុផានី</t>
  </si>
  <si>
    <t>MAN SOPHANY</t>
  </si>
  <si>
    <t>០២ មេសា ១៩៩២</t>
  </si>
  <si>
    <t>086 97 97 58</t>
  </si>
  <si>
    <t>ហួន ធីតា</t>
  </si>
  <si>
    <t>HOUN THIDA</t>
  </si>
  <si>
    <t>096 49 42 576</t>
  </si>
  <si>
    <t>វ៉ន វ៉ា</t>
  </si>
  <si>
    <t>VORN VA</t>
  </si>
  <si>
    <t>១៣ វិច្ឆិកា ១៩៩២</t>
  </si>
  <si>
    <t>097 82 46 585</t>
  </si>
  <si>
    <t>ផាន់ សុម៉ាលី</t>
  </si>
  <si>
    <t>PHANN SOMALY</t>
  </si>
  <si>
    <t>២០ មីនា ​១៩៨៨</t>
  </si>
  <si>
    <t>012 20 23 19</t>
  </si>
  <si>
    <t>017 99 39 24</t>
  </si>
  <si>
    <t>សំ សុភារ៉ា</t>
  </si>
  <si>
    <t>SAM SOPHEARA</t>
  </si>
  <si>
    <t>២២ ធ្នូ ១៩៩៣</t>
  </si>
  <si>
    <t>ក្រចេះ</t>
  </si>
  <si>
    <t>ន័រតុន</t>
  </si>
  <si>
    <t>088​ 92 17 160</t>
  </si>
  <si>
    <t>012 20 52 88</t>
  </si>
  <si>
    <t>ងួន ថារី</t>
  </si>
  <si>
    <t>NGOUN THARY</t>
  </si>
  <si>
    <t>១៤ កញ្ញា ១៩៨៣</t>
  </si>
  <si>
    <t>ជា ស៊ីម កំចាយមារ</t>
  </si>
  <si>
    <t>097​ ​32​ 74 447</t>
  </si>
  <si>
    <t>ពាង ចាន់ថាន</t>
  </si>
  <si>
    <t>PEANG CHANNTHAN</t>
  </si>
  <si>
    <t>២០ មិថុនា ១៩៨៩</t>
  </si>
  <si>
    <t>017 73 76 98/098 73 76 98</t>
  </si>
  <si>
    <t>089 32 23 69</t>
  </si>
  <si>
    <t>ថា គន្ធា</t>
  </si>
  <si>
    <t>THA KUNTHEA</t>
  </si>
  <si>
    <t>០២ មីនា ១៩៩៤</t>
  </si>
  <si>
    <t>010 29 77 19</t>
  </si>
  <si>
    <t>097 27 73 331</t>
  </si>
  <si>
    <t>នង សុភ័ក្រ្ត</t>
  </si>
  <si>
    <t>NORNG SOPHEAK</t>
  </si>
  <si>
    <t>០៣ សីហា ១៩៩២</t>
  </si>
  <si>
    <t>017 99 68 11/ 069 45 79 11</t>
  </si>
  <si>
    <t>sopheakmorn2@yahoo.com</t>
  </si>
  <si>
    <t>ទី ម៉ារ៉ាឌី</t>
  </si>
  <si>
    <t>TY MARADA</t>
  </si>
  <si>
    <t>១៤ មិនា ១៩៩៣</t>
  </si>
  <si>
    <t>098 27 66 86</t>
  </si>
  <si>
    <t>នាង រីដា</t>
  </si>
  <si>
    <t>NEANG RIDA</t>
  </si>
  <si>
    <t>០២ មិថុនា ១៩៨៨</t>
  </si>
  <si>
    <t>097 93 06 710</t>
  </si>
  <si>
    <t>097 49 69 740</t>
  </si>
  <si>
    <t>ទឹម អេងលី</t>
  </si>
  <si>
    <t>TOEM ENGLY</t>
  </si>
  <si>
    <t>០៤ វិច្ឆិកា ១៩៩៤</t>
  </si>
  <si>
    <t>017 73 65 43</t>
  </si>
  <si>
    <t>012 91 47 92</t>
  </si>
  <si>
    <t>យ៉ាន់ សារ៉ាត់</t>
  </si>
  <si>
    <t>YANN SARATH</t>
  </si>
  <si>
    <t>០៨ មករា ១៩៩៣</t>
  </si>
  <si>
    <t>067 34 77 76</t>
  </si>
  <si>
    <t>អ៊ីម ដារិទ្ធិ</t>
  </si>
  <si>
    <t>EM DARITH</t>
  </si>
  <si>
    <t>០៩ មេសា ១៩៩៥</t>
  </si>
  <si>
    <t>097 60 55 031</t>
  </si>
  <si>
    <t>097 60 27 244</t>
  </si>
  <si>
    <t>edarith@yahoo.com</t>
  </si>
  <si>
    <t>ពោន សេងហោ</t>
  </si>
  <si>
    <t>PUON SENG HOR</t>
  </si>
  <si>
    <t>០៥ តុលា ១៩៩០</t>
  </si>
  <si>
    <t>016 74 30 00</t>
  </si>
  <si>
    <t>ពុត ស៊ីណេង</t>
  </si>
  <si>
    <t>PUT SINENG</t>
  </si>
  <si>
    <t>097 82 44 151</t>
  </si>
  <si>
    <t>លី ធៀងហួ</t>
  </si>
  <si>
    <t>LY IHIENGHUO</t>
  </si>
  <si>
    <t>016 70 37 57</t>
  </si>
  <si>
    <t>ឡុង ស្រីឡា</t>
  </si>
  <si>
    <t>LONG SREYLA</t>
  </si>
  <si>
    <t>088 98 71 393/ 096 34 19 035</t>
  </si>
  <si>
    <t>097 66 21 007</t>
  </si>
  <si>
    <t>ប្រាជ្ញ ហាន</t>
  </si>
  <si>
    <t>PARCH HAN</t>
  </si>
  <si>
    <t>០៩ កក្កដា ១៩៧៥</t>
  </si>
  <si>
    <t>011 43 19 92</t>
  </si>
  <si>
    <t>ហេង អ៊ន</t>
  </si>
  <si>
    <t>HENG ORN</t>
  </si>
  <si>
    <t>០៥ មេសា ១៩៨២</t>
  </si>
  <si>
    <t xml:space="preserve">089 87 90 90 </t>
  </si>
  <si>
    <t>ខូវ ម៉ូស្គូ</t>
  </si>
  <si>
    <t>KHOV MOSKOU</t>
  </si>
  <si>
    <t>១២ មីនា ១៩៨៨</t>
  </si>
  <si>
    <t>088 81 30 131/ 078 83 79 83</t>
  </si>
  <si>
    <t>អោ ស្រីពៅ</t>
  </si>
  <si>
    <t>OR SREYPOV</t>
  </si>
  <si>
    <t>៣០ តុលា ១៩៩៣</t>
  </si>
  <si>
    <t>097 59 08 491/ 093 72 37 61</t>
  </si>
  <si>
    <t>096 31 53 102</t>
  </si>
  <si>
    <t>ណាត សូភី</t>
  </si>
  <si>
    <t>NAT SOPHY</t>
  </si>
  <si>
    <t>097 84 54 605</t>
  </si>
  <si>
    <t>092 83 16 64</t>
  </si>
  <si>
    <t>រី ធារ៉ែន</t>
  </si>
  <si>
    <t>RY THEAREN</t>
  </si>
  <si>
    <t>088 92 18 990/ 069 58 89 39</t>
  </si>
  <si>
    <t>095 86 17 03</t>
  </si>
  <si>
    <t>ពៅ ស្រីនី</t>
  </si>
  <si>
    <t>PEOU SREYNY</t>
  </si>
  <si>
    <t>១១ មិថុនា ១៩៩៣</t>
  </si>
  <si>
    <t>097 27 97 908/ 012 29 85 02</t>
  </si>
  <si>
    <t>ម៉ុន សុវណ្ណ</t>
  </si>
  <si>
    <t>MON SORAN</t>
  </si>
  <si>
    <t>012 96 85 61</t>
  </si>
  <si>
    <t>012 79 68 83</t>
  </si>
  <si>
    <t>លាភ រតនៈ</t>
  </si>
  <si>
    <t xml:space="preserve">LEAB RATANAK </t>
  </si>
  <si>
    <t>២៦ មិថុនា ១៩៩៤</t>
  </si>
  <si>
    <t>092 93 79 27</t>
  </si>
  <si>
    <t>ratanakleap13@yahoo.com</t>
  </si>
  <si>
    <t>ធិន ស្រីទូច</t>
  </si>
  <si>
    <t>THEN SREYTOCH</t>
  </si>
  <si>
    <t>097 54 99 600</t>
  </si>
  <si>
    <t>ថា នីតា</t>
  </si>
  <si>
    <t>THA NYTA</t>
  </si>
  <si>
    <t>០៦ វិច្ឆិកា ១៩៨៩</t>
  </si>
  <si>
    <t>086 42 97 14</t>
  </si>
  <si>
    <t>ហួត លីហួយ</t>
  </si>
  <si>
    <t>HUOT LIHUOY</t>
  </si>
  <si>
    <t>២៥ ឧសភា ១៩៨៥</t>
  </si>
  <si>
    <t>077 72 66 33</t>
  </si>
  <si>
    <t>ហ៊ុំ សុខណាង</t>
  </si>
  <si>
    <t>HUM SOKNANG</t>
  </si>
  <si>
    <t>១១ មីនា ១៩៩៤</t>
  </si>
  <si>
    <t>093 85 48 13 /097 22 03 006</t>
  </si>
  <si>
    <t>ឃួយ ស៊ាងហ័រ</t>
  </si>
  <si>
    <t>KHOUY SEANGHOR</t>
  </si>
  <si>
    <t>093 27 32 44</t>
  </si>
  <si>
    <t>012 20 22 44</t>
  </si>
  <si>
    <t>ចាន់ វិសុទ្ធី</t>
  </si>
  <si>
    <t>CHAN VISOTHY</t>
  </si>
  <si>
    <t>១២ សីហា ១៩៧២</t>
  </si>
  <si>
    <t>012 24 14 08</t>
  </si>
  <si>
    <t>012 72 41 55</t>
  </si>
  <si>
    <t>ម៉ុង សុផល</t>
  </si>
  <si>
    <t>MONG SOPHAL</t>
  </si>
  <si>
    <t>០៣ មេសា ១៩៧៨</t>
  </si>
  <si>
    <t>099 25 71 58</t>
  </si>
  <si>
    <t>ជី លាងមុយ</t>
  </si>
  <si>
    <t>CHY LEANGMUY</t>
  </si>
  <si>
    <t>២៨ កក្កដា ១៩៩៤</t>
  </si>
  <si>
    <t>098 54 42 27</t>
  </si>
  <si>
    <t>ប៊ុន សុភី</t>
  </si>
  <si>
    <t>BUN SOPHY</t>
  </si>
  <si>
    <t>០៤ មីនា ១៩៩៣</t>
  </si>
  <si>
    <t>M.tourism</t>
  </si>
  <si>
    <t>015 52 26 83/ 097 90 17 436</t>
  </si>
  <si>
    <t>095 37 54 64</t>
  </si>
  <si>
    <t>bunsophy888@yahoo.com</t>
  </si>
  <si>
    <t>ចិន សុខជាតិ</t>
  </si>
  <si>
    <t>CHEN SOKCHEAT</t>
  </si>
  <si>
    <t>០៥ មិថុនា ១៩៩០</t>
  </si>
  <si>
    <t>010 36 73 71</t>
  </si>
  <si>
    <t>088 54 71 022</t>
  </si>
  <si>
    <t>chensokcheat-svr@yahoo.com</t>
  </si>
  <si>
    <t>ឌឿន ឧត្តម</t>
  </si>
  <si>
    <t>DOUERN OTDHOM</t>
  </si>
  <si>
    <t>០៨ កញ្ញា ១៩៩១</t>
  </si>
  <si>
    <t>010 74 35 84</t>
  </si>
  <si>
    <t>012 68 84 57</t>
  </si>
  <si>
    <t>ព្រុំ សុខា</t>
  </si>
  <si>
    <t>PROM SOKHA</t>
  </si>
  <si>
    <t>០៧ មករា​ ១៩៨៩</t>
  </si>
  <si>
    <t>097 93 23 651/ 070 60 04 10</t>
  </si>
  <si>
    <t>012 61 28 49</t>
  </si>
  <si>
    <t>sokha1235@gmail.com</t>
  </si>
  <si>
    <t>ឃ្លោក សុខឡេង</t>
  </si>
  <si>
    <t>KHLORK SOKLENG</t>
  </si>
  <si>
    <t>097 60 62 465</t>
  </si>
  <si>
    <t>អ៊ុត សុភាក់</t>
  </si>
  <si>
    <t>UTH SOPHEAK</t>
  </si>
  <si>
    <t>០៣ ធ្នូ ១៩៨៧</t>
  </si>
  <si>
    <t>097 81 58 848</t>
  </si>
  <si>
    <t>077 89 48 89</t>
  </si>
  <si>
    <t>ជាន ចាន់រដ្ឋ</t>
  </si>
  <si>
    <t>CHEAN CHANRATH</t>
  </si>
  <si>
    <t>068 44 56 58/ 096 27 27 750</t>
  </si>
  <si>
    <t>សាន់ ឡុច</t>
  </si>
  <si>
    <t>SANN LUCH</t>
  </si>
  <si>
    <t>១០ ឧសភា​ ១៩៩៣</t>
  </si>
  <si>
    <t>031 64 44 412</t>
  </si>
  <si>
    <t>វ៉ា ភារ៉ា</t>
  </si>
  <si>
    <t>VA PHEARA</t>
  </si>
  <si>
    <t>088 97 00 093/ 096 22 20 490</t>
  </si>
  <si>
    <t>ឈួន តុលា</t>
  </si>
  <si>
    <t>CHHUON TOLA</t>
  </si>
  <si>
    <t>១៥ តុលា ១៩៩០</t>
  </si>
  <si>
    <t>088 70 72 900/ 093 21 31 87</t>
  </si>
  <si>
    <t>088 66 91 012</t>
  </si>
  <si>
    <t>tola.niron@gmail.com</t>
  </si>
  <si>
    <t>អាន សុខលាភ</t>
  </si>
  <si>
    <t>AN SOKLEAP</t>
  </si>
  <si>
    <t>097 70 46 055</t>
  </si>
  <si>
    <t>ឌឿន វណ្ណរ័ត្ន</t>
  </si>
  <si>
    <t>១០ តុលា ១៩៩២</t>
  </si>
  <si>
    <t>M.Bank</t>
  </si>
  <si>
    <t>070 36 27 28/ 097 29 51 987</t>
  </si>
  <si>
    <t>DOEURN VANNAVEAT</t>
  </si>
  <si>
    <t>vannareat.vr@gmail.com</t>
  </si>
  <si>
    <t>សួន គីមហ័ង</t>
  </si>
  <si>
    <t>SUON KIMHORNG</t>
  </si>
  <si>
    <t>១២ កុម្ភៈ ១៩៩៣</t>
  </si>
  <si>
    <t>086 91 25 67</t>
  </si>
  <si>
    <t>ទឹម ដានិត</t>
  </si>
  <si>
    <t>TIM DANITH</t>
  </si>
  <si>
    <t>១៦ មេសា ១៩៩៤</t>
  </si>
  <si>
    <t>098 88 43 82</t>
  </si>
  <si>
    <t>ឡាវ ចិន្តា</t>
  </si>
  <si>
    <t>LAN CHENDA</t>
  </si>
  <si>
    <t>២០ ធ្នូ ១៩៨៧</t>
  </si>
  <si>
    <t>012 44 10 67</t>
  </si>
  <si>
    <t>ឃីម សុខៃ</t>
  </si>
  <si>
    <t>KHIM SOKHAI</t>
  </si>
  <si>
    <t>088 92 88 093</t>
  </si>
  <si>
    <t>097 74 91 596</t>
  </si>
  <si>
    <t>ប៉ែត ស្រីហួច</t>
  </si>
  <si>
    <t>PHTH SREYHOUCH</t>
  </si>
  <si>
    <t>២២ មិថុនា ១៩៩៤</t>
  </si>
  <si>
    <t>096 27 77 684</t>
  </si>
  <si>
    <t>ស្រ៊ីន សុភក្ត្រ័នី</t>
  </si>
  <si>
    <t>SRIN SOPHEAKNY</t>
  </si>
  <si>
    <t>២៨ មីនា​ ១៩៩១</t>
  </si>
  <si>
    <t>010 53 10 06/ 097 39 60 878</t>
  </si>
  <si>
    <t>អ៊ុក រត្ន័នា</t>
  </si>
  <si>
    <t>UK RATHANA</t>
  </si>
  <si>
    <t>068 86 87 60/ 070 78 52 58</t>
  </si>
  <si>
    <t>092 34 62 12</t>
  </si>
  <si>
    <t>nana.uk79@yahoo.com</t>
  </si>
  <si>
    <t>ម៉ិល សារិន</t>
  </si>
  <si>
    <t>MEL SARIN</t>
  </si>
  <si>
    <t>095 86 52 96 / 0936 33 80 606</t>
  </si>
  <si>
    <t>គុជ ផល្លា</t>
  </si>
  <si>
    <t>KUCH PHALLA</t>
  </si>
  <si>
    <t>០៨ មេសា ១៩៩៤</t>
  </si>
  <si>
    <t>095 38 43 13</t>
  </si>
  <si>
    <t>092 75 67 23</t>
  </si>
  <si>
    <t>ហៃ ស៊ូយ៉ីង</t>
  </si>
  <si>
    <t>HAI SOUYING</t>
  </si>
  <si>
    <t>០៤ មករា​ ១៩៩៥</t>
  </si>
  <si>
    <t>017 32 24 14</t>
  </si>
  <si>
    <t>012 30 15 42</t>
  </si>
  <si>
    <t>ប៉ិច សកល</t>
  </si>
  <si>
    <t>PECH SAKAL</t>
  </si>
  <si>
    <t>២៥ កញ្ញា ១៩៩២</t>
  </si>
  <si>
    <t>វិ.ឯកទេសសេដ្ឋកិច្ច និងហរិញ្ញវត្ថុ</t>
  </si>
  <si>
    <t>096​ 73 03​ 411</t>
  </si>
  <si>
    <t>ថា ចន្ធូ</t>
  </si>
  <si>
    <t>THA CHANTHOU</t>
  </si>
  <si>
    <t>012 75 38 95</t>
  </si>
  <si>
    <t>ចន វ៉ាន់នាត</t>
  </si>
  <si>
    <t>CHORN VANNEAT</t>
  </si>
  <si>
    <t>010 64 46 38</t>
  </si>
  <si>
    <t>ស្រ៊ាវ គឹមស្រួន</t>
  </si>
  <si>
    <t>SREAV KIMSROUN</t>
  </si>
  <si>
    <t>២៣ មីនា ១៩៩២</t>
  </si>
  <si>
    <t>086 38 82 85/ 088 58 59 296</t>
  </si>
  <si>
    <t>078 75 11 67</t>
  </si>
  <si>
    <t>ហ៊ាង លីសេង</t>
  </si>
  <si>
    <t>HEANG LYSENG</t>
  </si>
  <si>
    <t>១៣ ឧសភា ១៩៩៤</t>
  </si>
  <si>
    <t>097 65 30 632</t>
  </si>
  <si>
    <t>070 95 27 85</t>
  </si>
  <si>
    <t>អេង គន្ធា</t>
  </si>
  <si>
    <t>ENG KUNTHEA</t>
  </si>
  <si>
    <t>078 99 88 32</t>
  </si>
  <si>
    <t>070 99 88 32/ 078 99 88 32</t>
  </si>
  <si>
    <t>engkunthea93@yahoo.com</t>
  </si>
  <si>
    <t>អ៊ុត ណែត</t>
  </si>
  <si>
    <t>UT NET</t>
  </si>
  <si>
    <t>០១ មេសា ១៩៩៤</t>
  </si>
  <si>
    <t>098 66 97 74</t>
  </si>
  <si>
    <t>098 80 19 44</t>
  </si>
  <si>
    <t>សុន សក់</t>
  </si>
  <si>
    <t>SON SAK</t>
  </si>
  <si>
    <t>០៧ មីនា ១៩៨៧</t>
  </si>
  <si>
    <t>097 98 95 682</t>
  </si>
  <si>
    <t>សន វណ្ណវី</t>
  </si>
  <si>
    <t>SORN VANNAVY</t>
  </si>
  <si>
    <t>២៦ មិថុនា ១៩៩៣</t>
  </si>
  <si>
    <t>017 88 18 49</t>
  </si>
  <si>
    <t>ស៊ាប តៃស្រ៊ា</t>
  </si>
  <si>
    <t>SEAB TAISREA</t>
  </si>
  <si>
    <t>០២ មេសា ១៩៩៤</t>
  </si>
  <si>
    <t>088 900 99 13</t>
  </si>
  <si>
    <t>អ៊ិត ស្រីនូ</t>
  </si>
  <si>
    <t>ITH SREYNOU</t>
  </si>
  <si>
    <t>១៧ មករា ១៩៩៤</t>
  </si>
  <si>
    <t>093 35 65 97</t>
  </si>
  <si>
    <t>មុត ណារំាង</t>
  </si>
  <si>
    <t>MUTH NARANG</t>
  </si>
  <si>
    <t>០៣ កុម្ភៈ ១៩៨៩</t>
  </si>
  <si>
    <t>012 22 75 64/ 096 28 69 996</t>
  </si>
  <si>
    <t>088 32 55 192</t>
  </si>
  <si>
    <t>muthnarang07@gmail.com</t>
  </si>
  <si>
    <t>ពុធ ស៊ីនួន</t>
  </si>
  <si>
    <t>PUT SINUON</t>
  </si>
  <si>
    <t>០៥ មេសា ១៩៩០</t>
  </si>
  <si>
    <t>097 57 54 645</t>
  </si>
  <si>
    <t>អ៊ឹង សារឿន</t>
  </si>
  <si>
    <t>AOENG SAROEURN</t>
  </si>
  <si>
    <t>០៦ សីហា ១៩៩០</t>
  </si>
  <si>
    <t>097 79 30 499</t>
  </si>
  <si>
    <t>sokdapech22@gmail.com</t>
  </si>
  <si>
    <t>សូ វួចនា</t>
  </si>
  <si>
    <t>SO VUOCHNEA</t>
  </si>
  <si>
    <t>១៩ កក្កដា ១៩៩៤</t>
  </si>
  <si>
    <t>077 59 85 60/ 016 37 88 01</t>
  </si>
  <si>
    <t>vuochneaso@gmail.com</t>
  </si>
  <si>
    <t>016 91 36 86/ 016 39 81 89</t>
  </si>
  <si>
    <t>ណម សុភុន</t>
  </si>
  <si>
    <t>NORM SOPHUN</t>
  </si>
  <si>
    <t>070 69 59 27</t>
  </si>
  <si>
    <t>សំអុល សុវ៉ាន់នី</t>
  </si>
  <si>
    <t>SAMOL SOVANNY</t>
  </si>
  <si>
    <t>០៩ មិថុនា ១៩៩២</t>
  </si>
  <si>
    <t>070 54 74 00</t>
  </si>
  <si>
    <t>អែម រដ្ឋា</t>
  </si>
  <si>
    <t>EM RATHA</t>
  </si>
  <si>
    <t>097 56 22 776/ 016 88 82 37</t>
  </si>
  <si>
    <t>042 699 99 28</t>
  </si>
  <si>
    <t>ហាក់ សុវណ្ណរ៉ា</t>
  </si>
  <si>
    <t>HAK SOVANRA</t>
  </si>
  <si>
    <t>១២ តុលា ១៩៩៦</t>
  </si>
  <si>
    <t>088 75 86 028</t>
  </si>
  <si>
    <t>097 22 57 312</t>
  </si>
  <si>
    <t>សេង សូវៀត</t>
  </si>
  <si>
    <t>SENG SOVEAT</t>
  </si>
  <si>
    <t>១៩ កញ្ញា ១៩៨៧</t>
  </si>
  <si>
    <t>097 48 88 011 / 096 36 55 521</t>
  </si>
  <si>
    <t>ឈី ម៉ារី</t>
  </si>
  <si>
    <t>CHHY MARY</t>
  </si>
  <si>
    <t>១៦ កញ្ញា ១៩៩៤</t>
  </si>
  <si>
    <t>097 29 50 547/ 096 30 59 855</t>
  </si>
  <si>
    <t>092 58 54 57</t>
  </si>
  <si>
    <t>chhymary@gmail.com</t>
  </si>
  <si>
    <t>សៀក សីដា</t>
  </si>
  <si>
    <t>SIEK LIDA</t>
  </si>
  <si>
    <t>097 50 76 665</t>
  </si>
  <si>
    <t>ថូ វល័ក្ខណ៍</t>
  </si>
  <si>
    <t>THAU VARLEAK</t>
  </si>
  <si>
    <t>២៦ មិនា ១៩៩៣</t>
  </si>
  <si>
    <t>078 36 70 70</t>
  </si>
  <si>
    <t>ខូវ ឃាង</t>
  </si>
  <si>
    <t>KHOV KHEANG</t>
  </si>
  <si>
    <t>១២ វិច្ឆិកា ១៩៨៨</t>
  </si>
  <si>
    <t>088 88 61 951</t>
  </si>
  <si>
    <t>មាស ស៊ីនេន</t>
  </si>
  <si>
    <t>MEAS SINEN</t>
  </si>
  <si>
    <t>១៤ កក្កដា ១៩៧៩</t>
  </si>
  <si>
    <t>097 64 14 263</t>
  </si>
  <si>
    <t>ជីវ ស្រីអូន</t>
  </si>
  <si>
    <t>CHIV SREYOUN</t>
  </si>
  <si>
    <t>០៣ មេសា ១៩៩២</t>
  </si>
  <si>
    <t>097 28 29 248</t>
  </si>
  <si>
    <t>097 51 14 858</t>
  </si>
  <si>
    <t xml:space="preserve">morning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</si>
</sst>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00"/>
    <numFmt numFmtId="166" formatCode="0000"/>
    <numFmt numFmtId="167" formatCode="00000"/>
    <numFmt numFmtId="168" formatCode="[$-12000425]0"/>
  </numFmts>
  <fonts count="2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36"/>
      <color indexed="8"/>
      <name val="Limon R1"/>
    </font>
    <font>
      <sz val="10"/>
      <color indexed="8"/>
      <name val="Garamond"/>
      <family val="1"/>
    </font>
    <font>
      <sz val="8"/>
      <color indexed="8"/>
      <name val="Arial"/>
      <family val="2"/>
    </font>
    <font>
      <sz val="11"/>
      <color indexed="8"/>
      <name val="Khmer OS"/>
    </font>
    <font>
      <sz val="10"/>
      <color indexed="8"/>
      <name val="Khmer OS"/>
    </font>
    <font>
      <sz val="18"/>
      <color indexed="8"/>
      <name val="Khmer OS Muol Light"/>
    </font>
    <font>
      <sz val="16"/>
      <color indexed="8"/>
      <name val="Arial"/>
      <family val="2"/>
    </font>
    <font>
      <sz val="24"/>
      <color indexed="8"/>
      <name val="Tacteing"/>
    </font>
    <font>
      <sz val="10"/>
      <color indexed="8"/>
      <name val="Limon S1"/>
    </font>
    <font>
      <sz val="9"/>
      <color indexed="8"/>
      <name val="Khmer OS"/>
    </font>
    <font>
      <sz val="10"/>
      <color rgb="FFFF0000"/>
      <name val="Garamond"/>
      <family val="1"/>
    </font>
    <font>
      <b/>
      <sz val="10"/>
      <color rgb="FFFF0000"/>
      <name val="Garamond"/>
      <family val="1"/>
    </font>
    <font>
      <sz val="10"/>
      <color theme="4"/>
      <name val="Garamond"/>
      <family val="1"/>
    </font>
    <font>
      <b/>
      <sz val="10"/>
      <color indexed="8"/>
      <name val="Khmer OS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Limon S1"/>
    </font>
    <font>
      <sz val="9"/>
      <name val="Khmer OS"/>
    </font>
    <font>
      <sz val="11"/>
      <name val="Khmer OS"/>
    </font>
    <font>
      <sz val="10"/>
      <name val="Khmer O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</font>
    <font>
      <b/>
      <sz val="9"/>
      <color indexed="81"/>
      <name val="Tahoma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8"/>
      </patternFill>
    </fill>
    <fill>
      <patternFill patternType="solid">
        <fgColor rgb="FFFFFF00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6" fillId="0" borderId="0" applyNumberFormat="0" applyFill="0" applyBorder="0" applyAlignment="0" applyProtection="0"/>
  </cellStyleXfs>
  <cellXfs count="118">
    <xf numFmtId="0" fontId="0" fillId="0" borderId="0" xfId="0"/>
    <xf numFmtId="0" fontId="1" fillId="0" borderId="0" xfId="1"/>
    <xf numFmtId="0" fontId="3" fillId="0" borderId="0" xfId="1" applyFont="1" applyFill="1" applyAlignment="1">
      <alignment horizontal="left"/>
    </xf>
    <xf numFmtId="166" fontId="3" fillId="0" borderId="0" xfId="1" applyNumberFormat="1" applyFont="1" applyFill="1" applyAlignment="1">
      <alignment horizontal="right" wrapText="1"/>
    </xf>
    <xf numFmtId="0" fontId="3" fillId="2" borderId="0" xfId="1" applyFont="1" applyFill="1" applyAlignment="1">
      <alignment horizontal="left"/>
    </xf>
    <xf numFmtId="0" fontId="4" fillId="0" borderId="0" xfId="1" applyFont="1" applyFill="1" applyAlignment="1">
      <alignment horizontal="left"/>
    </xf>
    <xf numFmtId="164" fontId="3" fillId="0" borderId="0" xfId="1" applyNumberFormat="1" applyFont="1" applyFill="1" applyAlignment="1">
      <alignment horizontal="left"/>
    </xf>
    <xf numFmtId="0" fontId="1" fillId="3" borderId="0" xfId="1" applyFill="1"/>
    <xf numFmtId="164" fontId="1" fillId="0" borderId="0" xfId="1" applyNumberFormat="1"/>
    <xf numFmtId="0" fontId="1" fillId="5" borderId="0" xfId="1" applyFill="1"/>
    <xf numFmtId="165" fontId="3" fillId="0" borderId="0" xfId="1" applyNumberFormat="1" applyFont="1" applyFill="1" applyAlignment="1">
      <alignment horizontal="center" wrapText="1"/>
    </xf>
    <xf numFmtId="0" fontId="2" fillId="0" borderId="0" xfId="1" applyFont="1" applyAlignment="1"/>
    <xf numFmtId="0" fontId="1" fillId="0" borderId="0" xfId="1" applyAlignment="1">
      <alignment vertical="center"/>
    </xf>
    <xf numFmtId="0" fontId="5" fillId="5" borderId="5" xfId="1" applyFont="1" applyFill="1" applyBorder="1" applyAlignment="1">
      <alignment horizontal="center" vertical="center"/>
    </xf>
    <xf numFmtId="166" fontId="3" fillId="0" borderId="0" xfId="1" applyNumberFormat="1" applyFont="1" applyFill="1" applyAlignment="1">
      <alignment horizontal="right" vertical="center" wrapText="1"/>
    </xf>
    <xf numFmtId="0" fontId="3" fillId="2" borderId="0" xfId="1" applyFont="1" applyFill="1" applyAlignment="1">
      <alignment horizontal="left" vertical="center"/>
    </xf>
    <xf numFmtId="0" fontId="5" fillId="5" borderId="10" xfId="1" applyFont="1" applyFill="1" applyBorder="1" applyAlignment="1">
      <alignment horizontal="center" vertical="center"/>
    </xf>
    <xf numFmtId="0" fontId="1" fillId="0" borderId="0" xfId="1" applyAlignment="1"/>
    <xf numFmtId="0" fontId="6" fillId="5" borderId="5" xfId="1" applyFont="1" applyFill="1" applyBorder="1" applyAlignment="1">
      <alignment horizontal="center" vertical="center"/>
    </xf>
    <xf numFmtId="0" fontId="6" fillId="5" borderId="10" xfId="1" applyFont="1" applyFill="1" applyBorder="1" applyAlignment="1">
      <alignment horizontal="center" vertical="center"/>
    </xf>
    <xf numFmtId="165" fontId="1" fillId="5" borderId="4" xfId="1" applyNumberFormat="1" applyFont="1" applyFill="1" applyBorder="1" applyAlignment="1">
      <alignment horizontal="center" vertical="center"/>
    </xf>
    <xf numFmtId="167" fontId="1" fillId="5" borderId="5" xfId="1" applyNumberFormat="1" applyFont="1" applyFill="1" applyBorder="1" applyAlignment="1">
      <alignment horizontal="center" vertical="center"/>
    </xf>
    <xf numFmtId="165" fontId="1" fillId="5" borderId="9" xfId="1" applyNumberFormat="1" applyFont="1" applyFill="1" applyBorder="1" applyAlignment="1">
      <alignment horizontal="center" vertical="center"/>
    </xf>
    <xf numFmtId="0" fontId="5" fillId="5" borderId="10" xfId="1" applyFont="1" applyFill="1" applyBorder="1" applyAlignment="1">
      <alignment horizontal="center" vertical="top"/>
    </xf>
    <xf numFmtId="0" fontId="6" fillId="5" borderId="5" xfId="1" applyFont="1" applyFill="1" applyBorder="1" applyAlignment="1">
      <alignment horizontal="center" vertical="top"/>
    </xf>
    <xf numFmtId="165" fontId="10" fillId="5" borderId="5" xfId="1" applyNumberFormat="1" applyFont="1" applyFill="1" applyBorder="1" applyAlignment="1">
      <alignment horizontal="left" vertical="center" wrapText="1"/>
    </xf>
    <xf numFmtId="165" fontId="10" fillId="5" borderId="10" xfId="1" applyNumberFormat="1" applyFont="1" applyFill="1" applyBorder="1" applyAlignment="1">
      <alignment horizontal="left" vertical="center" wrapText="1"/>
    </xf>
    <xf numFmtId="0" fontId="11" fillId="5" borderId="5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center" vertical="center"/>
    </xf>
    <xf numFmtId="0" fontId="12" fillId="0" borderId="0" xfId="1" applyFont="1" applyFill="1" applyAlignment="1">
      <alignment horizontal="left" vertical="center"/>
    </xf>
    <xf numFmtId="166" fontId="3" fillId="4" borderId="0" xfId="1" applyNumberFormat="1" applyFont="1" applyFill="1" applyAlignment="1">
      <alignment horizontal="left" vertical="center" wrapText="1"/>
    </xf>
    <xf numFmtId="1" fontId="13" fillId="0" borderId="0" xfId="1" applyNumberFormat="1" applyFont="1" applyFill="1" applyAlignment="1">
      <alignment horizontal="center" vertical="center" wrapText="1"/>
    </xf>
    <xf numFmtId="0" fontId="3" fillId="8" borderId="0" xfId="1" applyFont="1" applyFill="1" applyAlignment="1">
      <alignment horizontal="left" vertical="center"/>
    </xf>
    <xf numFmtId="0" fontId="1" fillId="5" borderId="0" xfId="1" applyFill="1" applyAlignment="1">
      <alignment vertical="center"/>
    </xf>
    <xf numFmtId="166" fontId="3" fillId="5" borderId="0" xfId="1" applyNumberFormat="1" applyFont="1" applyFill="1" applyAlignment="1">
      <alignment horizontal="left" vertical="center" wrapText="1"/>
    </xf>
    <xf numFmtId="1" fontId="12" fillId="5" borderId="0" xfId="1" applyNumberFormat="1" applyFont="1" applyFill="1" applyAlignment="1">
      <alignment horizontal="center" vertical="center" wrapText="1"/>
    </xf>
    <xf numFmtId="0" fontId="3" fillId="9" borderId="0" xfId="1" applyFont="1" applyFill="1" applyAlignment="1">
      <alignment horizontal="left" vertical="center"/>
    </xf>
    <xf numFmtId="0" fontId="12" fillId="5" borderId="0" xfId="1" applyFont="1" applyFill="1" applyAlignment="1">
      <alignment horizontal="left" vertical="center"/>
    </xf>
    <xf numFmtId="0" fontId="4" fillId="5" borderId="0" xfId="1" applyFont="1" applyFill="1" applyAlignment="1">
      <alignment horizontal="left"/>
    </xf>
    <xf numFmtId="0" fontId="3" fillId="5" borderId="0" xfId="1" applyFont="1" applyFill="1" applyAlignment="1">
      <alignment horizontal="left"/>
    </xf>
    <xf numFmtId="164" fontId="3" fillId="5" borderId="0" xfId="1" applyNumberFormat="1" applyFont="1" applyFill="1" applyAlignment="1">
      <alignment horizontal="left"/>
    </xf>
    <xf numFmtId="1" fontId="14" fillId="0" borderId="0" xfId="1" applyNumberFormat="1" applyFont="1" applyFill="1" applyAlignment="1">
      <alignment horizontal="center" vertical="center" wrapText="1"/>
    </xf>
    <xf numFmtId="0" fontId="14" fillId="0" borderId="0" xfId="1" applyFont="1" applyFill="1" applyAlignment="1">
      <alignment horizontal="left" vertical="center"/>
    </xf>
    <xf numFmtId="1" fontId="14" fillId="5" borderId="0" xfId="1" applyNumberFormat="1" applyFont="1" applyFill="1" applyAlignment="1">
      <alignment horizontal="center" vertical="center" wrapText="1"/>
    </xf>
    <xf numFmtId="0" fontId="14" fillId="5" borderId="0" xfId="1" applyFont="1" applyFill="1" applyAlignment="1">
      <alignment horizontal="left" vertical="center"/>
    </xf>
    <xf numFmtId="0" fontId="12" fillId="0" borderId="0" xfId="1" applyNumberFormat="1" applyFont="1" applyFill="1" applyAlignment="1">
      <alignment horizontal="center" wrapText="1"/>
    </xf>
    <xf numFmtId="0" fontId="12" fillId="0" borderId="0" xfId="1" applyFont="1" applyFill="1" applyAlignment="1">
      <alignment horizontal="left"/>
    </xf>
    <xf numFmtId="0" fontId="6" fillId="5" borderId="6" xfId="1" applyFont="1" applyFill="1" applyBorder="1" applyAlignment="1">
      <alignment horizontal="center" vertical="center"/>
    </xf>
    <xf numFmtId="167" fontId="1" fillId="5" borderId="10" xfId="1" applyNumberFormat="1" applyFont="1" applyFill="1" applyBorder="1" applyAlignment="1">
      <alignment horizontal="center" vertical="center"/>
    </xf>
    <xf numFmtId="0" fontId="11" fillId="5" borderId="10" xfId="1" applyFont="1" applyFill="1" applyBorder="1" applyAlignment="1">
      <alignment horizontal="left"/>
    </xf>
    <xf numFmtId="0" fontId="6" fillId="5" borderId="10" xfId="1" applyFont="1" applyFill="1" applyBorder="1" applyAlignment="1">
      <alignment horizontal="center" vertical="top"/>
    </xf>
    <xf numFmtId="0" fontId="6" fillId="5" borderId="8" xfId="1" applyFont="1" applyFill="1" applyBorder="1" applyAlignment="1">
      <alignment horizontal="center" vertical="center"/>
    </xf>
    <xf numFmtId="0" fontId="1" fillId="0" borderId="5" xfId="1" applyBorder="1"/>
    <xf numFmtId="0" fontId="1" fillId="0" borderId="10" xfId="1" applyBorder="1"/>
    <xf numFmtId="0" fontId="15" fillId="6" borderId="1" xfId="1" applyFont="1" applyFill="1" applyBorder="1" applyAlignment="1">
      <alignment horizontal="center" vertical="center"/>
    </xf>
    <xf numFmtId="0" fontId="15" fillId="6" borderId="2" xfId="1" applyFont="1" applyFill="1" applyBorder="1" applyAlignment="1">
      <alignment horizontal="center" vertical="center"/>
    </xf>
    <xf numFmtId="0" fontId="15" fillId="7" borderId="2" xfId="1" applyFont="1" applyFill="1" applyBorder="1" applyAlignment="1">
      <alignment horizontal="center" vertical="center"/>
    </xf>
    <xf numFmtId="0" fontId="15" fillId="6" borderId="2" xfId="1" applyFont="1" applyFill="1" applyBorder="1" applyAlignment="1">
      <alignment horizontal="center" vertical="center" wrapText="1"/>
    </xf>
    <xf numFmtId="164" fontId="15" fillId="6" borderId="2" xfId="1" applyNumberFormat="1" applyFont="1" applyFill="1" applyBorder="1" applyAlignment="1">
      <alignment horizontal="center" vertical="center"/>
    </xf>
    <xf numFmtId="0" fontId="6" fillId="0" borderId="2" xfId="1" applyFont="1" applyBorder="1"/>
    <xf numFmtId="164" fontId="15" fillId="6" borderId="3" xfId="1" applyNumberFormat="1" applyFont="1" applyFill="1" applyBorder="1" applyAlignment="1">
      <alignment horizontal="center" vertical="center"/>
    </xf>
    <xf numFmtId="164" fontId="15" fillId="6" borderId="11" xfId="1" applyNumberFormat="1" applyFont="1" applyFill="1" applyBorder="1" applyAlignment="1">
      <alignment horizontal="center" vertical="center"/>
    </xf>
    <xf numFmtId="0" fontId="6" fillId="5" borderId="7" xfId="1" applyFont="1" applyFill="1" applyBorder="1" applyAlignment="1">
      <alignment horizontal="center" vertical="top"/>
    </xf>
    <xf numFmtId="0" fontId="6" fillId="5" borderId="12" xfId="1" applyFont="1" applyFill="1" applyBorder="1" applyAlignment="1">
      <alignment horizontal="center" vertical="center"/>
    </xf>
    <xf numFmtId="0" fontId="16" fillId="5" borderId="7" xfId="2" applyFill="1" applyBorder="1" applyAlignment="1">
      <alignment horizontal="center" vertical="top"/>
    </xf>
    <xf numFmtId="0" fontId="16" fillId="5" borderId="7" xfId="2" applyFill="1" applyBorder="1" applyAlignment="1">
      <alignment horizontal="center" vertical="center"/>
    </xf>
    <xf numFmtId="167" fontId="1" fillId="5" borderId="13" xfId="1" applyNumberFormat="1" applyFont="1" applyFill="1" applyBorder="1" applyAlignment="1">
      <alignment horizontal="center" vertical="center"/>
    </xf>
    <xf numFmtId="165" fontId="10" fillId="5" borderId="13" xfId="1" applyNumberFormat="1" applyFont="1" applyFill="1" applyBorder="1" applyAlignment="1">
      <alignment horizontal="left" vertical="center" wrapText="1"/>
    </xf>
    <xf numFmtId="0" fontId="11" fillId="5" borderId="13" xfId="1" applyFont="1" applyFill="1" applyBorder="1" applyAlignment="1">
      <alignment horizontal="left"/>
    </xf>
    <xf numFmtId="0" fontId="5" fillId="5" borderId="13" xfId="1" applyFont="1" applyFill="1" applyBorder="1" applyAlignment="1">
      <alignment horizontal="center" vertical="center"/>
    </xf>
    <xf numFmtId="0" fontId="6" fillId="5" borderId="13" xfId="1" applyFont="1" applyFill="1" applyBorder="1" applyAlignment="1">
      <alignment horizontal="center" vertical="top"/>
    </xf>
    <xf numFmtId="0" fontId="6" fillId="5" borderId="13" xfId="1" applyFont="1" applyFill="1" applyBorder="1" applyAlignment="1">
      <alignment horizontal="center" vertical="center"/>
    </xf>
    <xf numFmtId="0" fontId="1" fillId="0" borderId="13" xfId="1" applyBorder="1"/>
    <xf numFmtId="0" fontId="6" fillId="5" borderId="14" xfId="1" applyFont="1" applyFill="1" applyBorder="1" applyAlignment="1">
      <alignment horizontal="center" vertical="center"/>
    </xf>
    <xf numFmtId="0" fontId="6" fillId="5" borderId="15" xfId="1" applyFont="1" applyFill="1" applyBorder="1" applyAlignment="1">
      <alignment horizontal="center" vertical="center"/>
    </xf>
    <xf numFmtId="0" fontId="16" fillId="5" borderId="14" xfId="2" applyFill="1" applyBorder="1" applyAlignment="1">
      <alignment horizontal="center" vertical="center"/>
    </xf>
    <xf numFmtId="0" fontId="16" fillId="5" borderId="5" xfId="2" applyFill="1" applyBorder="1" applyAlignment="1">
      <alignment horizontal="center" vertical="top"/>
    </xf>
    <xf numFmtId="0" fontId="16" fillId="5" borderId="5" xfId="2" applyFill="1" applyBorder="1" applyAlignment="1">
      <alignment horizontal="center" vertical="center"/>
    </xf>
    <xf numFmtId="0" fontId="1" fillId="0" borderId="0" xfId="1" applyAlignment="1">
      <alignment wrapText="1"/>
    </xf>
    <xf numFmtId="167" fontId="17" fillId="10" borderId="13" xfId="1" applyNumberFormat="1" applyFont="1" applyFill="1" applyBorder="1" applyAlignment="1">
      <alignment horizontal="center" vertical="center"/>
    </xf>
    <xf numFmtId="165" fontId="18" fillId="10" borderId="13" xfId="1" applyNumberFormat="1" applyFont="1" applyFill="1" applyBorder="1" applyAlignment="1">
      <alignment horizontal="left" vertical="center" wrapText="1"/>
    </xf>
    <xf numFmtId="0" fontId="19" fillId="10" borderId="13" xfId="1" applyFont="1" applyFill="1" applyBorder="1" applyAlignment="1">
      <alignment horizontal="left"/>
    </xf>
    <xf numFmtId="0" fontId="20" fillId="10" borderId="13" xfId="1" applyFont="1" applyFill="1" applyBorder="1" applyAlignment="1">
      <alignment horizontal="center" vertical="center"/>
    </xf>
    <xf numFmtId="0" fontId="21" fillId="10" borderId="5" xfId="1" applyFont="1" applyFill="1" applyBorder="1" applyAlignment="1">
      <alignment horizontal="center" vertical="top"/>
    </xf>
    <xf numFmtId="0" fontId="21" fillId="10" borderId="13" xfId="1" applyFont="1" applyFill="1" applyBorder="1" applyAlignment="1">
      <alignment horizontal="center" vertical="top"/>
    </xf>
    <xf numFmtId="0" fontId="21" fillId="10" borderId="13" xfId="1" applyFont="1" applyFill="1" applyBorder="1" applyAlignment="1">
      <alignment horizontal="center" vertical="center"/>
    </xf>
    <xf numFmtId="0" fontId="17" fillId="10" borderId="13" xfId="1" applyFont="1" applyFill="1" applyBorder="1"/>
    <xf numFmtId="0" fontId="21" fillId="10" borderId="14" xfId="1" applyFont="1" applyFill="1" applyBorder="1" applyAlignment="1">
      <alignment horizontal="center" vertical="center"/>
    </xf>
    <xf numFmtId="0" fontId="21" fillId="10" borderId="15" xfId="1" applyFont="1" applyFill="1" applyBorder="1" applyAlignment="1">
      <alignment horizontal="center" vertical="center"/>
    </xf>
    <xf numFmtId="0" fontId="17" fillId="10" borderId="0" xfId="1" applyFont="1" applyFill="1"/>
    <xf numFmtId="168" fontId="6" fillId="5" borderId="5" xfId="1" applyNumberFormat="1" applyFont="1" applyFill="1" applyBorder="1" applyAlignment="1">
      <alignment horizontal="center" vertical="top"/>
    </xf>
    <xf numFmtId="0" fontId="6" fillId="5" borderId="5" xfId="1" applyFont="1" applyFill="1" applyBorder="1" applyAlignment="1">
      <alignment horizontal="left" vertical="top"/>
    </xf>
    <xf numFmtId="0" fontId="16" fillId="5" borderId="13" xfId="2" applyFill="1" applyBorder="1" applyAlignment="1">
      <alignment horizontal="center" vertical="center"/>
    </xf>
    <xf numFmtId="167" fontId="1" fillId="10" borderId="13" xfId="1" applyNumberFormat="1" applyFont="1" applyFill="1" applyBorder="1" applyAlignment="1">
      <alignment horizontal="center" vertical="center"/>
    </xf>
    <xf numFmtId="165" fontId="10" fillId="10" borderId="13" xfId="1" applyNumberFormat="1" applyFont="1" applyFill="1" applyBorder="1" applyAlignment="1">
      <alignment horizontal="left" vertical="center" wrapText="1"/>
    </xf>
    <xf numFmtId="0" fontId="11" fillId="10" borderId="13" xfId="1" applyFont="1" applyFill="1" applyBorder="1" applyAlignment="1">
      <alignment horizontal="left"/>
    </xf>
    <xf numFmtId="0" fontId="5" fillId="10" borderId="13" xfId="1" applyFont="1" applyFill="1" applyBorder="1" applyAlignment="1">
      <alignment horizontal="center" vertical="center"/>
    </xf>
    <xf numFmtId="0" fontId="6" fillId="10" borderId="5" xfId="1" applyFont="1" applyFill="1" applyBorder="1" applyAlignment="1">
      <alignment horizontal="center" vertical="top"/>
    </xf>
    <xf numFmtId="0" fontId="6" fillId="10" borderId="13" xfId="1" applyFont="1" applyFill="1" applyBorder="1" applyAlignment="1">
      <alignment horizontal="center" vertical="top"/>
    </xf>
    <xf numFmtId="0" fontId="6" fillId="10" borderId="13" xfId="1" applyFont="1" applyFill="1" applyBorder="1" applyAlignment="1">
      <alignment horizontal="center" vertical="center"/>
    </xf>
    <xf numFmtId="0" fontId="1" fillId="10" borderId="13" xfId="1" applyFill="1" applyBorder="1"/>
    <xf numFmtId="0" fontId="6" fillId="10" borderId="14" xfId="1" applyFont="1" applyFill="1" applyBorder="1" applyAlignment="1">
      <alignment horizontal="center" vertical="center"/>
    </xf>
    <xf numFmtId="0" fontId="6" fillId="10" borderId="15" xfId="1" applyFont="1" applyFill="1" applyBorder="1" applyAlignment="1">
      <alignment horizontal="center" vertical="center"/>
    </xf>
    <xf numFmtId="0" fontId="1" fillId="10" borderId="0" xfId="1" applyFill="1"/>
    <xf numFmtId="167" fontId="1" fillId="11" borderId="13" xfId="1" applyNumberFormat="1" applyFont="1" applyFill="1" applyBorder="1" applyAlignment="1">
      <alignment horizontal="center" vertical="center"/>
    </xf>
    <xf numFmtId="165" fontId="10" fillId="11" borderId="13" xfId="1" applyNumberFormat="1" applyFont="1" applyFill="1" applyBorder="1" applyAlignment="1">
      <alignment horizontal="left" vertical="center" wrapText="1"/>
    </xf>
    <xf numFmtId="0" fontId="11" fillId="11" borderId="13" xfId="1" applyFont="1" applyFill="1" applyBorder="1" applyAlignment="1">
      <alignment horizontal="left"/>
    </xf>
    <xf numFmtId="0" fontId="5" fillId="11" borderId="13" xfId="1" applyFont="1" applyFill="1" applyBorder="1" applyAlignment="1">
      <alignment horizontal="center" vertical="center"/>
    </xf>
    <xf numFmtId="0" fontId="6" fillId="11" borderId="5" xfId="1" applyFont="1" applyFill="1" applyBorder="1" applyAlignment="1">
      <alignment horizontal="center" vertical="top"/>
    </xf>
    <xf numFmtId="0" fontId="6" fillId="11" borderId="13" xfId="1" applyFont="1" applyFill="1" applyBorder="1" applyAlignment="1">
      <alignment horizontal="center" vertical="top"/>
    </xf>
    <xf numFmtId="0" fontId="6" fillId="11" borderId="13" xfId="1" applyFont="1" applyFill="1" applyBorder="1" applyAlignment="1">
      <alignment horizontal="center" vertical="center"/>
    </xf>
    <xf numFmtId="0" fontId="1" fillId="11" borderId="13" xfId="1" applyFill="1" applyBorder="1"/>
    <xf numFmtId="0" fontId="6" fillId="11" borderId="14" xfId="1" applyFont="1" applyFill="1" applyBorder="1" applyAlignment="1">
      <alignment horizontal="center" vertical="center"/>
    </xf>
    <xf numFmtId="0" fontId="6" fillId="11" borderId="15" xfId="1" applyFont="1" applyFill="1" applyBorder="1" applyAlignment="1">
      <alignment horizontal="center" vertical="center"/>
    </xf>
    <xf numFmtId="0" fontId="1" fillId="11" borderId="0" xfId="1" applyFill="1"/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19050</xdr:rowOff>
    </xdr:from>
    <xdr:to>
      <xdr:col>2</xdr:col>
      <xdr:colOff>272796</xdr:colOff>
      <xdr:row>2</xdr:row>
      <xdr:rowOff>47625</xdr:rowOff>
    </xdr:to>
    <xdr:pic>
      <xdr:nvPicPr>
        <xdr:cNvPr id="3" name="Picture 12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796671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323850</xdr:colOff>
      <xdr:row>3</xdr:row>
      <xdr:rowOff>57151</xdr:rowOff>
    </xdr:from>
    <xdr:to>
      <xdr:col>9</xdr:col>
      <xdr:colOff>0</xdr:colOff>
      <xdr:row>4</xdr:row>
      <xdr:rowOff>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704850" y="1095376"/>
          <a:ext cx="8201025" cy="7143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64008" rIns="45720" bIns="0" anchor="t" upright="1"/>
        <a:lstStyle/>
        <a:p>
          <a:pPr algn="ctr" rtl="1">
            <a:defRPr sz="1000"/>
          </a:pPr>
          <a:r>
            <a:rPr lang="km-KH" sz="1200" b="0" i="0" strike="noStrike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បញ្ជីឈ្មោះនិសិ្សតដែលបានដាក់ពាក្យឡើងថ្នាក់ឆ្នាំទី២</a:t>
          </a:r>
          <a:r>
            <a:rPr lang="km-KH" sz="1200" b="0" i="0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 ជំនាន់ទី១១</a:t>
          </a:r>
        </a:p>
        <a:p>
          <a:pPr algn="ctr" rtl="1">
            <a:defRPr sz="1000"/>
          </a:pPr>
          <a:r>
            <a:rPr lang="km-KH" sz="1200" b="0" i="0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ឆ្នាំសិក្សាៈ ២០១៣-២០១៤</a:t>
          </a:r>
          <a:endParaRPr lang="en-US" sz="1200" b="0" i="0" strike="noStrike">
            <a:solidFill>
              <a:srgbClr val="000000"/>
            </a:solidFill>
            <a:latin typeface="Tacteing"/>
          </a:endParaRPr>
        </a:p>
      </xdr:txBody>
    </xdr:sp>
    <xdr:clientData/>
  </xdr:twoCellAnchor>
  <xdr:twoCellAnchor>
    <xdr:from>
      <xdr:col>18</xdr:col>
      <xdr:colOff>485776</xdr:colOff>
      <xdr:row>378</xdr:row>
      <xdr:rowOff>47626</xdr:rowOff>
    </xdr:from>
    <xdr:to>
      <xdr:col>22</xdr:col>
      <xdr:colOff>0</xdr:colOff>
      <xdr:row>438</xdr:row>
      <xdr:rowOff>133350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9477376" y="4943476"/>
          <a:ext cx="3552824" cy="733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54864" rIns="45720" bIns="0" anchor="t" upright="1"/>
        <a:lstStyle/>
        <a:p>
          <a:pPr algn="ctr" rtl="1">
            <a:defRPr sz="1000"/>
          </a:pPr>
          <a:r>
            <a:rPr lang="km-KH" sz="1100" b="0" i="0" strike="noStrike">
              <a:solidFill>
                <a:srgbClr val="000000"/>
              </a:solidFill>
              <a:latin typeface="Khmer OS" pitchFamily="2" charset="0"/>
              <a:cs typeface="Khmer OS" pitchFamily="2" charset="0"/>
            </a:rPr>
            <a:t>កំពង់ចាម,ថ្ងៃទី..........ខែ..............ឆ្នាំ២០១៤</a:t>
          </a:r>
        </a:p>
        <a:p>
          <a:pPr algn="ctr" rtl="1">
            <a:defRPr sz="1000"/>
          </a:pPr>
          <a:r>
            <a:rPr lang="km-KH" sz="1100" b="0" i="0" strike="noStrike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ប្រធានការិយាល័យសិក្សា</a:t>
          </a:r>
          <a:endParaRPr lang="en-US" sz="1100" b="0" i="0" strike="noStrike">
            <a:solidFill>
              <a:srgbClr val="000000"/>
            </a:solidFill>
            <a:latin typeface="Khmer OS Muol Light" pitchFamily="2" charset="0"/>
            <a:cs typeface="Khmer OS Muol Light" pitchFamily="2" charset="0"/>
          </a:endParaRPr>
        </a:p>
        <a:p>
          <a:pPr algn="ctr" rtl="1">
            <a:defRPr sz="1000"/>
          </a:pPr>
          <a:endParaRPr lang="en-US" sz="1100" b="0" i="0" strike="noStrike">
            <a:solidFill>
              <a:srgbClr val="000000"/>
            </a:solidFill>
            <a:latin typeface="Khmer OS Moul Light"/>
            <a:cs typeface="Khmer OS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0</xdr:row>
      <xdr:rowOff>38100</xdr:rowOff>
    </xdr:from>
    <xdr:to>
      <xdr:col>2</xdr:col>
      <xdr:colOff>882396</xdr:colOff>
      <xdr:row>2</xdr:row>
      <xdr:rowOff>66675</xdr:rowOff>
    </xdr:to>
    <xdr:pic>
      <xdr:nvPicPr>
        <xdr:cNvPr id="2" name="Picture 12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38100"/>
          <a:ext cx="796671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323850</xdr:colOff>
      <xdr:row>3</xdr:row>
      <xdr:rowOff>57151</xdr:rowOff>
    </xdr:from>
    <xdr:to>
      <xdr:col>9</xdr:col>
      <xdr:colOff>0</xdr:colOff>
      <xdr:row>4</xdr:row>
      <xdr:rowOff>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704850" y="1095376"/>
          <a:ext cx="6486525" cy="7143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64008" rIns="45720" bIns="0" anchor="t" upright="1"/>
        <a:lstStyle/>
        <a:p>
          <a:pPr algn="ctr" rtl="1">
            <a:defRPr sz="1000"/>
          </a:pPr>
          <a:r>
            <a:rPr lang="km-KH" sz="1200" b="0" i="0" strike="noStrike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បញ្ជីឈ្មោះនិសិ្សតដែលបានដាក់ពាក្យឡើងថ្នាក់ឆ្នាំទី៣</a:t>
          </a:r>
          <a:r>
            <a:rPr lang="km-KH" sz="1200" b="0" i="0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 ជំនាន់ទី១០</a:t>
          </a:r>
        </a:p>
        <a:p>
          <a:pPr algn="ctr" rtl="1">
            <a:defRPr sz="1000"/>
          </a:pPr>
          <a:r>
            <a:rPr lang="km-KH" sz="1200" b="0" i="0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ឆ្នាំសិក្សាៈ ២០១៣-២០១៤</a:t>
          </a:r>
          <a:endParaRPr lang="en-US" sz="1200" b="0" i="0" strike="noStrike">
            <a:solidFill>
              <a:srgbClr val="000000"/>
            </a:solidFill>
            <a:latin typeface="Tacteing"/>
          </a:endParaRPr>
        </a:p>
      </xdr:txBody>
    </xdr:sp>
    <xdr:clientData/>
  </xdr:twoCellAnchor>
  <xdr:twoCellAnchor>
    <xdr:from>
      <xdr:col>18</xdr:col>
      <xdr:colOff>485776</xdr:colOff>
      <xdr:row>221</xdr:row>
      <xdr:rowOff>47626</xdr:rowOff>
    </xdr:from>
    <xdr:to>
      <xdr:col>22</xdr:col>
      <xdr:colOff>0</xdr:colOff>
      <xdr:row>281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9658351" y="4943476"/>
          <a:ext cx="5514974" cy="733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54864" rIns="45720" bIns="0" anchor="t" upright="1"/>
        <a:lstStyle/>
        <a:p>
          <a:pPr algn="ctr" rtl="1">
            <a:defRPr sz="1000"/>
          </a:pPr>
          <a:r>
            <a:rPr lang="km-KH" sz="1100" b="0" i="0" strike="noStrike">
              <a:solidFill>
                <a:srgbClr val="000000"/>
              </a:solidFill>
              <a:latin typeface="Khmer OS" pitchFamily="2" charset="0"/>
              <a:cs typeface="Khmer OS" pitchFamily="2" charset="0"/>
            </a:rPr>
            <a:t>កំពង់ចាម,ថ្ងៃទី..........ខែ..............ឆ្នាំ២០១៤</a:t>
          </a:r>
        </a:p>
        <a:p>
          <a:pPr algn="ctr" rtl="1">
            <a:defRPr sz="1000"/>
          </a:pPr>
          <a:r>
            <a:rPr lang="km-KH" sz="1100" b="0" i="0" strike="noStrike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ប្រធានការិយាល័យសិក្សា</a:t>
          </a:r>
          <a:endParaRPr lang="en-US" sz="1100" b="0" i="0" strike="noStrike">
            <a:solidFill>
              <a:srgbClr val="000000"/>
            </a:solidFill>
            <a:latin typeface="Khmer OS Muol Light" pitchFamily="2" charset="0"/>
            <a:cs typeface="Khmer OS Muol Light" pitchFamily="2" charset="0"/>
          </a:endParaRPr>
        </a:p>
        <a:p>
          <a:pPr algn="ctr" rtl="1">
            <a:defRPr sz="1000"/>
          </a:pPr>
          <a:endParaRPr lang="en-US" sz="1100" b="0" i="0" strike="noStrike">
            <a:solidFill>
              <a:srgbClr val="000000"/>
            </a:solidFill>
            <a:latin typeface="Khmer OS Moul Light"/>
            <a:cs typeface="Khmer OS" pitchFamily="2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0</xdr:row>
      <xdr:rowOff>38100</xdr:rowOff>
    </xdr:from>
    <xdr:to>
      <xdr:col>2</xdr:col>
      <xdr:colOff>882396</xdr:colOff>
      <xdr:row>2</xdr:row>
      <xdr:rowOff>66675</xdr:rowOff>
    </xdr:to>
    <xdr:pic>
      <xdr:nvPicPr>
        <xdr:cNvPr id="2" name="Picture 12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38100"/>
          <a:ext cx="796671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323850</xdr:colOff>
      <xdr:row>3</xdr:row>
      <xdr:rowOff>57151</xdr:rowOff>
    </xdr:from>
    <xdr:to>
      <xdr:col>9</xdr:col>
      <xdr:colOff>0</xdr:colOff>
      <xdr:row>4</xdr:row>
      <xdr:rowOff>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704850" y="1095376"/>
          <a:ext cx="6486525" cy="7143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64008" rIns="45720" bIns="0" anchor="t" upright="1"/>
        <a:lstStyle/>
        <a:p>
          <a:pPr algn="ctr" rtl="1">
            <a:defRPr sz="1000"/>
          </a:pPr>
          <a:r>
            <a:rPr lang="km-KH" sz="1200" b="0" i="0" strike="noStrike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បញ្ជីឈ្មោះនិសិ្សតដែលបានដាក់ពាក្យឡើងថ្នាក់ឆ្នាំទី៤</a:t>
          </a:r>
          <a:r>
            <a:rPr lang="km-KH" sz="1200" b="0" i="0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 ជំនាន់ទី៩</a:t>
          </a:r>
        </a:p>
        <a:p>
          <a:pPr algn="ctr" rtl="1">
            <a:defRPr sz="1000"/>
          </a:pPr>
          <a:r>
            <a:rPr lang="km-KH" sz="1200" b="0" i="0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ឆ្នាំសិក្សាៈ ២០១៣-២០១៤</a:t>
          </a:r>
          <a:endParaRPr lang="en-US" sz="1200" b="0" i="0" strike="noStrike">
            <a:solidFill>
              <a:srgbClr val="000000"/>
            </a:solidFill>
            <a:latin typeface="Tacteing"/>
          </a:endParaRPr>
        </a:p>
      </xdr:txBody>
    </xdr:sp>
    <xdr:clientData/>
  </xdr:twoCellAnchor>
  <xdr:twoCellAnchor>
    <xdr:from>
      <xdr:col>18</xdr:col>
      <xdr:colOff>485776</xdr:colOff>
      <xdr:row>103</xdr:row>
      <xdr:rowOff>47626</xdr:rowOff>
    </xdr:from>
    <xdr:to>
      <xdr:col>22</xdr:col>
      <xdr:colOff>0</xdr:colOff>
      <xdr:row>163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9658351" y="4943476"/>
          <a:ext cx="5514974" cy="733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54864" rIns="45720" bIns="0" anchor="t" upright="1"/>
        <a:lstStyle/>
        <a:p>
          <a:pPr algn="ctr" rtl="1">
            <a:defRPr sz="1000"/>
          </a:pPr>
          <a:r>
            <a:rPr lang="km-KH" sz="1100" b="0" i="0" strike="noStrike">
              <a:solidFill>
                <a:srgbClr val="000000"/>
              </a:solidFill>
              <a:latin typeface="Khmer OS" pitchFamily="2" charset="0"/>
              <a:cs typeface="Khmer OS" pitchFamily="2" charset="0"/>
            </a:rPr>
            <a:t>កំពង់ចាម,ថ្ងៃទី..........ខែ..............ឆ្នាំ២០១៤</a:t>
          </a:r>
        </a:p>
        <a:p>
          <a:pPr algn="ctr" rtl="1">
            <a:defRPr sz="1000"/>
          </a:pPr>
          <a:r>
            <a:rPr lang="km-KH" sz="1100" b="0" i="0" strike="noStrike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ប្រធានការិយាល័យសិក្សា</a:t>
          </a:r>
          <a:endParaRPr lang="en-US" sz="1100" b="0" i="0" strike="noStrike">
            <a:solidFill>
              <a:srgbClr val="000000"/>
            </a:solidFill>
            <a:latin typeface="Khmer OS Muol Light" pitchFamily="2" charset="0"/>
            <a:cs typeface="Khmer OS Muol Light" pitchFamily="2" charset="0"/>
          </a:endParaRPr>
        </a:p>
        <a:p>
          <a:pPr algn="ctr" rtl="1">
            <a:defRPr sz="1000"/>
          </a:pPr>
          <a:endParaRPr lang="en-US" sz="1100" b="0" i="0" strike="noStrike">
            <a:solidFill>
              <a:srgbClr val="000000"/>
            </a:solidFill>
            <a:latin typeface="Khmer OS Moul Light"/>
            <a:cs typeface="Khmer OS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romthivuth@yahoo.com" TargetMode="External"/><Relationship Id="rId18" Type="http://schemas.openxmlformats.org/officeDocument/2006/relationships/hyperlink" Target="mailto:sokvisal633@gmail.com" TargetMode="External"/><Relationship Id="rId26" Type="http://schemas.openxmlformats.org/officeDocument/2006/relationships/hyperlink" Target="mailto:yim.mengkong@yahoo.com" TargetMode="External"/><Relationship Id="rId39" Type="http://schemas.openxmlformats.org/officeDocument/2006/relationships/hyperlink" Target="mailto:sokkagna2012@gmail.com" TargetMode="External"/><Relationship Id="rId21" Type="http://schemas.openxmlformats.org/officeDocument/2006/relationships/hyperlink" Target="mailto:taysoklay@gmail.com" TargetMode="External"/><Relationship Id="rId34" Type="http://schemas.openxmlformats.org/officeDocument/2006/relationships/hyperlink" Target="mailto:heangthary@gmail.com" TargetMode="External"/><Relationship Id="rId42" Type="http://schemas.openxmlformats.org/officeDocument/2006/relationships/hyperlink" Target="mailto:chenda.khoem@yahoo.com" TargetMode="External"/><Relationship Id="rId47" Type="http://schemas.openxmlformats.org/officeDocument/2006/relationships/hyperlink" Target="mailto:lihen616@yahoo.com" TargetMode="External"/><Relationship Id="rId50" Type="http://schemas.openxmlformats.org/officeDocument/2006/relationships/hyperlink" Target="mailto:panharasimkhon@gmail.com" TargetMode="External"/><Relationship Id="rId55" Type="http://schemas.openxmlformats.org/officeDocument/2006/relationships/hyperlink" Target="mailto:chakkvanda@gmail.com" TargetMode="External"/><Relationship Id="rId63" Type="http://schemas.openxmlformats.org/officeDocument/2006/relationships/hyperlink" Target="mailto:ratanakleap13@yahoo.com" TargetMode="External"/><Relationship Id="rId68" Type="http://schemas.openxmlformats.org/officeDocument/2006/relationships/hyperlink" Target="mailto:vannareat.vr@gmail.com" TargetMode="External"/><Relationship Id="rId76" Type="http://schemas.openxmlformats.org/officeDocument/2006/relationships/drawing" Target="../drawings/drawing1.xml"/><Relationship Id="rId7" Type="http://schemas.openxmlformats.org/officeDocument/2006/relationships/hyperlink" Target="mailto:rotanathat@gmail.com" TargetMode="External"/><Relationship Id="rId71" Type="http://schemas.openxmlformats.org/officeDocument/2006/relationships/hyperlink" Target="mailto:muthnarang07@gmail.com" TargetMode="External"/><Relationship Id="rId2" Type="http://schemas.openxmlformats.org/officeDocument/2006/relationships/hyperlink" Target="mailto:hunsolida125@gmail.com" TargetMode="External"/><Relationship Id="rId16" Type="http://schemas.openxmlformats.org/officeDocument/2006/relationships/hyperlink" Target="mailto:Ngiebleehuor@gmail.com" TargetMode="External"/><Relationship Id="rId29" Type="http://schemas.openxmlformats.org/officeDocument/2006/relationships/hyperlink" Target="mailto:khoeundaro@gmail.com" TargetMode="External"/><Relationship Id="rId11" Type="http://schemas.openxmlformats.org/officeDocument/2006/relationships/hyperlink" Target="mailto:Ng-mouykeang@yahoo.com" TargetMode="External"/><Relationship Id="rId24" Type="http://schemas.openxmlformats.org/officeDocument/2006/relationships/hyperlink" Target="mailto:measkalayan@gmail.com" TargetMode="External"/><Relationship Id="rId32" Type="http://schemas.openxmlformats.org/officeDocument/2006/relationships/hyperlink" Target="mailto:sangkim594@yahoo.com" TargetMode="External"/><Relationship Id="rId37" Type="http://schemas.openxmlformats.org/officeDocument/2006/relationships/hyperlink" Target="mailto:khannareoun@gmail.com" TargetMode="External"/><Relationship Id="rId40" Type="http://schemas.openxmlformats.org/officeDocument/2006/relationships/hyperlink" Target="mailto:bousivmeng@gmail.com" TargetMode="External"/><Relationship Id="rId45" Type="http://schemas.openxmlformats.org/officeDocument/2006/relationships/hyperlink" Target="mailto:rathatuon2010@gmail.com" TargetMode="External"/><Relationship Id="rId53" Type="http://schemas.openxmlformats.org/officeDocument/2006/relationships/hyperlink" Target="mailto:kimlengthyna@gmail.com" TargetMode="External"/><Relationship Id="rId58" Type="http://schemas.openxmlformats.org/officeDocument/2006/relationships/hyperlink" Target="mailto:sreymao097@gmail.com" TargetMode="External"/><Relationship Id="rId66" Type="http://schemas.openxmlformats.org/officeDocument/2006/relationships/hyperlink" Target="mailto:sokha1235@gmail.com" TargetMode="External"/><Relationship Id="rId74" Type="http://schemas.openxmlformats.org/officeDocument/2006/relationships/hyperlink" Target="mailto:chhymary@gmail.com" TargetMode="External"/><Relationship Id="rId5" Type="http://schemas.openxmlformats.org/officeDocument/2006/relationships/hyperlink" Target="mailto:sopheakchin969@gmail.com" TargetMode="External"/><Relationship Id="rId15" Type="http://schemas.openxmlformats.org/officeDocument/2006/relationships/hyperlink" Target="mailto:neysa4693@gmail.com" TargetMode="External"/><Relationship Id="rId23" Type="http://schemas.openxmlformats.org/officeDocument/2006/relationships/hyperlink" Target="mailto:sophac81@gmail.com" TargetMode="External"/><Relationship Id="rId28" Type="http://schemas.openxmlformats.org/officeDocument/2006/relationships/hyperlink" Target="mailto:srengmonyroth@yahoo.com" TargetMode="External"/><Relationship Id="rId36" Type="http://schemas.openxmlformats.org/officeDocument/2006/relationships/hyperlink" Target="mailto:riemthoeurn@gmail.com" TargetMode="External"/><Relationship Id="rId49" Type="http://schemas.openxmlformats.org/officeDocument/2006/relationships/hyperlink" Target="mailto:koyysen@yahoo.com" TargetMode="External"/><Relationship Id="rId57" Type="http://schemas.openxmlformats.org/officeDocument/2006/relationships/hyperlink" Target="mailto:phaith@gmail.com" TargetMode="External"/><Relationship Id="rId61" Type="http://schemas.openxmlformats.org/officeDocument/2006/relationships/hyperlink" Target="mailto:sopheakmorn2@yahoo.com" TargetMode="External"/><Relationship Id="rId10" Type="http://schemas.openxmlformats.org/officeDocument/2006/relationships/hyperlink" Target="mailto:kay.taingim@gamil.com" TargetMode="External"/><Relationship Id="rId19" Type="http://schemas.openxmlformats.org/officeDocument/2006/relationships/hyperlink" Target="mailto:songchhaysry@gmail.com" TargetMode="External"/><Relationship Id="rId31" Type="http://schemas.openxmlformats.org/officeDocument/2006/relationships/hyperlink" Target="mailto:chhanchhe010@gmail.com" TargetMode="External"/><Relationship Id="rId44" Type="http://schemas.openxmlformats.org/officeDocument/2006/relationships/hyperlink" Target="mailto:rathacham@gmail.com" TargetMode="External"/><Relationship Id="rId52" Type="http://schemas.openxmlformats.org/officeDocument/2006/relationships/hyperlink" Target="mailto:charthouenan@gmail.com" TargetMode="External"/><Relationship Id="rId60" Type="http://schemas.openxmlformats.org/officeDocument/2006/relationships/hyperlink" Target="mailto:pisey.leangbabysmart@gmail.com" TargetMode="External"/><Relationship Id="rId65" Type="http://schemas.openxmlformats.org/officeDocument/2006/relationships/hyperlink" Target="mailto:chensokcheat-svr@yahoo.com" TargetMode="External"/><Relationship Id="rId73" Type="http://schemas.openxmlformats.org/officeDocument/2006/relationships/hyperlink" Target="mailto:vuochneaso@gmail.com" TargetMode="External"/><Relationship Id="rId78" Type="http://schemas.openxmlformats.org/officeDocument/2006/relationships/comments" Target="../comments1.xml"/><Relationship Id="rId4" Type="http://schemas.openxmlformats.org/officeDocument/2006/relationships/hyperlink" Target="mailto:Sreyhuoncheun@gmail.com" TargetMode="External"/><Relationship Id="rId9" Type="http://schemas.openxmlformats.org/officeDocument/2006/relationships/hyperlink" Target="mailto:llovecambodiapeopleforever@gmail.com" TargetMode="External"/><Relationship Id="rId14" Type="http://schemas.openxmlformats.org/officeDocument/2006/relationships/hyperlink" Target="mailto:menghor-khmer@yahoo.com" TargetMode="External"/><Relationship Id="rId22" Type="http://schemas.openxmlformats.org/officeDocument/2006/relationships/hyperlink" Target="mailto:omserymom@gmail.com" TargetMode="External"/><Relationship Id="rId27" Type="http://schemas.openxmlformats.org/officeDocument/2006/relationships/hyperlink" Target="mailto:kimsorse@gmail.com" TargetMode="External"/><Relationship Id="rId30" Type="http://schemas.openxmlformats.org/officeDocument/2006/relationships/hyperlink" Target="mailto:uomsophea@gmail.com" TargetMode="External"/><Relationship Id="rId35" Type="http://schemas.openxmlformats.org/officeDocument/2006/relationships/hyperlink" Target="mailto:angmengeang@gmail.com" TargetMode="External"/><Relationship Id="rId43" Type="http://schemas.openxmlformats.org/officeDocument/2006/relationships/hyperlink" Target="mailto:virasa36@yahoo.com" TargetMode="External"/><Relationship Id="rId48" Type="http://schemas.openxmlformats.org/officeDocument/2006/relationships/hyperlink" Target="mailto:phallinboy@gmail.com" TargetMode="External"/><Relationship Id="rId56" Type="http://schemas.openxmlformats.org/officeDocument/2006/relationships/hyperlink" Target="mailto:k.sokhen98@gmail.com" TargetMode="External"/><Relationship Id="rId64" Type="http://schemas.openxmlformats.org/officeDocument/2006/relationships/hyperlink" Target="mailto:bunsophy888@yahoo.com" TargetMode="External"/><Relationship Id="rId69" Type="http://schemas.openxmlformats.org/officeDocument/2006/relationships/hyperlink" Target="mailto:nana.uk79@yahoo.com" TargetMode="External"/><Relationship Id="rId77" Type="http://schemas.openxmlformats.org/officeDocument/2006/relationships/vmlDrawing" Target="../drawings/vmlDrawing1.vml"/><Relationship Id="rId8" Type="http://schemas.openxmlformats.org/officeDocument/2006/relationships/hyperlink" Target="mailto:piseytheun@yahoo.com" TargetMode="External"/><Relationship Id="rId51" Type="http://schemas.openxmlformats.org/officeDocument/2006/relationships/hyperlink" Target="mailto:seiha.hort@yahoo.com" TargetMode="External"/><Relationship Id="rId72" Type="http://schemas.openxmlformats.org/officeDocument/2006/relationships/hyperlink" Target="mailto:sokdapech22@gmail.com" TargetMode="External"/><Relationship Id="rId3" Type="http://schemas.openxmlformats.org/officeDocument/2006/relationships/hyperlink" Target="mailto:rinakhy19@gmail.com" TargetMode="External"/><Relationship Id="rId12" Type="http://schemas.openxmlformats.org/officeDocument/2006/relationships/hyperlink" Target="mailto:piseylove99@gmail.com" TargetMode="External"/><Relationship Id="rId17" Type="http://schemas.openxmlformats.org/officeDocument/2006/relationships/hyperlink" Target="mailto:chhensangdy@gmail.com" TargetMode="External"/><Relationship Id="rId25" Type="http://schemas.openxmlformats.org/officeDocument/2006/relationships/hyperlink" Target="mailto:vasreyleap@gmail.com" TargetMode="External"/><Relationship Id="rId33" Type="http://schemas.openxmlformats.org/officeDocument/2006/relationships/hyperlink" Target="mailto:chanthuonsreng@gmail.com" TargetMode="External"/><Relationship Id="rId38" Type="http://schemas.openxmlformats.org/officeDocument/2006/relationships/hyperlink" Target="mailto:tonghysethan@gmail.com" TargetMode="External"/><Relationship Id="rId46" Type="http://schemas.openxmlformats.org/officeDocument/2006/relationships/hyperlink" Target="mailto:theara.thonkc@gmail.com" TargetMode="External"/><Relationship Id="rId59" Type="http://schemas.openxmlformats.org/officeDocument/2006/relationships/hyperlink" Target="mailto:srunpiseth125@gmail.com" TargetMode="External"/><Relationship Id="rId67" Type="http://schemas.openxmlformats.org/officeDocument/2006/relationships/hyperlink" Target="mailto:tola.niron@gmail.com" TargetMode="External"/><Relationship Id="rId20" Type="http://schemas.openxmlformats.org/officeDocument/2006/relationships/hyperlink" Target="mailto:pan.pengann@gmail.com" TargetMode="External"/><Relationship Id="rId41" Type="http://schemas.openxmlformats.org/officeDocument/2006/relationships/hyperlink" Target="mailto:kak.ratana@gmail.com" TargetMode="External"/><Relationship Id="rId54" Type="http://schemas.openxmlformats.org/officeDocument/2006/relationships/hyperlink" Target="mailto:vang.ratha@yahoo.com" TargetMode="External"/><Relationship Id="rId62" Type="http://schemas.openxmlformats.org/officeDocument/2006/relationships/hyperlink" Target="mailto:edarith@yahoo.com" TargetMode="External"/><Relationship Id="rId70" Type="http://schemas.openxmlformats.org/officeDocument/2006/relationships/hyperlink" Target="mailto:engkunthea93@yahoo.com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mailto:kanhchana@yahoo.com" TargetMode="External"/><Relationship Id="rId6" Type="http://schemas.openxmlformats.org/officeDocument/2006/relationships/hyperlink" Target="mailto:geklorngkhouycute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sokankeng@gmail.com" TargetMode="External"/><Relationship Id="rId18" Type="http://schemas.openxmlformats.org/officeDocument/2006/relationships/hyperlink" Target="mailto:seapsreypeou@gmail.com" TargetMode="External"/><Relationship Id="rId26" Type="http://schemas.openxmlformats.org/officeDocument/2006/relationships/hyperlink" Target="mailto:vuthea.uk@gmail.com" TargetMode="External"/><Relationship Id="rId39" Type="http://schemas.openxmlformats.org/officeDocument/2006/relationships/hyperlink" Target="mailto:chhay-samban@ymail.com" TargetMode="External"/><Relationship Id="rId21" Type="http://schemas.openxmlformats.org/officeDocument/2006/relationships/hyperlink" Target="mailto:povphoeun@gmail.com" TargetMode="External"/><Relationship Id="rId34" Type="http://schemas.openxmlformats.org/officeDocument/2006/relationships/hyperlink" Target="mailto:chhorn.pisith26@gmail.com" TargetMode="External"/><Relationship Id="rId42" Type="http://schemas.openxmlformats.org/officeDocument/2006/relationships/hyperlink" Target="mailto:vcunthy8888@gmail.com" TargetMode="External"/><Relationship Id="rId47" Type="http://schemas.openxmlformats.org/officeDocument/2006/relationships/hyperlink" Target="mailto:bigvibol@yahoo.com" TargetMode="External"/><Relationship Id="rId50" Type="http://schemas.openxmlformats.org/officeDocument/2006/relationships/hyperlink" Target="mailto:sophannachhem@gmail.com" TargetMode="External"/><Relationship Id="rId55" Type="http://schemas.openxmlformats.org/officeDocument/2006/relationships/hyperlink" Target="mailto:saratranout@yahoo.com" TargetMode="External"/><Relationship Id="rId7" Type="http://schemas.openxmlformats.org/officeDocument/2006/relationships/hyperlink" Target="mailto:vounvutha@gmail.com" TargetMode="External"/><Relationship Id="rId12" Type="http://schemas.openxmlformats.org/officeDocument/2006/relationships/hyperlink" Target="mailto:Thosengan@gmail.com" TargetMode="External"/><Relationship Id="rId17" Type="http://schemas.openxmlformats.org/officeDocument/2006/relationships/hyperlink" Target="mailto:glorifytojesus@gmail.com" TargetMode="External"/><Relationship Id="rId25" Type="http://schemas.openxmlformats.org/officeDocument/2006/relationships/hyperlink" Target="mailto:phatphoeurk999@gmail.com" TargetMode="External"/><Relationship Id="rId33" Type="http://schemas.openxmlformats.org/officeDocument/2006/relationships/hyperlink" Target="mailto:neangvanna168@gmail.com" TargetMode="External"/><Relationship Id="rId38" Type="http://schemas.openxmlformats.org/officeDocument/2006/relationships/hyperlink" Target="mailto:sopheakmkr@yahoo.com" TargetMode="External"/><Relationship Id="rId46" Type="http://schemas.openxmlformats.org/officeDocument/2006/relationships/hyperlink" Target="mailto:chhayhonchut@gmail.com" TargetMode="External"/><Relationship Id="rId59" Type="http://schemas.openxmlformats.org/officeDocument/2006/relationships/printerSettings" Target="../printerSettings/printerSettings2.bin"/><Relationship Id="rId2" Type="http://schemas.openxmlformats.org/officeDocument/2006/relationships/hyperlink" Target="mailto:kuylyta@gmail.com" TargetMode="External"/><Relationship Id="rId16" Type="http://schemas.openxmlformats.org/officeDocument/2006/relationships/hyperlink" Target="mailto:anvengchen@gmail.com" TargetMode="External"/><Relationship Id="rId20" Type="http://schemas.openxmlformats.org/officeDocument/2006/relationships/hyperlink" Target="mailto:chhaylim@gmail.com" TargetMode="External"/><Relationship Id="rId29" Type="http://schemas.openxmlformats.org/officeDocument/2006/relationships/hyperlink" Target="mailto:khuthsokhom@gmail.com" TargetMode="External"/><Relationship Id="rId41" Type="http://schemas.openxmlformats.org/officeDocument/2006/relationships/hyperlink" Target="mailto:ratsimsour@gmail.com" TargetMode="External"/><Relationship Id="rId54" Type="http://schemas.openxmlformats.org/officeDocument/2006/relationships/hyperlink" Target="mailto:sokuntheany.ly22@gmail.com" TargetMode="External"/><Relationship Id="rId1" Type="http://schemas.openxmlformats.org/officeDocument/2006/relationships/hyperlink" Target="mailto:kanhchana@yahoo.com" TargetMode="External"/><Relationship Id="rId6" Type="http://schemas.openxmlformats.org/officeDocument/2006/relationships/hyperlink" Target="mailto:yekneakhom@gmail.com" TargetMode="External"/><Relationship Id="rId11" Type="http://schemas.openxmlformats.org/officeDocument/2006/relationships/hyperlink" Target="mailto:khoembopham@yahoo.com" TargetMode="External"/><Relationship Id="rId24" Type="http://schemas.openxmlformats.org/officeDocument/2006/relationships/hyperlink" Target="mailto:phanmenghong39@gmail.com" TargetMode="External"/><Relationship Id="rId32" Type="http://schemas.openxmlformats.org/officeDocument/2006/relationships/hyperlink" Target="mailto:sengpanha75@yahoo.com" TargetMode="External"/><Relationship Id="rId37" Type="http://schemas.openxmlformats.org/officeDocument/2006/relationships/hyperlink" Target="mailto:brolith.mab@gmail.com" TargetMode="External"/><Relationship Id="rId40" Type="http://schemas.openxmlformats.org/officeDocument/2006/relationships/hyperlink" Target="mailto:sreynineng@yahoo.com" TargetMode="External"/><Relationship Id="rId45" Type="http://schemas.openxmlformats.org/officeDocument/2006/relationships/hyperlink" Target="mailto:chhuean22@gmail.com" TargetMode="External"/><Relationship Id="rId53" Type="http://schemas.openxmlformats.org/officeDocument/2006/relationships/hyperlink" Target="mailto:heang.bros@yahoo.com" TargetMode="External"/><Relationship Id="rId58" Type="http://schemas.openxmlformats.org/officeDocument/2006/relationships/hyperlink" Target="mailto:chamroeunheng@gmail.com" TargetMode="External"/><Relationship Id="rId5" Type="http://schemas.openxmlformats.org/officeDocument/2006/relationships/hyperlink" Target="mailto:bophaheang@gmailc.com" TargetMode="External"/><Relationship Id="rId15" Type="http://schemas.openxmlformats.org/officeDocument/2006/relationships/hyperlink" Target="mailto:vathanakheng76@gmail.com" TargetMode="External"/><Relationship Id="rId23" Type="http://schemas.openxmlformats.org/officeDocument/2006/relationships/hyperlink" Target="mailto:channsethykin@yahoo.com" TargetMode="External"/><Relationship Id="rId28" Type="http://schemas.openxmlformats.org/officeDocument/2006/relationships/hyperlink" Target="mailto:bizthorn@gmail.com" TargetMode="External"/><Relationship Id="rId36" Type="http://schemas.openxmlformats.org/officeDocument/2006/relationships/hyperlink" Target="mailto:pochsokna@gmail.com" TargetMode="External"/><Relationship Id="rId49" Type="http://schemas.openxmlformats.org/officeDocument/2006/relationships/hyperlink" Target="mailto:imsarat623@yahoo.com" TargetMode="External"/><Relationship Id="rId57" Type="http://schemas.openxmlformats.org/officeDocument/2006/relationships/hyperlink" Target="mailto:hengtongpeav@gmail.com" TargetMode="External"/><Relationship Id="rId10" Type="http://schemas.openxmlformats.org/officeDocument/2006/relationships/hyperlink" Target="mailto:linasao168@gmail.com" TargetMode="External"/><Relationship Id="rId19" Type="http://schemas.openxmlformats.org/officeDocument/2006/relationships/hyperlink" Target="mailto:tha.vinda@yahoo.com" TargetMode="External"/><Relationship Id="rId31" Type="http://schemas.openxmlformats.org/officeDocument/2006/relationships/hyperlink" Target="mailto:bolyan-amk@gmail.com" TargetMode="External"/><Relationship Id="rId44" Type="http://schemas.openxmlformats.org/officeDocument/2006/relationships/hyperlink" Target="mailto:saosinat06@gmail.com" TargetMode="External"/><Relationship Id="rId52" Type="http://schemas.openxmlformats.org/officeDocument/2006/relationships/hyperlink" Target="mailto:sreansophanet@gmail.com" TargetMode="External"/><Relationship Id="rId60" Type="http://schemas.openxmlformats.org/officeDocument/2006/relationships/drawing" Target="../drawings/drawing2.xml"/><Relationship Id="rId4" Type="http://schemas.openxmlformats.org/officeDocument/2006/relationships/hyperlink" Target="mailto:cheachhayleng@gmail.com" TargetMode="External"/><Relationship Id="rId9" Type="http://schemas.openxmlformats.org/officeDocument/2006/relationships/hyperlink" Target="mailto:rannsokchamroeun@yahoo.com" TargetMode="External"/><Relationship Id="rId14" Type="http://schemas.openxmlformats.org/officeDocument/2006/relationships/hyperlink" Target="mailto:bokeaheng@gmail.com" TargetMode="External"/><Relationship Id="rId22" Type="http://schemas.openxmlformats.org/officeDocument/2006/relationships/hyperlink" Target="mailto:hruvann@yahoo.com" TargetMode="External"/><Relationship Id="rId27" Type="http://schemas.openxmlformats.org/officeDocument/2006/relationships/hyperlink" Target="mailto:kimsrostheam@gmail.com" TargetMode="External"/><Relationship Id="rId30" Type="http://schemas.openxmlformats.org/officeDocument/2006/relationships/hyperlink" Target="mailto:mounysophear@yahoo.com" TargetMode="External"/><Relationship Id="rId35" Type="http://schemas.openxmlformats.org/officeDocument/2006/relationships/hyperlink" Target="mailto:rorthyukk066@gmail.com" TargetMode="External"/><Relationship Id="rId43" Type="http://schemas.openxmlformats.org/officeDocument/2006/relationships/hyperlink" Target="mailto:seth-ravy@yahoo.com" TargetMode="External"/><Relationship Id="rId48" Type="http://schemas.openxmlformats.org/officeDocument/2006/relationships/hyperlink" Target="mailto:yeab.sengteang168@gmail.com" TargetMode="External"/><Relationship Id="rId56" Type="http://schemas.openxmlformats.org/officeDocument/2006/relationships/hyperlink" Target="mailto:tornsomnang@gmail.com" TargetMode="External"/><Relationship Id="rId8" Type="http://schemas.openxmlformats.org/officeDocument/2006/relationships/hyperlink" Target="mailto:yoeurmalis168@gmail.com" TargetMode="External"/><Relationship Id="rId51" Type="http://schemas.openxmlformats.org/officeDocument/2006/relationships/hyperlink" Target="mailto:kongvanna077@gmail.com" TargetMode="External"/><Relationship Id="rId3" Type="http://schemas.openxmlformats.org/officeDocument/2006/relationships/hyperlink" Target="mailto:socolamorn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hyty18@gmail.com" TargetMode="External"/><Relationship Id="rId13" Type="http://schemas.openxmlformats.org/officeDocument/2006/relationships/hyperlink" Target="mailto:sireysambath.sorn@yahoo.com" TargetMode="External"/><Relationship Id="rId18" Type="http://schemas.openxmlformats.org/officeDocument/2006/relationships/hyperlink" Target="mailto:tonhsoth@gmail.com" TargetMode="External"/><Relationship Id="rId26" Type="http://schemas.openxmlformats.org/officeDocument/2006/relationships/hyperlink" Target="mailto:khorn.koemseang@gmail.com" TargetMode="External"/><Relationship Id="rId3" Type="http://schemas.openxmlformats.org/officeDocument/2006/relationships/hyperlink" Target="mailto:sreng.hom1988@gmail.com" TargetMode="External"/><Relationship Id="rId21" Type="http://schemas.openxmlformats.org/officeDocument/2006/relationships/hyperlink" Target="mailto:oeurnsath855@gmail.com" TargetMode="External"/><Relationship Id="rId7" Type="http://schemas.openxmlformats.org/officeDocument/2006/relationships/hyperlink" Target="mailto:chhit.soklim@gmail.com" TargetMode="External"/><Relationship Id="rId12" Type="http://schemas.openxmlformats.org/officeDocument/2006/relationships/hyperlink" Target="mailto:khuonnimanim@gmail.com" TargetMode="External"/><Relationship Id="rId17" Type="http://schemas.openxmlformats.org/officeDocument/2006/relationships/hyperlink" Target="mailto:ponlourk168@gmail.com" TargetMode="External"/><Relationship Id="rId25" Type="http://schemas.openxmlformats.org/officeDocument/2006/relationships/hyperlink" Target="mailto:long.bunthoeun99@gmail.com" TargetMode="External"/><Relationship Id="rId2" Type="http://schemas.openxmlformats.org/officeDocument/2006/relationships/hyperlink" Target="mailto:lonchanna@yahoo.com" TargetMode="External"/><Relationship Id="rId16" Type="http://schemas.openxmlformats.org/officeDocument/2006/relationships/hyperlink" Target="mailto:sum-srey@gyahoo.com" TargetMode="External"/><Relationship Id="rId20" Type="http://schemas.openxmlformats.org/officeDocument/2006/relationships/hyperlink" Target="mailto:vchannlak.vann@gmail.com" TargetMode="External"/><Relationship Id="rId29" Type="http://schemas.openxmlformats.org/officeDocument/2006/relationships/drawing" Target="../drawings/drawing3.xml"/><Relationship Id="rId1" Type="http://schemas.openxmlformats.org/officeDocument/2006/relationships/hyperlink" Target="mailto:henghuyleang@gmail.com" TargetMode="External"/><Relationship Id="rId6" Type="http://schemas.openxmlformats.org/officeDocument/2006/relationships/hyperlink" Target="mailto:saureythy@yahoo.com" TargetMode="External"/><Relationship Id="rId11" Type="http://schemas.openxmlformats.org/officeDocument/2006/relationships/hyperlink" Target="mailto:davinvann@gmail.com" TargetMode="External"/><Relationship Id="rId24" Type="http://schemas.openxmlformats.org/officeDocument/2006/relationships/hyperlink" Target="mailto:pisethoeurn@gmail.com" TargetMode="External"/><Relationship Id="rId5" Type="http://schemas.openxmlformats.org/officeDocument/2006/relationships/hyperlink" Target="mailto:malinchh@gmail.com" TargetMode="External"/><Relationship Id="rId15" Type="http://schemas.openxmlformats.org/officeDocument/2006/relationships/hyperlink" Target="mailto:kampuchea.uddonguddom@yahoo.com" TargetMode="External"/><Relationship Id="rId23" Type="http://schemas.openxmlformats.org/officeDocument/2006/relationships/hyperlink" Target="mailto:soengvandy@gmail.com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mailto:sambo.kcm@gmail.com" TargetMode="External"/><Relationship Id="rId19" Type="http://schemas.openxmlformats.org/officeDocument/2006/relationships/hyperlink" Target="mailto:toun.skh@gmail.com" TargetMode="External"/><Relationship Id="rId4" Type="http://schemas.openxmlformats.org/officeDocument/2006/relationships/hyperlink" Target="mailto:son.pisey10@gmail.com" TargetMode="External"/><Relationship Id="rId9" Type="http://schemas.openxmlformats.org/officeDocument/2006/relationships/hyperlink" Target="mailto:oeun-c@yahoo.com" TargetMode="External"/><Relationship Id="rId14" Type="http://schemas.openxmlformats.org/officeDocument/2006/relationships/hyperlink" Target="mailto:vuthykcm.seag@gmail.com" TargetMode="External"/><Relationship Id="rId22" Type="http://schemas.openxmlformats.org/officeDocument/2006/relationships/hyperlink" Target="mailto:haipisoth@yahoo.com" TargetMode="External"/><Relationship Id="rId27" Type="http://schemas.openxmlformats.org/officeDocument/2006/relationships/hyperlink" Target="mailto:mannsokhemr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V595"/>
  <sheetViews>
    <sheetView topLeftCell="A139" zoomScaleSheetLayoutView="204" workbookViewId="0">
      <selection activeCell="D280" sqref="D280"/>
    </sheetView>
  </sheetViews>
  <sheetFormatPr defaultRowHeight="12.75" x14ac:dyDescent="0.2"/>
  <cols>
    <col min="1" max="1" width="5.7109375" style="1" customWidth="1"/>
    <col min="2" max="2" width="6.5703125" style="1" customWidth="1"/>
    <col min="3" max="3" width="17.85546875" style="1" customWidth="1"/>
    <col min="4" max="4" width="21" style="7" customWidth="1"/>
    <col min="5" max="5" width="5.140625" style="1" customWidth="1"/>
    <col min="6" max="6" width="18.28515625" style="1" customWidth="1"/>
    <col min="7" max="7" width="10" style="1" customWidth="1"/>
    <col min="8" max="8" width="10.7109375" style="1" customWidth="1"/>
    <col min="9" max="9" width="14.7109375" style="1" customWidth="1"/>
    <col min="10" max="10" width="29.7109375" style="1" customWidth="1"/>
    <col min="11" max="11" width="17.5703125" style="1" hidden="1" customWidth="1"/>
    <col min="12" max="12" width="9" style="1" hidden="1" customWidth="1"/>
    <col min="13" max="13" width="13.28515625" style="1" hidden="1" customWidth="1"/>
    <col min="14" max="14" width="14.7109375" style="1" hidden="1" customWidth="1"/>
    <col min="15" max="15" width="22" style="1" hidden="1" customWidth="1"/>
    <col min="16" max="16" width="23.28515625" style="1" hidden="1" customWidth="1"/>
    <col min="17" max="17" width="13.5703125" style="1" hidden="1" customWidth="1"/>
    <col min="18" max="18" width="0" style="1" hidden="1" customWidth="1"/>
    <col min="19" max="19" width="29.28515625" style="1" customWidth="1"/>
    <col min="20" max="20" width="24.7109375" style="1" customWidth="1"/>
    <col min="21" max="21" width="29.42578125" style="1" customWidth="1"/>
    <col min="22" max="22" width="9" style="8" customWidth="1"/>
    <col min="23" max="257" width="9.140625" style="1"/>
    <col min="258" max="258" width="5.140625" style="1" customWidth="1"/>
    <col min="259" max="259" width="21.140625" style="1" customWidth="1"/>
    <col min="260" max="260" width="6.42578125" style="1" customWidth="1"/>
    <col min="261" max="261" width="17.42578125" style="1" customWidth="1"/>
    <col min="262" max="262" width="11.85546875" style="1" customWidth="1"/>
    <col min="263" max="263" width="7.5703125" style="1" customWidth="1"/>
    <col min="264" max="264" width="14.42578125" style="1" customWidth="1"/>
    <col min="265" max="265" width="15.7109375" style="1" customWidth="1"/>
    <col min="266" max="513" width="9.140625" style="1"/>
    <col min="514" max="514" width="5.140625" style="1" customWidth="1"/>
    <col min="515" max="515" width="21.140625" style="1" customWidth="1"/>
    <col min="516" max="516" width="6.42578125" style="1" customWidth="1"/>
    <col min="517" max="517" width="17.42578125" style="1" customWidth="1"/>
    <col min="518" max="518" width="11.85546875" style="1" customWidth="1"/>
    <col min="519" max="519" width="7.5703125" style="1" customWidth="1"/>
    <col min="520" max="520" width="14.42578125" style="1" customWidth="1"/>
    <col min="521" max="521" width="15.7109375" style="1" customWidth="1"/>
    <col min="522" max="769" width="9.140625" style="1"/>
    <col min="770" max="770" width="5.140625" style="1" customWidth="1"/>
    <col min="771" max="771" width="21.140625" style="1" customWidth="1"/>
    <col min="772" max="772" width="6.42578125" style="1" customWidth="1"/>
    <col min="773" max="773" width="17.42578125" style="1" customWidth="1"/>
    <col min="774" max="774" width="11.85546875" style="1" customWidth="1"/>
    <col min="775" max="775" width="7.5703125" style="1" customWidth="1"/>
    <col min="776" max="776" width="14.42578125" style="1" customWidth="1"/>
    <col min="777" max="777" width="15.7109375" style="1" customWidth="1"/>
    <col min="778" max="1025" width="9.140625" style="1"/>
    <col min="1026" max="1026" width="5.140625" style="1" customWidth="1"/>
    <col min="1027" max="1027" width="21.140625" style="1" customWidth="1"/>
    <col min="1028" max="1028" width="6.42578125" style="1" customWidth="1"/>
    <col min="1029" max="1029" width="17.42578125" style="1" customWidth="1"/>
    <col min="1030" max="1030" width="11.85546875" style="1" customWidth="1"/>
    <col min="1031" max="1031" width="7.5703125" style="1" customWidth="1"/>
    <col min="1032" max="1032" width="14.42578125" style="1" customWidth="1"/>
    <col min="1033" max="1033" width="15.7109375" style="1" customWidth="1"/>
    <col min="1034" max="1281" width="9.140625" style="1"/>
    <col min="1282" max="1282" width="5.140625" style="1" customWidth="1"/>
    <col min="1283" max="1283" width="21.140625" style="1" customWidth="1"/>
    <col min="1284" max="1284" width="6.42578125" style="1" customWidth="1"/>
    <col min="1285" max="1285" width="17.42578125" style="1" customWidth="1"/>
    <col min="1286" max="1286" width="11.85546875" style="1" customWidth="1"/>
    <col min="1287" max="1287" width="7.5703125" style="1" customWidth="1"/>
    <col min="1288" max="1288" width="14.42578125" style="1" customWidth="1"/>
    <col min="1289" max="1289" width="15.7109375" style="1" customWidth="1"/>
    <col min="1290" max="1537" width="9.140625" style="1"/>
    <col min="1538" max="1538" width="5.140625" style="1" customWidth="1"/>
    <col min="1539" max="1539" width="21.140625" style="1" customWidth="1"/>
    <col min="1540" max="1540" width="6.42578125" style="1" customWidth="1"/>
    <col min="1541" max="1541" width="17.42578125" style="1" customWidth="1"/>
    <col min="1542" max="1542" width="11.85546875" style="1" customWidth="1"/>
    <col min="1543" max="1543" width="7.5703125" style="1" customWidth="1"/>
    <col min="1544" max="1544" width="14.42578125" style="1" customWidth="1"/>
    <col min="1545" max="1545" width="15.7109375" style="1" customWidth="1"/>
    <col min="1546" max="1793" width="9.140625" style="1"/>
    <col min="1794" max="1794" width="5.140625" style="1" customWidth="1"/>
    <col min="1795" max="1795" width="21.140625" style="1" customWidth="1"/>
    <col min="1796" max="1796" width="6.42578125" style="1" customWidth="1"/>
    <col min="1797" max="1797" width="17.42578125" style="1" customWidth="1"/>
    <col min="1798" max="1798" width="11.85546875" style="1" customWidth="1"/>
    <col min="1799" max="1799" width="7.5703125" style="1" customWidth="1"/>
    <col min="1800" max="1800" width="14.42578125" style="1" customWidth="1"/>
    <col min="1801" max="1801" width="15.7109375" style="1" customWidth="1"/>
    <col min="1802" max="2049" width="9.140625" style="1"/>
    <col min="2050" max="2050" width="5.140625" style="1" customWidth="1"/>
    <col min="2051" max="2051" width="21.140625" style="1" customWidth="1"/>
    <col min="2052" max="2052" width="6.42578125" style="1" customWidth="1"/>
    <col min="2053" max="2053" width="17.42578125" style="1" customWidth="1"/>
    <col min="2054" max="2054" width="11.85546875" style="1" customWidth="1"/>
    <col min="2055" max="2055" width="7.5703125" style="1" customWidth="1"/>
    <col min="2056" max="2056" width="14.42578125" style="1" customWidth="1"/>
    <col min="2057" max="2057" width="15.7109375" style="1" customWidth="1"/>
    <col min="2058" max="2305" width="9.140625" style="1"/>
    <col min="2306" max="2306" width="5.140625" style="1" customWidth="1"/>
    <col min="2307" max="2307" width="21.140625" style="1" customWidth="1"/>
    <col min="2308" max="2308" width="6.42578125" style="1" customWidth="1"/>
    <col min="2309" max="2309" width="17.42578125" style="1" customWidth="1"/>
    <col min="2310" max="2310" width="11.85546875" style="1" customWidth="1"/>
    <col min="2311" max="2311" width="7.5703125" style="1" customWidth="1"/>
    <col min="2312" max="2312" width="14.42578125" style="1" customWidth="1"/>
    <col min="2313" max="2313" width="15.7109375" style="1" customWidth="1"/>
    <col min="2314" max="2561" width="9.140625" style="1"/>
    <col min="2562" max="2562" width="5.140625" style="1" customWidth="1"/>
    <col min="2563" max="2563" width="21.140625" style="1" customWidth="1"/>
    <col min="2564" max="2564" width="6.42578125" style="1" customWidth="1"/>
    <col min="2565" max="2565" width="17.42578125" style="1" customWidth="1"/>
    <col min="2566" max="2566" width="11.85546875" style="1" customWidth="1"/>
    <col min="2567" max="2567" width="7.5703125" style="1" customWidth="1"/>
    <col min="2568" max="2568" width="14.42578125" style="1" customWidth="1"/>
    <col min="2569" max="2569" width="15.7109375" style="1" customWidth="1"/>
    <col min="2570" max="2817" width="9.140625" style="1"/>
    <col min="2818" max="2818" width="5.140625" style="1" customWidth="1"/>
    <col min="2819" max="2819" width="21.140625" style="1" customWidth="1"/>
    <col min="2820" max="2820" width="6.42578125" style="1" customWidth="1"/>
    <col min="2821" max="2821" width="17.42578125" style="1" customWidth="1"/>
    <col min="2822" max="2822" width="11.85546875" style="1" customWidth="1"/>
    <col min="2823" max="2823" width="7.5703125" style="1" customWidth="1"/>
    <col min="2824" max="2824" width="14.42578125" style="1" customWidth="1"/>
    <col min="2825" max="2825" width="15.7109375" style="1" customWidth="1"/>
    <col min="2826" max="3073" width="9.140625" style="1"/>
    <col min="3074" max="3074" width="5.140625" style="1" customWidth="1"/>
    <col min="3075" max="3075" width="21.140625" style="1" customWidth="1"/>
    <col min="3076" max="3076" width="6.42578125" style="1" customWidth="1"/>
    <col min="3077" max="3077" width="17.42578125" style="1" customWidth="1"/>
    <col min="3078" max="3078" width="11.85546875" style="1" customWidth="1"/>
    <col min="3079" max="3079" width="7.5703125" style="1" customWidth="1"/>
    <col min="3080" max="3080" width="14.42578125" style="1" customWidth="1"/>
    <col min="3081" max="3081" width="15.7109375" style="1" customWidth="1"/>
    <col min="3082" max="3329" width="9.140625" style="1"/>
    <col min="3330" max="3330" width="5.140625" style="1" customWidth="1"/>
    <col min="3331" max="3331" width="21.140625" style="1" customWidth="1"/>
    <col min="3332" max="3332" width="6.42578125" style="1" customWidth="1"/>
    <col min="3333" max="3333" width="17.42578125" style="1" customWidth="1"/>
    <col min="3334" max="3334" width="11.85546875" style="1" customWidth="1"/>
    <col min="3335" max="3335" width="7.5703125" style="1" customWidth="1"/>
    <col min="3336" max="3336" width="14.42578125" style="1" customWidth="1"/>
    <col min="3337" max="3337" width="15.7109375" style="1" customWidth="1"/>
    <col min="3338" max="3585" width="9.140625" style="1"/>
    <col min="3586" max="3586" width="5.140625" style="1" customWidth="1"/>
    <col min="3587" max="3587" width="21.140625" style="1" customWidth="1"/>
    <col min="3588" max="3588" width="6.42578125" style="1" customWidth="1"/>
    <col min="3589" max="3589" width="17.42578125" style="1" customWidth="1"/>
    <col min="3590" max="3590" width="11.85546875" style="1" customWidth="1"/>
    <col min="3591" max="3591" width="7.5703125" style="1" customWidth="1"/>
    <col min="3592" max="3592" width="14.42578125" style="1" customWidth="1"/>
    <col min="3593" max="3593" width="15.7109375" style="1" customWidth="1"/>
    <col min="3594" max="3841" width="9.140625" style="1"/>
    <col min="3842" max="3842" width="5.140625" style="1" customWidth="1"/>
    <col min="3843" max="3843" width="21.140625" style="1" customWidth="1"/>
    <col min="3844" max="3844" width="6.42578125" style="1" customWidth="1"/>
    <col min="3845" max="3845" width="17.42578125" style="1" customWidth="1"/>
    <col min="3846" max="3846" width="11.85546875" style="1" customWidth="1"/>
    <col min="3847" max="3847" width="7.5703125" style="1" customWidth="1"/>
    <col min="3848" max="3848" width="14.42578125" style="1" customWidth="1"/>
    <col min="3849" max="3849" width="15.7109375" style="1" customWidth="1"/>
    <col min="3850" max="4097" width="9.140625" style="1"/>
    <col min="4098" max="4098" width="5.140625" style="1" customWidth="1"/>
    <col min="4099" max="4099" width="21.140625" style="1" customWidth="1"/>
    <col min="4100" max="4100" width="6.42578125" style="1" customWidth="1"/>
    <col min="4101" max="4101" width="17.42578125" style="1" customWidth="1"/>
    <col min="4102" max="4102" width="11.85546875" style="1" customWidth="1"/>
    <col min="4103" max="4103" width="7.5703125" style="1" customWidth="1"/>
    <col min="4104" max="4104" width="14.42578125" style="1" customWidth="1"/>
    <col min="4105" max="4105" width="15.7109375" style="1" customWidth="1"/>
    <col min="4106" max="4353" width="9.140625" style="1"/>
    <col min="4354" max="4354" width="5.140625" style="1" customWidth="1"/>
    <col min="4355" max="4355" width="21.140625" style="1" customWidth="1"/>
    <col min="4356" max="4356" width="6.42578125" style="1" customWidth="1"/>
    <col min="4357" max="4357" width="17.42578125" style="1" customWidth="1"/>
    <col min="4358" max="4358" width="11.85546875" style="1" customWidth="1"/>
    <col min="4359" max="4359" width="7.5703125" style="1" customWidth="1"/>
    <col min="4360" max="4360" width="14.42578125" style="1" customWidth="1"/>
    <col min="4361" max="4361" width="15.7109375" style="1" customWidth="1"/>
    <col min="4362" max="4609" width="9.140625" style="1"/>
    <col min="4610" max="4610" width="5.140625" style="1" customWidth="1"/>
    <col min="4611" max="4611" width="21.140625" style="1" customWidth="1"/>
    <col min="4612" max="4612" width="6.42578125" style="1" customWidth="1"/>
    <col min="4613" max="4613" width="17.42578125" style="1" customWidth="1"/>
    <col min="4614" max="4614" width="11.85546875" style="1" customWidth="1"/>
    <col min="4615" max="4615" width="7.5703125" style="1" customWidth="1"/>
    <col min="4616" max="4616" width="14.42578125" style="1" customWidth="1"/>
    <col min="4617" max="4617" width="15.7109375" style="1" customWidth="1"/>
    <col min="4618" max="4865" width="9.140625" style="1"/>
    <col min="4866" max="4866" width="5.140625" style="1" customWidth="1"/>
    <col min="4867" max="4867" width="21.140625" style="1" customWidth="1"/>
    <col min="4868" max="4868" width="6.42578125" style="1" customWidth="1"/>
    <col min="4869" max="4869" width="17.42578125" style="1" customWidth="1"/>
    <col min="4870" max="4870" width="11.85546875" style="1" customWidth="1"/>
    <col min="4871" max="4871" width="7.5703125" style="1" customWidth="1"/>
    <col min="4872" max="4872" width="14.42578125" style="1" customWidth="1"/>
    <col min="4873" max="4873" width="15.7109375" style="1" customWidth="1"/>
    <col min="4874" max="5121" width="9.140625" style="1"/>
    <col min="5122" max="5122" width="5.140625" style="1" customWidth="1"/>
    <col min="5123" max="5123" width="21.140625" style="1" customWidth="1"/>
    <col min="5124" max="5124" width="6.42578125" style="1" customWidth="1"/>
    <col min="5125" max="5125" width="17.42578125" style="1" customWidth="1"/>
    <col min="5126" max="5126" width="11.85546875" style="1" customWidth="1"/>
    <col min="5127" max="5127" width="7.5703125" style="1" customWidth="1"/>
    <col min="5128" max="5128" width="14.42578125" style="1" customWidth="1"/>
    <col min="5129" max="5129" width="15.7109375" style="1" customWidth="1"/>
    <col min="5130" max="5377" width="9.140625" style="1"/>
    <col min="5378" max="5378" width="5.140625" style="1" customWidth="1"/>
    <col min="5379" max="5379" width="21.140625" style="1" customWidth="1"/>
    <col min="5380" max="5380" width="6.42578125" style="1" customWidth="1"/>
    <col min="5381" max="5381" width="17.42578125" style="1" customWidth="1"/>
    <col min="5382" max="5382" width="11.85546875" style="1" customWidth="1"/>
    <col min="5383" max="5383" width="7.5703125" style="1" customWidth="1"/>
    <col min="5384" max="5384" width="14.42578125" style="1" customWidth="1"/>
    <col min="5385" max="5385" width="15.7109375" style="1" customWidth="1"/>
    <col min="5386" max="5633" width="9.140625" style="1"/>
    <col min="5634" max="5634" width="5.140625" style="1" customWidth="1"/>
    <col min="5635" max="5635" width="21.140625" style="1" customWidth="1"/>
    <col min="5636" max="5636" width="6.42578125" style="1" customWidth="1"/>
    <col min="5637" max="5637" width="17.42578125" style="1" customWidth="1"/>
    <col min="5638" max="5638" width="11.85546875" style="1" customWidth="1"/>
    <col min="5639" max="5639" width="7.5703125" style="1" customWidth="1"/>
    <col min="5640" max="5640" width="14.42578125" style="1" customWidth="1"/>
    <col min="5641" max="5641" width="15.7109375" style="1" customWidth="1"/>
    <col min="5642" max="5889" width="9.140625" style="1"/>
    <col min="5890" max="5890" width="5.140625" style="1" customWidth="1"/>
    <col min="5891" max="5891" width="21.140625" style="1" customWidth="1"/>
    <col min="5892" max="5892" width="6.42578125" style="1" customWidth="1"/>
    <col min="5893" max="5893" width="17.42578125" style="1" customWidth="1"/>
    <col min="5894" max="5894" width="11.85546875" style="1" customWidth="1"/>
    <col min="5895" max="5895" width="7.5703125" style="1" customWidth="1"/>
    <col min="5896" max="5896" width="14.42578125" style="1" customWidth="1"/>
    <col min="5897" max="5897" width="15.7109375" style="1" customWidth="1"/>
    <col min="5898" max="6145" width="9.140625" style="1"/>
    <col min="6146" max="6146" width="5.140625" style="1" customWidth="1"/>
    <col min="6147" max="6147" width="21.140625" style="1" customWidth="1"/>
    <col min="6148" max="6148" width="6.42578125" style="1" customWidth="1"/>
    <col min="6149" max="6149" width="17.42578125" style="1" customWidth="1"/>
    <col min="6150" max="6150" width="11.85546875" style="1" customWidth="1"/>
    <col min="6151" max="6151" width="7.5703125" style="1" customWidth="1"/>
    <col min="6152" max="6152" width="14.42578125" style="1" customWidth="1"/>
    <col min="6153" max="6153" width="15.7109375" style="1" customWidth="1"/>
    <col min="6154" max="6401" width="9.140625" style="1"/>
    <col min="6402" max="6402" width="5.140625" style="1" customWidth="1"/>
    <col min="6403" max="6403" width="21.140625" style="1" customWidth="1"/>
    <col min="6404" max="6404" width="6.42578125" style="1" customWidth="1"/>
    <col min="6405" max="6405" width="17.42578125" style="1" customWidth="1"/>
    <col min="6406" max="6406" width="11.85546875" style="1" customWidth="1"/>
    <col min="6407" max="6407" width="7.5703125" style="1" customWidth="1"/>
    <col min="6408" max="6408" width="14.42578125" style="1" customWidth="1"/>
    <col min="6409" max="6409" width="15.7109375" style="1" customWidth="1"/>
    <col min="6410" max="6657" width="9.140625" style="1"/>
    <col min="6658" max="6658" width="5.140625" style="1" customWidth="1"/>
    <col min="6659" max="6659" width="21.140625" style="1" customWidth="1"/>
    <col min="6660" max="6660" width="6.42578125" style="1" customWidth="1"/>
    <col min="6661" max="6661" width="17.42578125" style="1" customWidth="1"/>
    <col min="6662" max="6662" width="11.85546875" style="1" customWidth="1"/>
    <col min="6663" max="6663" width="7.5703125" style="1" customWidth="1"/>
    <col min="6664" max="6664" width="14.42578125" style="1" customWidth="1"/>
    <col min="6665" max="6665" width="15.7109375" style="1" customWidth="1"/>
    <col min="6666" max="6913" width="9.140625" style="1"/>
    <col min="6914" max="6914" width="5.140625" style="1" customWidth="1"/>
    <col min="6915" max="6915" width="21.140625" style="1" customWidth="1"/>
    <col min="6916" max="6916" width="6.42578125" style="1" customWidth="1"/>
    <col min="6917" max="6917" width="17.42578125" style="1" customWidth="1"/>
    <col min="6918" max="6918" width="11.85546875" style="1" customWidth="1"/>
    <col min="6919" max="6919" width="7.5703125" style="1" customWidth="1"/>
    <col min="6920" max="6920" width="14.42578125" style="1" customWidth="1"/>
    <col min="6921" max="6921" width="15.7109375" style="1" customWidth="1"/>
    <col min="6922" max="7169" width="9.140625" style="1"/>
    <col min="7170" max="7170" width="5.140625" style="1" customWidth="1"/>
    <col min="7171" max="7171" width="21.140625" style="1" customWidth="1"/>
    <col min="7172" max="7172" width="6.42578125" style="1" customWidth="1"/>
    <col min="7173" max="7173" width="17.42578125" style="1" customWidth="1"/>
    <col min="7174" max="7174" width="11.85546875" style="1" customWidth="1"/>
    <col min="7175" max="7175" width="7.5703125" style="1" customWidth="1"/>
    <col min="7176" max="7176" width="14.42578125" style="1" customWidth="1"/>
    <col min="7177" max="7177" width="15.7109375" style="1" customWidth="1"/>
    <col min="7178" max="7425" width="9.140625" style="1"/>
    <col min="7426" max="7426" width="5.140625" style="1" customWidth="1"/>
    <col min="7427" max="7427" width="21.140625" style="1" customWidth="1"/>
    <col min="7428" max="7428" width="6.42578125" style="1" customWidth="1"/>
    <col min="7429" max="7429" width="17.42578125" style="1" customWidth="1"/>
    <col min="7430" max="7430" width="11.85546875" style="1" customWidth="1"/>
    <col min="7431" max="7431" width="7.5703125" style="1" customWidth="1"/>
    <col min="7432" max="7432" width="14.42578125" style="1" customWidth="1"/>
    <col min="7433" max="7433" width="15.7109375" style="1" customWidth="1"/>
    <col min="7434" max="7681" width="9.140625" style="1"/>
    <col min="7682" max="7682" width="5.140625" style="1" customWidth="1"/>
    <col min="7683" max="7683" width="21.140625" style="1" customWidth="1"/>
    <col min="7684" max="7684" width="6.42578125" style="1" customWidth="1"/>
    <col min="7685" max="7685" width="17.42578125" style="1" customWidth="1"/>
    <col min="7686" max="7686" width="11.85546875" style="1" customWidth="1"/>
    <col min="7687" max="7687" width="7.5703125" style="1" customWidth="1"/>
    <col min="7688" max="7688" width="14.42578125" style="1" customWidth="1"/>
    <col min="7689" max="7689" width="15.7109375" style="1" customWidth="1"/>
    <col min="7690" max="7937" width="9.140625" style="1"/>
    <col min="7938" max="7938" width="5.140625" style="1" customWidth="1"/>
    <col min="7939" max="7939" width="21.140625" style="1" customWidth="1"/>
    <col min="7940" max="7940" width="6.42578125" style="1" customWidth="1"/>
    <col min="7941" max="7941" width="17.42578125" style="1" customWidth="1"/>
    <col min="7942" max="7942" width="11.85546875" style="1" customWidth="1"/>
    <col min="7943" max="7943" width="7.5703125" style="1" customWidth="1"/>
    <col min="7944" max="7944" width="14.42578125" style="1" customWidth="1"/>
    <col min="7945" max="7945" width="15.7109375" style="1" customWidth="1"/>
    <col min="7946" max="8193" width="9.140625" style="1"/>
    <col min="8194" max="8194" width="5.140625" style="1" customWidth="1"/>
    <col min="8195" max="8195" width="21.140625" style="1" customWidth="1"/>
    <col min="8196" max="8196" width="6.42578125" style="1" customWidth="1"/>
    <col min="8197" max="8197" width="17.42578125" style="1" customWidth="1"/>
    <col min="8198" max="8198" width="11.85546875" style="1" customWidth="1"/>
    <col min="8199" max="8199" width="7.5703125" style="1" customWidth="1"/>
    <col min="8200" max="8200" width="14.42578125" style="1" customWidth="1"/>
    <col min="8201" max="8201" width="15.7109375" style="1" customWidth="1"/>
    <col min="8202" max="8449" width="9.140625" style="1"/>
    <col min="8450" max="8450" width="5.140625" style="1" customWidth="1"/>
    <col min="8451" max="8451" width="21.140625" style="1" customWidth="1"/>
    <col min="8452" max="8452" width="6.42578125" style="1" customWidth="1"/>
    <col min="8453" max="8453" width="17.42578125" style="1" customWidth="1"/>
    <col min="8454" max="8454" width="11.85546875" style="1" customWidth="1"/>
    <col min="8455" max="8455" width="7.5703125" style="1" customWidth="1"/>
    <col min="8456" max="8456" width="14.42578125" style="1" customWidth="1"/>
    <col min="8457" max="8457" width="15.7109375" style="1" customWidth="1"/>
    <col min="8458" max="8705" width="9.140625" style="1"/>
    <col min="8706" max="8706" width="5.140625" style="1" customWidth="1"/>
    <col min="8707" max="8707" width="21.140625" style="1" customWidth="1"/>
    <col min="8708" max="8708" width="6.42578125" style="1" customWidth="1"/>
    <col min="8709" max="8709" width="17.42578125" style="1" customWidth="1"/>
    <col min="8710" max="8710" width="11.85546875" style="1" customWidth="1"/>
    <col min="8711" max="8711" width="7.5703125" style="1" customWidth="1"/>
    <col min="8712" max="8712" width="14.42578125" style="1" customWidth="1"/>
    <col min="8713" max="8713" width="15.7109375" style="1" customWidth="1"/>
    <col min="8714" max="8961" width="9.140625" style="1"/>
    <col min="8962" max="8962" width="5.140625" style="1" customWidth="1"/>
    <col min="8963" max="8963" width="21.140625" style="1" customWidth="1"/>
    <col min="8964" max="8964" width="6.42578125" style="1" customWidth="1"/>
    <col min="8965" max="8965" width="17.42578125" style="1" customWidth="1"/>
    <col min="8966" max="8966" width="11.85546875" style="1" customWidth="1"/>
    <col min="8967" max="8967" width="7.5703125" style="1" customWidth="1"/>
    <col min="8968" max="8968" width="14.42578125" style="1" customWidth="1"/>
    <col min="8969" max="8969" width="15.7109375" style="1" customWidth="1"/>
    <col min="8970" max="9217" width="9.140625" style="1"/>
    <col min="9218" max="9218" width="5.140625" style="1" customWidth="1"/>
    <col min="9219" max="9219" width="21.140625" style="1" customWidth="1"/>
    <col min="9220" max="9220" width="6.42578125" style="1" customWidth="1"/>
    <col min="9221" max="9221" width="17.42578125" style="1" customWidth="1"/>
    <col min="9222" max="9222" width="11.85546875" style="1" customWidth="1"/>
    <col min="9223" max="9223" width="7.5703125" style="1" customWidth="1"/>
    <col min="9224" max="9224" width="14.42578125" style="1" customWidth="1"/>
    <col min="9225" max="9225" width="15.7109375" style="1" customWidth="1"/>
    <col min="9226" max="9473" width="9.140625" style="1"/>
    <col min="9474" max="9474" width="5.140625" style="1" customWidth="1"/>
    <col min="9475" max="9475" width="21.140625" style="1" customWidth="1"/>
    <col min="9476" max="9476" width="6.42578125" style="1" customWidth="1"/>
    <col min="9477" max="9477" width="17.42578125" style="1" customWidth="1"/>
    <col min="9478" max="9478" width="11.85546875" style="1" customWidth="1"/>
    <col min="9479" max="9479" width="7.5703125" style="1" customWidth="1"/>
    <col min="9480" max="9480" width="14.42578125" style="1" customWidth="1"/>
    <col min="9481" max="9481" width="15.7109375" style="1" customWidth="1"/>
    <col min="9482" max="9729" width="9.140625" style="1"/>
    <col min="9730" max="9730" width="5.140625" style="1" customWidth="1"/>
    <col min="9731" max="9731" width="21.140625" style="1" customWidth="1"/>
    <col min="9732" max="9732" width="6.42578125" style="1" customWidth="1"/>
    <col min="9733" max="9733" width="17.42578125" style="1" customWidth="1"/>
    <col min="9734" max="9734" width="11.85546875" style="1" customWidth="1"/>
    <col min="9735" max="9735" width="7.5703125" style="1" customWidth="1"/>
    <col min="9736" max="9736" width="14.42578125" style="1" customWidth="1"/>
    <col min="9737" max="9737" width="15.7109375" style="1" customWidth="1"/>
    <col min="9738" max="9985" width="9.140625" style="1"/>
    <col min="9986" max="9986" width="5.140625" style="1" customWidth="1"/>
    <col min="9987" max="9987" width="21.140625" style="1" customWidth="1"/>
    <col min="9988" max="9988" width="6.42578125" style="1" customWidth="1"/>
    <col min="9989" max="9989" width="17.42578125" style="1" customWidth="1"/>
    <col min="9990" max="9990" width="11.85546875" style="1" customWidth="1"/>
    <col min="9991" max="9991" width="7.5703125" style="1" customWidth="1"/>
    <col min="9992" max="9992" width="14.42578125" style="1" customWidth="1"/>
    <col min="9993" max="9993" width="15.7109375" style="1" customWidth="1"/>
    <col min="9994" max="10241" width="9.140625" style="1"/>
    <col min="10242" max="10242" width="5.140625" style="1" customWidth="1"/>
    <col min="10243" max="10243" width="21.140625" style="1" customWidth="1"/>
    <col min="10244" max="10244" width="6.42578125" style="1" customWidth="1"/>
    <col min="10245" max="10245" width="17.42578125" style="1" customWidth="1"/>
    <col min="10246" max="10246" width="11.85546875" style="1" customWidth="1"/>
    <col min="10247" max="10247" width="7.5703125" style="1" customWidth="1"/>
    <col min="10248" max="10248" width="14.42578125" style="1" customWidth="1"/>
    <col min="10249" max="10249" width="15.7109375" style="1" customWidth="1"/>
    <col min="10250" max="10497" width="9.140625" style="1"/>
    <col min="10498" max="10498" width="5.140625" style="1" customWidth="1"/>
    <col min="10499" max="10499" width="21.140625" style="1" customWidth="1"/>
    <col min="10500" max="10500" width="6.42578125" style="1" customWidth="1"/>
    <col min="10501" max="10501" width="17.42578125" style="1" customWidth="1"/>
    <col min="10502" max="10502" width="11.85546875" style="1" customWidth="1"/>
    <col min="10503" max="10503" width="7.5703125" style="1" customWidth="1"/>
    <col min="10504" max="10504" width="14.42578125" style="1" customWidth="1"/>
    <col min="10505" max="10505" width="15.7109375" style="1" customWidth="1"/>
    <col min="10506" max="10753" width="9.140625" style="1"/>
    <col min="10754" max="10754" width="5.140625" style="1" customWidth="1"/>
    <col min="10755" max="10755" width="21.140625" style="1" customWidth="1"/>
    <col min="10756" max="10756" width="6.42578125" style="1" customWidth="1"/>
    <col min="10757" max="10757" width="17.42578125" style="1" customWidth="1"/>
    <col min="10758" max="10758" width="11.85546875" style="1" customWidth="1"/>
    <col min="10759" max="10759" width="7.5703125" style="1" customWidth="1"/>
    <col min="10760" max="10760" width="14.42578125" style="1" customWidth="1"/>
    <col min="10761" max="10761" width="15.7109375" style="1" customWidth="1"/>
    <col min="10762" max="11009" width="9.140625" style="1"/>
    <col min="11010" max="11010" width="5.140625" style="1" customWidth="1"/>
    <col min="11011" max="11011" width="21.140625" style="1" customWidth="1"/>
    <col min="11012" max="11012" width="6.42578125" style="1" customWidth="1"/>
    <col min="11013" max="11013" width="17.42578125" style="1" customWidth="1"/>
    <col min="11014" max="11014" width="11.85546875" style="1" customWidth="1"/>
    <col min="11015" max="11015" width="7.5703125" style="1" customWidth="1"/>
    <col min="11016" max="11016" width="14.42578125" style="1" customWidth="1"/>
    <col min="11017" max="11017" width="15.7109375" style="1" customWidth="1"/>
    <col min="11018" max="11265" width="9.140625" style="1"/>
    <col min="11266" max="11266" width="5.140625" style="1" customWidth="1"/>
    <col min="11267" max="11267" width="21.140625" style="1" customWidth="1"/>
    <col min="11268" max="11268" width="6.42578125" style="1" customWidth="1"/>
    <col min="11269" max="11269" width="17.42578125" style="1" customWidth="1"/>
    <col min="11270" max="11270" width="11.85546875" style="1" customWidth="1"/>
    <col min="11271" max="11271" width="7.5703125" style="1" customWidth="1"/>
    <col min="11272" max="11272" width="14.42578125" style="1" customWidth="1"/>
    <col min="11273" max="11273" width="15.7109375" style="1" customWidth="1"/>
    <col min="11274" max="11521" width="9.140625" style="1"/>
    <col min="11522" max="11522" width="5.140625" style="1" customWidth="1"/>
    <col min="11523" max="11523" width="21.140625" style="1" customWidth="1"/>
    <col min="11524" max="11524" width="6.42578125" style="1" customWidth="1"/>
    <col min="11525" max="11525" width="17.42578125" style="1" customWidth="1"/>
    <col min="11526" max="11526" width="11.85546875" style="1" customWidth="1"/>
    <col min="11527" max="11527" width="7.5703125" style="1" customWidth="1"/>
    <col min="11528" max="11528" width="14.42578125" style="1" customWidth="1"/>
    <col min="11529" max="11529" width="15.7109375" style="1" customWidth="1"/>
    <col min="11530" max="11777" width="9.140625" style="1"/>
    <col min="11778" max="11778" width="5.140625" style="1" customWidth="1"/>
    <col min="11779" max="11779" width="21.140625" style="1" customWidth="1"/>
    <col min="11780" max="11780" width="6.42578125" style="1" customWidth="1"/>
    <col min="11781" max="11781" width="17.42578125" style="1" customWidth="1"/>
    <col min="11782" max="11782" width="11.85546875" style="1" customWidth="1"/>
    <col min="11783" max="11783" width="7.5703125" style="1" customWidth="1"/>
    <col min="11784" max="11784" width="14.42578125" style="1" customWidth="1"/>
    <col min="11785" max="11785" width="15.7109375" style="1" customWidth="1"/>
    <col min="11786" max="12033" width="9.140625" style="1"/>
    <col min="12034" max="12034" width="5.140625" style="1" customWidth="1"/>
    <col min="12035" max="12035" width="21.140625" style="1" customWidth="1"/>
    <col min="12036" max="12036" width="6.42578125" style="1" customWidth="1"/>
    <col min="12037" max="12037" width="17.42578125" style="1" customWidth="1"/>
    <col min="12038" max="12038" width="11.85546875" style="1" customWidth="1"/>
    <col min="12039" max="12039" width="7.5703125" style="1" customWidth="1"/>
    <col min="12040" max="12040" width="14.42578125" style="1" customWidth="1"/>
    <col min="12041" max="12041" width="15.7109375" style="1" customWidth="1"/>
    <col min="12042" max="12289" width="9.140625" style="1"/>
    <col min="12290" max="12290" width="5.140625" style="1" customWidth="1"/>
    <col min="12291" max="12291" width="21.140625" style="1" customWidth="1"/>
    <col min="12292" max="12292" width="6.42578125" style="1" customWidth="1"/>
    <col min="12293" max="12293" width="17.42578125" style="1" customWidth="1"/>
    <col min="12294" max="12294" width="11.85546875" style="1" customWidth="1"/>
    <col min="12295" max="12295" width="7.5703125" style="1" customWidth="1"/>
    <col min="12296" max="12296" width="14.42578125" style="1" customWidth="1"/>
    <col min="12297" max="12297" width="15.7109375" style="1" customWidth="1"/>
    <col min="12298" max="12545" width="9.140625" style="1"/>
    <col min="12546" max="12546" width="5.140625" style="1" customWidth="1"/>
    <col min="12547" max="12547" width="21.140625" style="1" customWidth="1"/>
    <col min="12548" max="12548" width="6.42578125" style="1" customWidth="1"/>
    <col min="12549" max="12549" width="17.42578125" style="1" customWidth="1"/>
    <col min="12550" max="12550" width="11.85546875" style="1" customWidth="1"/>
    <col min="12551" max="12551" width="7.5703125" style="1" customWidth="1"/>
    <col min="12552" max="12552" width="14.42578125" style="1" customWidth="1"/>
    <col min="12553" max="12553" width="15.7109375" style="1" customWidth="1"/>
    <col min="12554" max="12801" width="9.140625" style="1"/>
    <col min="12802" max="12802" width="5.140625" style="1" customWidth="1"/>
    <col min="12803" max="12803" width="21.140625" style="1" customWidth="1"/>
    <col min="12804" max="12804" width="6.42578125" style="1" customWidth="1"/>
    <col min="12805" max="12805" width="17.42578125" style="1" customWidth="1"/>
    <col min="12806" max="12806" width="11.85546875" style="1" customWidth="1"/>
    <col min="12807" max="12807" width="7.5703125" style="1" customWidth="1"/>
    <col min="12808" max="12808" width="14.42578125" style="1" customWidth="1"/>
    <col min="12809" max="12809" width="15.7109375" style="1" customWidth="1"/>
    <col min="12810" max="13057" width="9.140625" style="1"/>
    <col min="13058" max="13058" width="5.140625" style="1" customWidth="1"/>
    <col min="13059" max="13059" width="21.140625" style="1" customWidth="1"/>
    <col min="13060" max="13060" width="6.42578125" style="1" customWidth="1"/>
    <col min="13061" max="13061" width="17.42578125" style="1" customWidth="1"/>
    <col min="13062" max="13062" width="11.85546875" style="1" customWidth="1"/>
    <col min="13063" max="13063" width="7.5703125" style="1" customWidth="1"/>
    <col min="13064" max="13064" width="14.42578125" style="1" customWidth="1"/>
    <col min="13065" max="13065" width="15.7109375" style="1" customWidth="1"/>
    <col min="13066" max="13313" width="9.140625" style="1"/>
    <col min="13314" max="13314" width="5.140625" style="1" customWidth="1"/>
    <col min="13315" max="13315" width="21.140625" style="1" customWidth="1"/>
    <col min="13316" max="13316" width="6.42578125" style="1" customWidth="1"/>
    <col min="13317" max="13317" width="17.42578125" style="1" customWidth="1"/>
    <col min="13318" max="13318" width="11.85546875" style="1" customWidth="1"/>
    <col min="13319" max="13319" width="7.5703125" style="1" customWidth="1"/>
    <col min="13320" max="13320" width="14.42578125" style="1" customWidth="1"/>
    <col min="13321" max="13321" width="15.7109375" style="1" customWidth="1"/>
    <col min="13322" max="13569" width="9.140625" style="1"/>
    <col min="13570" max="13570" width="5.140625" style="1" customWidth="1"/>
    <col min="13571" max="13571" width="21.140625" style="1" customWidth="1"/>
    <col min="13572" max="13572" width="6.42578125" style="1" customWidth="1"/>
    <col min="13573" max="13573" width="17.42578125" style="1" customWidth="1"/>
    <col min="13574" max="13574" width="11.85546875" style="1" customWidth="1"/>
    <col min="13575" max="13575" width="7.5703125" style="1" customWidth="1"/>
    <col min="13576" max="13576" width="14.42578125" style="1" customWidth="1"/>
    <col min="13577" max="13577" width="15.7109375" style="1" customWidth="1"/>
    <col min="13578" max="13825" width="9.140625" style="1"/>
    <col min="13826" max="13826" width="5.140625" style="1" customWidth="1"/>
    <col min="13827" max="13827" width="21.140625" style="1" customWidth="1"/>
    <col min="13828" max="13828" width="6.42578125" style="1" customWidth="1"/>
    <col min="13829" max="13829" width="17.42578125" style="1" customWidth="1"/>
    <col min="13830" max="13830" width="11.85546875" style="1" customWidth="1"/>
    <col min="13831" max="13831" width="7.5703125" style="1" customWidth="1"/>
    <col min="13832" max="13832" width="14.42578125" style="1" customWidth="1"/>
    <col min="13833" max="13833" width="15.7109375" style="1" customWidth="1"/>
    <col min="13834" max="14081" width="9.140625" style="1"/>
    <col min="14082" max="14082" width="5.140625" style="1" customWidth="1"/>
    <col min="14083" max="14083" width="21.140625" style="1" customWidth="1"/>
    <col min="14084" max="14084" width="6.42578125" style="1" customWidth="1"/>
    <col min="14085" max="14085" width="17.42578125" style="1" customWidth="1"/>
    <col min="14086" max="14086" width="11.85546875" style="1" customWidth="1"/>
    <col min="14087" max="14087" width="7.5703125" style="1" customWidth="1"/>
    <col min="14088" max="14088" width="14.42578125" style="1" customWidth="1"/>
    <col min="14089" max="14089" width="15.7109375" style="1" customWidth="1"/>
    <col min="14090" max="14337" width="9.140625" style="1"/>
    <col min="14338" max="14338" width="5.140625" style="1" customWidth="1"/>
    <col min="14339" max="14339" width="21.140625" style="1" customWidth="1"/>
    <col min="14340" max="14340" width="6.42578125" style="1" customWidth="1"/>
    <col min="14341" max="14341" width="17.42578125" style="1" customWidth="1"/>
    <col min="14342" max="14342" width="11.85546875" style="1" customWidth="1"/>
    <col min="14343" max="14343" width="7.5703125" style="1" customWidth="1"/>
    <col min="14344" max="14344" width="14.42578125" style="1" customWidth="1"/>
    <col min="14345" max="14345" width="15.7109375" style="1" customWidth="1"/>
    <col min="14346" max="14593" width="9.140625" style="1"/>
    <col min="14594" max="14594" width="5.140625" style="1" customWidth="1"/>
    <col min="14595" max="14595" width="21.140625" style="1" customWidth="1"/>
    <col min="14596" max="14596" width="6.42578125" style="1" customWidth="1"/>
    <col min="14597" max="14597" width="17.42578125" style="1" customWidth="1"/>
    <col min="14598" max="14598" width="11.85546875" style="1" customWidth="1"/>
    <col min="14599" max="14599" width="7.5703125" style="1" customWidth="1"/>
    <col min="14600" max="14600" width="14.42578125" style="1" customWidth="1"/>
    <col min="14601" max="14601" width="15.7109375" style="1" customWidth="1"/>
    <col min="14602" max="14849" width="9.140625" style="1"/>
    <col min="14850" max="14850" width="5.140625" style="1" customWidth="1"/>
    <col min="14851" max="14851" width="21.140625" style="1" customWidth="1"/>
    <col min="14852" max="14852" width="6.42578125" style="1" customWidth="1"/>
    <col min="14853" max="14853" width="17.42578125" style="1" customWidth="1"/>
    <col min="14854" max="14854" width="11.85546875" style="1" customWidth="1"/>
    <col min="14855" max="14855" width="7.5703125" style="1" customWidth="1"/>
    <col min="14856" max="14856" width="14.42578125" style="1" customWidth="1"/>
    <col min="14857" max="14857" width="15.7109375" style="1" customWidth="1"/>
    <col min="14858" max="15105" width="9.140625" style="1"/>
    <col min="15106" max="15106" width="5.140625" style="1" customWidth="1"/>
    <col min="15107" max="15107" width="21.140625" style="1" customWidth="1"/>
    <col min="15108" max="15108" width="6.42578125" style="1" customWidth="1"/>
    <col min="15109" max="15109" width="17.42578125" style="1" customWidth="1"/>
    <col min="15110" max="15110" width="11.85546875" style="1" customWidth="1"/>
    <col min="15111" max="15111" width="7.5703125" style="1" customWidth="1"/>
    <col min="15112" max="15112" width="14.42578125" style="1" customWidth="1"/>
    <col min="15113" max="15113" width="15.7109375" style="1" customWidth="1"/>
    <col min="15114" max="15361" width="9.140625" style="1"/>
    <col min="15362" max="15362" width="5.140625" style="1" customWidth="1"/>
    <col min="15363" max="15363" width="21.140625" style="1" customWidth="1"/>
    <col min="15364" max="15364" width="6.42578125" style="1" customWidth="1"/>
    <col min="15365" max="15365" width="17.42578125" style="1" customWidth="1"/>
    <col min="15366" max="15366" width="11.85546875" style="1" customWidth="1"/>
    <col min="15367" max="15367" width="7.5703125" style="1" customWidth="1"/>
    <col min="15368" max="15368" width="14.42578125" style="1" customWidth="1"/>
    <col min="15369" max="15369" width="15.7109375" style="1" customWidth="1"/>
    <col min="15370" max="15617" width="9.140625" style="1"/>
    <col min="15618" max="15618" width="5.140625" style="1" customWidth="1"/>
    <col min="15619" max="15619" width="21.140625" style="1" customWidth="1"/>
    <col min="15620" max="15620" width="6.42578125" style="1" customWidth="1"/>
    <col min="15621" max="15621" width="17.42578125" style="1" customWidth="1"/>
    <col min="15622" max="15622" width="11.85546875" style="1" customWidth="1"/>
    <col min="15623" max="15623" width="7.5703125" style="1" customWidth="1"/>
    <col min="15624" max="15624" width="14.42578125" style="1" customWidth="1"/>
    <col min="15625" max="15625" width="15.7109375" style="1" customWidth="1"/>
    <col min="15626" max="15873" width="9.140625" style="1"/>
    <col min="15874" max="15874" width="5.140625" style="1" customWidth="1"/>
    <col min="15875" max="15875" width="21.140625" style="1" customWidth="1"/>
    <col min="15876" max="15876" width="6.42578125" style="1" customWidth="1"/>
    <col min="15877" max="15877" width="17.42578125" style="1" customWidth="1"/>
    <col min="15878" max="15878" width="11.85546875" style="1" customWidth="1"/>
    <col min="15879" max="15879" width="7.5703125" style="1" customWidth="1"/>
    <col min="15880" max="15880" width="14.42578125" style="1" customWidth="1"/>
    <col min="15881" max="15881" width="15.7109375" style="1" customWidth="1"/>
    <col min="15882" max="16129" width="9.140625" style="1"/>
    <col min="16130" max="16130" width="5.140625" style="1" customWidth="1"/>
    <col min="16131" max="16131" width="21.140625" style="1" customWidth="1"/>
    <col min="16132" max="16132" width="6.42578125" style="1" customWidth="1"/>
    <col min="16133" max="16133" width="17.42578125" style="1" customWidth="1"/>
    <col min="16134" max="16134" width="11.85546875" style="1" customWidth="1"/>
    <col min="16135" max="16135" width="7.5703125" style="1" customWidth="1"/>
    <col min="16136" max="16136" width="14.42578125" style="1" customWidth="1"/>
    <col min="16137" max="16137" width="15.7109375" style="1" customWidth="1"/>
    <col min="16138" max="16384" width="9.140625" style="1"/>
  </cols>
  <sheetData>
    <row r="1" spans="1:22" ht="36.75" customHeight="1" x14ac:dyDescent="0.2">
      <c r="A1" s="115" t="s">
        <v>7</v>
      </c>
      <c r="B1" s="115"/>
      <c r="C1" s="115"/>
      <c r="D1" s="115"/>
      <c r="E1" s="115"/>
      <c r="F1" s="115"/>
      <c r="G1" s="115"/>
      <c r="H1" s="115"/>
      <c r="I1" s="115"/>
      <c r="V1" s="1"/>
    </row>
    <row r="2" spans="1:22" ht="22.5" customHeight="1" x14ac:dyDescent="0.2">
      <c r="A2" s="116" t="s">
        <v>8</v>
      </c>
      <c r="B2" s="116"/>
      <c r="C2" s="116"/>
      <c r="D2" s="116"/>
      <c r="E2" s="116"/>
      <c r="F2" s="116"/>
      <c r="G2" s="116"/>
      <c r="H2" s="116"/>
      <c r="I2" s="116"/>
      <c r="V2" s="1"/>
    </row>
    <row r="3" spans="1:22" ht="22.5" customHeight="1" x14ac:dyDescent="0.2">
      <c r="A3" s="117">
        <v>3</v>
      </c>
      <c r="B3" s="117"/>
      <c r="C3" s="117"/>
      <c r="D3" s="117"/>
      <c r="E3" s="117"/>
      <c r="F3" s="117"/>
      <c r="G3" s="117"/>
      <c r="H3" s="117"/>
      <c r="I3" s="117"/>
      <c r="V3" s="1"/>
    </row>
    <row r="4" spans="1:22" ht="60.75" customHeight="1" x14ac:dyDescent="0.95">
      <c r="D4" s="11"/>
    </row>
    <row r="5" spans="1:22" ht="25.5" customHeight="1" x14ac:dyDescent="0.75">
      <c r="A5" s="54" t="s">
        <v>18</v>
      </c>
      <c r="B5" s="55" t="s">
        <v>0</v>
      </c>
      <c r="C5" s="55" t="s">
        <v>19</v>
      </c>
      <c r="D5" s="56" t="s">
        <v>20</v>
      </c>
      <c r="E5" s="55" t="s">
        <v>21</v>
      </c>
      <c r="F5" s="55" t="s">
        <v>22</v>
      </c>
      <c r="G5" s="57" t="s">
        <v>23</v>
      </c>
      <c r="H5" s="57" t="s">
        <v>24</v>
      </c>
      <c r="I5" s="58" t="s">
        <v>27</v>
      </c>
      <c r="J5" s="58" t="s">
        <v>29</v>
      </c>
      <c r="K5" s="59"/>
      <c r="L5" s="59"/>
      <c r="M5" s="59"/>
      <c r="N5" s="59"/>
      <c r="O5" s="59"/>
      <c r="P5" s="59"/>
      <c r="Q5" s="59"/>
      <c r="R5" s="59"/>
      <c r="S5" s="58" t="s">
        <v>25</v>
      </c>
      <c r="T5" s="58" t="s">
        <v>26</v>
      </c>
      <c r="U5" s="61" t="s">
        <v>30</v>
      </c>
      <c r="V5" s="60" t="s">
        <v>28</v>
      </c>
    </row>
    <row r="6" spans="1:22" ht="21.75" customHeight="1" x14ac:dyDescent="0.65">
      <c r="A6" s="20">
        <v>1</v>
      </c>
      <c r="B6" s="21">
        <v>2222</v>
      </c>
      <c r="C6" s="25" t="s">
        <v>31</v>
      </c>
      <c r="D6" s="27" t="s">
        <v>32</v>
      </c>
      <c r="E6" s="24" t="s">
        <v>40</v>
      </c>
      <c r="F6" s="24" t="s">
        <v>34</v>
      </c>
      <c r="G6" s="24" t="s">
        <v>35</v>
      </c>
      <c r="H6" s="24" t="s">
        <v>2</v>
      </c>
      <c r="I6" s="24" t="s">
        <v>84</v>
      </c>
      <c r="J6" s="52"/>
      <c r="K6" s="52" t="str">
        <f t="shared" ref="K6:K378" si="0">E6&amp;G6&amp;I6</f>
        <v xml:space="preserve">សBBAMorning </v>
      </c>
      <c r="L6" s="52" t="str">
        <f t="shared" ref="L6:L378" si="1">E6&amp;G6</f>
        <v>សBBA</v>
      </c>
      <c r="M6" s="52" t="str">
        <f t="shared" ref="M6:M378" si="2">G6&amp;H6</f>
        <v>BBAEnglish</v>
      </c>
      <c r="N6" s="52" t="str">
        <f t="shared" ref="N6:N378" si="3">E6&amp;G6&amp;H6</f>
        <v>សBBAEnglish</v>
      </c>
      <c r="O6" s="52" t="str">
        <f t="shared" ref="O6:O378" si="4">G6&amp;H6&amp;I6</f>
        <v xml:space="preserve">BBAEnglishMorning </v>
      </c>
      <c r="P6" s="52" t="str">
        <f t="shared" ref="P6:P378" si="5">E6&amp;G6&amp;H6&amp;I6</f>
        <v xml:space="preserve">សBBAEnglishMorning </v>
      </c>
      <c r="Q6" s="52" t="e">
        <f>E6&amp;G6&amp;#REF!</f>
        <v>#REF!</v>
      </c>
      <c r="R6" s="52"/>
      <c r="S6" s="24" t="s">
        <v>36</v>
      </c>
      <c r="T6" s="24"/>
      <c r="U6" s="64" t="s">
        <v>37</v>
      </c>
      <c r="V6" s="47"/>
    </row>
    <row r="7" spans="1:22" ht="21.75" customHeight="1" x14ac:dyDescent="0.65">
      <c r="A7" s="20">
        <v>2</v>
      </c>
      <c r="B7" s="21">
        <v>1957</v>
      </c>
      <c r="C7" s="25" t="s">
        <v>38</v>
      </c>
      <c r="D7" s="27" t="s">
        <v>39</v>
      </c>
      <c r="E7" s="13" t="s">
        <v>40</v>
      </c>
      <c r="F7" s="24" t="s">
        <v>41</v>
      </c>
      <c r="G7" s="24" t="s">
        <v>35</v>
      </c>
      <c r="H7" s="24" t="s">
        <v>2</v>
      </c>
      <c r="I7" s="24" t="s">
        <v>84</v>
      </c>
      <c r="J7" s="52"/>
      <c r="K7" s="52" t="str">
        <f t="shared" si="0"/>
        <v xml:space="preserve">សBBAMorning </v>
      </c>
      <c r="L7" s="52" t="str">
        <f t="shared" si="1"/>
        <v>សBBA</v>
      </c>
      <c r="M7" s="52" t="str">
        <f t="shared" si="2"/>
        <v>BBAEnglish</v>
      </c>
      <c r="N7" s="52" t="str">
        <f t="shared" si="3"/>
        <v>សBBAEnglish</v>
      </c>
      <c r="O7" s="52" t="str">
        <f t="shared" si="4"/>
        <v xml:space="preserve">BBAEnglishMorning </v>
      </c>
      <c r="P7" s="52" t="str">
        <f t="shared" si="5"/>
        <v xml:space="preserve">សBBAEnglishMorning </v>
      </c>
      <c r="Q7" s="52" t="e">
        <f>E7&amp;G7&amp;#REF!</f>
        <v>#REF!</v>
      </c>
      <c r="R7" s="52"/>
      <c r="S7" s="18" t="s">
        <v>42</v>
      </c>
      <c r="T7" s="18"/>
      <c r="U7" s="28"/>
      <c r="V7" s="47"/>
    </row>
    <row r="8" spans="1:22" ht="21.75" customHeight="1" x14ac:dyDescent="0.65">
      <c r="A8" s="20">
        <v>3</v>
      </c>
      <c r="B8" s="21">
        <v>1776</v>
      </c>
      <c r="C8" s="25" t="s">
        <v>43</v>
      </c>
      <c r="D8" s="27" t="s">
        <v>44</v>
      </c>
      <c r="E8" s="13" t="s">
        <v>33</v>
      </c>
      <c r="F8" s="24" t="s">
        <v>45</v>
      </c>
      <c r="G8" s="24" t="s">
        <v>35</v>
      </c>
      <c r="H8" s="24" t="s">
        <v>2</v>
      </c>
      <c r="I8" s="24" t="s">
        <v>84</v>
      </c>
      <c r="J8" s="52"/>
      <c r="K8" s="52" t="str">
        <f t="shared" si="0"/>
        <v xml:space="preserve">បBBAMorning </v>
      </c>
      <c r="L8" s="52" t="str">
        <f t="shared" si="1"/>
        <v>បBBA</v>
      </c>
      <c r="M8" s="52" t="str">
        <f t="shared" si="2"/>
        <v>BBAEnglish</v>
      </c>
      <c r="N8" s="52" t="str">
        <f t="shared" si="3"/>
        <v>បBBAEnglish</v>
      </c>
      <c r="O8" s="52" t="str">
        <f t="shared" si="4"/>
        <v xml:space="preserve">BBAEnglishMorning </v>
      </c>
      <c r="P8" s="52" t="str">
        <f t="shared" si="5"/>
        <v xml:space="preserve">បBBAEnglishMorning </v>
      </c>
      <c r="Q8" s="52" t="e">
        <f>E8&amp;G8&amp;#REF!</f>
        <v>#REF!</v>
      </c>
      <c r="R8" s="52"/>
      <c r="S8" s="18" t="s">
        <v>46</v>
      </c>
      <c r="T8" s="18" t="s">
        <v>47</v>
      </c>
      <c r="U8" s="65" t="s">
        <v>48</v>
      </c>
      <c r="V8" s="47"/>
    </row>
    <row r="9" spans="1:22" ht="21.75" customHeight="1" x14ac:dyDescent="0.65">
      <c r="A9" s="20">
        <v>4</v>
      </c>
      <c r="B9" s="21">
        <v>2189</v>
      </c>
      <c r="C9" s="25" t="s">
        <v>49</v>
      </c>
      <c r="D9" s="27" t="s">
        <v>50</v>
      </c>
      <c r="E9" s="13" t="s">
        <v>33</v>
      </c>
      <c r="F9" s="24" t="s">
        <v>51</v>
      </c>
      <c r="G9" s="24" t="s">
        <v>35</v>
      </c>
      <c r="H9" s="24" t="s">
        <v>2</v>
      </c>
      <c r="I9" s="24" t="s">
        <v>84</v>
      </c>
      <c r="J9" s="52"/>
      <c r="K9" s="52" t="str">
        <f t="shared" si="0"/>
        <v xml:space="preserve">បBBAMorning </v>
      </c>
      <c r="L9" s="52" t="str">
        <f t="shared" si="1"/>
        <v>បBBA</v>
      </c>
      <c r="M9" s="52" t="str">
        <f t="shared" si="2"/>
        <v>BBAEnglish</v>
      </c>
      <c r="N9" s="52" t="str">
        <f t="shared" si="3"/>
        <v>បBBAEnglish</v>
      </c>
      <c r="O9" s="52" t="str">
        <f t="shared" si="4"/>
        <v xml:space="preserve">BBAEnglishMorning </v>
      </c>
      <c r="P9" s="52" t="str">
        <f t="shared" si="5"/>
        <v xml:space="preserve">បBBAEnglishMorning </v>
      </c>
      <c r="Q9" s="52" t="e">
        <f>E9&amp;G9&amp;#REF!</f>
        <v>#REF!</v>
      </c>
      <c r="R9" s="52"/>
      <c r="S9" s="18" t="s">
        <v>52</v>
      </c>
      <c r="T9" s="18"/>
      <c r="U9" s="28"/>
      <c r="V9" s="47"/>
    </row>
    <row r="10" spans="1:22" ht="21.75" customHeight="1" x14ac:dyDescent="0.65">
      <c r="A10" s="20">
        <v>5</v>
      </c>
      <c r="B10" s="21">
        <v>2030</v>
      </c>
      <c r="C10" s="25" t="s">
        <v>53</v>
      </c>
      <c r="D10" s="27" t="s">
        <v>54</v>
      </c>
      <c r="E10" s="13" t="s">
        <v>33</v>
      </c>
      <c r="F10" s="24" t="s">
        <v>55</v>
      </c>
      <c r="G10" s="24" t="s">
        <v>35</v>
      </c>
      <c r="H10" s="24" t="s">
        <v>2</v>
      </c>
      <c r="I10" s="24" t="s">
        <v>84</v>
      </c>
      <c r="J10" s="52"/>
      <c r="K10" s="52" t="str">
        <f t="shared" si="0"/>
        <v xml:space="preserve">បBBAMorning </v>
      </c>
      <c r="L10" s="52" t="str">
        <f t="shared" si="1"/>
        <v>បBBA</v>
      </c>
      <c r="M10" s="52" t="str">
        <f t="shared" si="2"/>
        <v>BBAEnglish</v>
      </c>
      <c r="N10" s="52" t="str">
        <f t="shared" si="3"/>
        <v>បBBAEnglish</v>
      </c>
      <c r="O10" s="52" t="str">
        <f t="shared" si="4"/>
        <v xml:space="preserve">BBAEnglishMorning </v>
      </c>
      <c r="P10" s="52" t="str">
        <f t="shared" si="5"/>
        <v xml:space="preserve">បBBAEnglishMorning </v>
      </c>
      <c r="Q10" s="52" t="e">
        <f>E10&amp;G10&amp;#REF!</f>
        <v>#REF!</v>
      </c>
      <c r="R10" s="52"/>
      <c r="S10" s="18" t="s">
        <v>56</v>
      </c>
      <c r="T10" s="18"/>
      <c r="U10" s="65" t="s">
        <v>57</v>
      </c>
      <c r="V10" s="47"/>
    </row>
    <row r="11" spans="1:22" ht="21.75" customHeight="1" x14ac:dyDescent="0.65">
      <c r="A11" s="20">
        <v>6</v>
      </c>
      <c r="B11" s="21">
        <v>1759</v>
      </c>
      <c r="C11" s="25" t="s">
        <v>58</v>
      </c>
      <c r="D11" s="27" t="s">
        <v>59</v>
      </c>
      <c r="E11" s="13" t="s">
        <v>40</v>
      </c>
      <c r="F11" s="24" t="s">
        <v>60</v>
      </c>
      <c r="G11" s="24" t="s">
        <v>35</v>
      </c>
      <c r="H11" s="24" t="s">
        <v>2</v>
      </c>
      <c r="I11" s="24" t="s">
        <v>84</v>
      </c>
      <c r="J11" s="52"/>
      <c r="K11" s="52" t="str">
        <f t="shared" si="0"/>
        <v xml:space="preserve">សBBAMorning </v>
      </c>
      <c r="L11" s="52" t="str">
        <f t="shared" si="1"/>
        <v>សBBA</v>
      </c>
      <c r="M11" s="52" t="str">
        <f t="shared" si="2"/>
        <v>BBAEnglish</v>
      </c>
      <c r="N11" s="52" t="str">
        <f t="shared" si="3"/>
        <v>សBBAEnglish</v>
      </c>
      <c r="O11" s="52" t="str">
        <f t="shared" si="4"/>
        <v xml:space="preserve">BBAEnglishMorning </v>
      </c>
      <c r="P11" s="52" t="str">
        <f t="shared" si="5"/>
        <v xml:space="preserve">សBBAEnglishMorning </v>
      </c>
      <c r="Q11" s="52" t="e">
        <f>E11&amp;G11&amp;#REF!</f>
        <v>#REF!</v>
      </c>
      <c r="R11" s="52"/>
      <c r="S11" s="18" t="s">
        <v>61</v>
      </c>
      <c r="T11" s="18" t="s">
        <v>62</v>
      </c>
      <c r="U11" s="28"/>
      <c r="V11" s="47"/>
    </row>
    <row r="12" spans="1:22" ht="21.75" customHeight="1" x14ac:dyDescent="0.65">
      <c r="A12" s="20">
        <v>7</v>
      </c>
      <c r="B12" s="21">
        <v>1767</v>
      </c>
      <c r="C12" s="25" t="s">
        <v>63</v>
      </c>
      <c r="D12" s="27" t="s">
        <v>64</v>
      </c>
      <c r="E12" s="13" t="s">
        <v>40</v>
      </c>
      <c r="F12" s="24" t="s">
        <v>65</v>
      </c>
      <c r="G12" s="24" t="s">
        <v>35</v>
      </c>
      <c r="H12" s="24" t="s">
        <v>2</v>
      </c>
      <c r="I12" s="24" t="s">
        <v>84</v>
      </c>
      <c r="J12" s="52"/>
      <c r="K12" s="52" t="str">
        <f t="shared" si="0"/>
        <v xml:space="preserve">សBBAMorning </v>
      </c>
      <c r="L12" s="52" t="str">
        <f t="shared" si="1"/>
        <v>សBBA</v>
      </c>
      <c r="M12" s="52" t="str">
        <f t="shared" si="2"/>
        <v>BBAEnglish</v>
      </c>
      <c r="N12" s="52" t="str">
        <f t="shared" si="3"/>
        <v>សBBAEnglish</v>
      </c>
      <c r="O12" s="52" t="str">
        <f t="shared" si="4"/>
        <v xml:space="preserve">BBAEnglishMorning </v>
      </c>
      <c r="P12" s="52" t="str">
        <f t="shared" si="5"/>
        <v xml:space="preserve">សBBAEnglishMorning </v>
      </c>
      <c r="Q12" s="52" t="e">
        <f>E12&amp;G12&amp;#REF!</f>
        <v>#REF!</v>
      </c>
      <c r="R12" s="52"/>
      <c r="S12" s="18" t="s">
        <v>66</v>
      </c>
      <c r="T12" s="18"/>
      <c r="U12" s="28"/>
      <c r="V12" s="47"/>
    </row>
    <row r="13" spans="1:22" ht="21.75" customHeight="1" x14ac:dyDescent="0.65">
      <c r="A13" s="20">
        <v>8</v>
      </c>
      <c r="B13" s="21">
        <v>1708</v>
      </c>
      <c r="C13" s="25" t="s">
        <v>67</v>
      </c>
      <c r="D13" s="27" t="s">
        <v>68</v>
      </c>
      <c r="E13" s="24" t="s">
        <v>40</v>
      </c>
      <c r="F13" s="24" t="s">
        <v>69</v>
      </c>
      <c r="G13" s="24" t="s">
        <v>35</v>
      </c>
      <c r="H13" s="24" t="s">
        <v>2</v>
      </c>
      <c r="I13" s="24" t="s">
        <v>84</v>
      </c>
      <c r="J13" s="52"/>
      <c r="K13" s="52" t="str">
        <f t="shared" si="0"/>
        <v xml:space="preserve">សBBAMorning </v>
      </c>
      <c r="L13" s="52" t="str">
        <f t="shared" si="1"/>
        <v>សBBA</v>
      </c>
      <c r="M13" s="52" t="str">
        <f t="shared" si="2"/>
        <v>BBAEnglish</v>
      </c>
      <c r="N13" s="52" t="str">
        <f t="shared" si="3"/>
        <v>សBBAEnglish</v>
      </c>
      <c r="O13" s="52" t="str">
        <f t="shared" si="4"/>
        <v xml:space="preserve">BBAEnglishMorning </v>
      </c>
      <c r="P13" s="52" t="str">
        <f t="shared" si="5"/>
        <v xml:space="preserve">សBBAEnglishMorning </v>
      </c>
      <c r="Q13" s="52" t="e">
        <f>E13&amp;G13&amp;#REF!</f>
        <v>#REF!</v>
      </c>
      <c r="R13" s="52"/>
      <c r="S13" s="24" t="s">
        <v>70</v>
      </c>
      <c r="T13" s="24"/>
      <c r="U13" s="62"/>
      <c r="V13" s="47"/>
    </row>
    <row r="14" spans="1:22" ht="21.75" customHeight="1" x14ac:dyDescent="0.65">
      <c r="A14" s="20">
        <v>9</v>
      </c>
      <c r="B14" s="21">
        <v>1945</v>
      </c>
      <c r="C14" s="25" t="s">
        <v>71</v>
      </c>
      <c r="D14" s="27" t="s">
        <v>72</v>
      </c>
      <c r="E14" s="13" t="s">
        <v>33</v>
      </c>
      <c r="F14" s="24" t="s">
        <v>73</v>
      </c>
      <c r="G14" s="24" t="s">
        <v>35</v>
      </c>
      <c r="H14" s="24" t="s">
        <v>2</v>
      </c>
      <c r="I14" s="24" t="s">
        <v>84</v>
      </c>
      <c r="J14" s="52"/>
      <c r="K14" s="52" t="str">
        <f t="shared" si="0"/>
        <v xml:space="preserve">បBBAMorning </v>
      </c>
      <c r="L14" s="52" t="str">
        <f t="shared" si="1"/>
        <v>បBBA</v>
      </c>
      <c r="M14" s="52" t="str">
        <f t="shared" si="2"/>
        <v>BBAEnglish</v>
      </c>
      <c r="N14" s="52" t="str">
        <f t="shared" si="3"/>
        <v>បBBAEnglish</v>
      </c>
      <c r="O14" s="52" t="str">
        <f t="shared" si="4"/>
        <v xml:space="preserve">BBAEnglishMorning </v>
      </c>
      <c r="P14" s="52" t="str">
        <f t="shared" si="5"/>
        <v xml:space="preserve">បBBAEnglishMorning </v>
      </c>
      <c r="Q14" s="52" t="e">
        <f>E14&amp;G14&amp;#REF!</f>
        <v>#REF!</v>
      </c>
      <c r="R14" s="52"/>
      <c r="S14" s="18" t="s">
        <v>77</v>
      </c>
      <c r="T14" s="18" t="s">
        <v>78</v>
      </c>
      <c r="U14" s="28"/>
      <c r="V14" s="47"/>
    </row>
    <row r="15" spans="1:22" ht="21.75" customHeight="1" x14ac:dyDescent="0.65">
      <c r="A15" s="20">
        <v>10</v>
      </c>
      <c r="B15" s="66">
        <v>1944</v>
      </c>
      <c r="C15" s="67" t="s">
        <v>74</v>
      </c>
      <c r="D15" s="68" t="s">
        <v>75</v>
      </c>
      <c r="E15" s="69" t="s">
        <v>40</v>
      </c>
      <c r="F15" s="24" t="s">
        <v>76</v>
      </c>
      <c r="G15" s="24" t="s">
        <v>35</v>
      </c>
      <c r="H15" s="24" t="s">
        <v>2</v>
      </c>
      <c r="I15" s="24" t="s">
        <v>84</v>
      </c>
      <c r="J15" s="72"/>
      <c r="K15" s="72"/>
      <c r="L15" s="72"/>
      <c r="M15" s="72"/>
      <c r="N15" s="72"/>
      <c r="O15" s="72"/>
      <c r="P15" s="72"/>
      <c r="Q15" s="72"/>
      <c r="R15" s="72"/>
      <c r="S15" s="71" t="s">
        <v>79</v>
      </c>
      <c r="T15" s="71"/>
      <c r="U15" s="73"/>
      <c r="V15" s="74"/>
    </row>
    <row r="16" spans="1:22" ht="21.75" customHeight="1" x14ac:dyDescent="0.65">
      <c r="A16" s="20">
        <v>11</v>
      </c>
      <c r="B16" s="66">
        <v>1763</v>
      </c>
      <c r="C16" s="67" t="s">
        <v>80</v>
      </c>
      <c r="D16" s="68" t="s">
        <v>81</v>
      </c>
      <c r="E16" s="69" t="s">
        <v>33</v>
      </c>
      <c r="F16" s="24" t="s">
        <v>83</v>
      </c>
      <c r="G16" s="24" t="s">
        <v>35</v>
      </c>
      <c r="H16" s="70" t="s">
        <v>82</v>
      </c>
      <c r="I16" s="24" t="s">
        <v>4</v>
      </c>
      <c r="J16" s="72"/>
      <c r="K16" s="72"/>
      <c r="L16" s="72"/>
      <c r="M16" s="72"/>
      <c r="N16" s="72"/>
      <c r="O16" s="72"/>
      <c r="P16" s="72"/>
      <c r="Q16" s="72"/>
      <c r="R16" s="72"/>
      <c r="S16" s="71" t="s">
        <v>88</v>
      </c>
      <c r="T16" s="71"/>
      <c r="U16" s="73"/>
      <c r="V16" s="74"/>
    </row>
    <row r="17" spans="1:22" ht="21.75" customHeight="1" x14ac:dyDescent="0.65">
      <c r="A17" s="20">
        <v>12</v>
      </c>
      <c r="B17" s="66">
        <v>1839</v>
      </c>
      <c r="C17" s="67" t="s">
        <v>85</v>
      </c>
      <c r="D17" s="68" t="s">
        <v>86</v>
      </c>
      <c r="E17" s="69" t="s">
        <v>33</v>
      </c>
      <c r="F17" s="24" t="s">
        <v>87</v>
      </c>
      <c r="G17" s="24" t="s">
        <v>35</v>
      </c>
      <c r="H17" s="70" t="s">
        <v>82</v>
      </c>
      <c r="I17" s="24" t="s">
        <v>4</v>
      </c>
      <c r="J17" s="72"/>
      <c r="K17" s="72"/>
      <c r="L17" s="72"/>
      <c r="M17" s="72"/>
      <c r="N17" s="72"/>
      <c r="O17" s="72"/>
      <c r="P17" s="72"/>
      <c r="Q17" s="72"/>
      <c r="R17" s="72"/>
      <c r="S17" s="71" t="s">
        <v>89</v>
      </c>
      <c r="T17" s="71"/>
      <c r="U17" s="73"/>
      <c r="V17" s="74"/>
    </row>
    <row r="18" spans="1:22" ht="21.75" customHeight="1" x14ac:dyDescent="0.65">
      <c r="A18" s="20">
        <v>13</v>
      </c>
      <c r="B18" s="66">
        <v>1746</v>
      </c>
      <c r="C18" s="67" t="s">
        <v>90</v>
      </c>
      <c r="D18" s="68" t="s">
        <v>91</v>
      </c>
      <c r="E18" s="69" t="s">
        <v>40</v>
      </c>
      <c r="F18" s="24" t="s">
        <v>92</v>
      </c>
      <c r="G18" s="70" t="s">
        <v>35</v>
      </c>
      <c r="H18" s="70" t="s">
        <v>82</v>
      </c>
      <c r="I18" s="24" t="s">
        <v>4</v>
      </c>
      <c r="J18" s="72"/>
      <c r="K18" s="72"/>
      <c r="L18" s="72"/>
      <c r="M18" s="72"/>
      <c r="N18" s="72"/>
      <c r="O18" s="72"/>
      <c r="P18" s="72"/>
      <c r="Q18" s="72"/>
      <c r="R18" s="72"/>
      <c r="S18" s="71" t="s">
        <v>93</v>
      </c>
      <c r="T18" s="71"/>
      <c r="U18" s="75" t="s">
        <v>94</v>
      </c>
      <c r="V18" s="74"/>
    </row>
    <row r="19" spans="1:22" ht="21.75" customHeight="1" x14ac:dyDescent="0.65">
      <c r="A19" s="20">
        <v>14</v>
      </c>
      <c r="B19" s="66">
        <v>2080</v>
      </c>
      <c r="C19" s="67" t="s">
        <v>95</v>
      </c>
      <c r="D19" s="68" t="s">
        <v>96</v>
      </c>
      <c r="E19" s="69" t="s">
        <v>40</v>
      </c>
      <c r="F19" s="24" t="s">
        <v>97</v>
      </c>
      <c r="G19" s="70" t="s">
        <v>35</v>
      </c>
      <c r="H19" s="70" t="s">
        <v>82</v>
      </c>
      <c r="I19" s="24" t="s">
        <v>4</v>
      </c>
      <c r="J19" s="72"/>
      <c r="K19" s="72"/>
      <c r="L19" s="72"/>
      <c r="M19" s="72"/>
      <c r="N19" s="72"/>
      <c r="O19" s="72"/>
      <c r="P19" s="72"/>
      <c r="Q19" s="72"/>
      <c r="R19" s="72"/>
      <c r="S19" s="71" t="s">
        <v>98</v>
      </c>
      <c r="T19" s="71"/>
      <c r="U19" s="73"/>
      <c r="V19" s="74"/>
    </row>
    <row r="20" spans="1:22" ht="21.75" customHeight="1" x14ac:dyDescent="0.65">
      <c r="A20" s="20">
        <v>15</v>
      </c>
      <c r="B20" s="66"/>
      <c r="C20" s="67" t="s">
        <v>99</v>
      </c>
      <c r="D20" s="68" t="s">
        <v>100</v>
      </c>
      <c r="E20" s="69" t="s">
        <v>40</v>
      </c>
      <c r="F20" s="24" t="s">
        <v>101</v>
      </c>
      <c r="G20" s="70" t="s">
        <v>35</v>
      </c>
      <c r="H20" s="70" t="s">
        <v>82</v>
      </c>
      <c r="I20" s="24" t="s">
        <v>4</v>
      </c>
      <c r="J20" s="72"/>
      <c r="K20" s="72"/>
      <c r="L20" s="72"/>
      <c r="M20" s="72"/>
      <c r="N20" s="72"/>
      <c r="O20" s="72"/>
      <c r="P20" s="72"/>
      <c r="Q20" s="72"/>
      <c r="R20" s="72"/>
      <c r="S20" s="71" t="s">
        <v>102</v>
      </c>
      <c r="T20" s="71"/>
      <c r="U20" s="73"/>
      <c r="V20" s="74"/>
    </row>
    <row r="21" spans="1:22" ht="21.75" customHeight="1" x14ac:dyDescent="0.65">
      <c r="A21" s="20">
        <v>16</v>
      </c>
      <c r="B21" s="66">
        <v>1893</v>
      </c>
      <c r="C21" s="67" t="s">
        <v>103</v>
      </c>
      <c r="D21" s="68" t="s">
        <v>104</v>
      </c>
      <c r="E21" s="69" t="s">
        <v>40</v>
      </c>
      <c r="F21" s="24" t="s">
        <v>105</v>
      </c>
      <c r="G21" s="70" t="s">
        <v>35</v>
      </c>
      <c r="H21" s="70" t="s">
        <v>82</v>
      </c>
      <c r="I21" s="24" t="s">
        <v>4</v>
      </c>
      <c r="J21" s="72"/>
      <c r="K21" s="72"/>
      <c r="L21" s="72"/>
      <c r="M21" s="72"/>
      <c r="N21" s="72"/>
      <c r="O21" s="72"/>
      <c r="P21" s="72"/>
      <c r="Q21" s="72"/>
      <c r="R21" s="72"/>
      <c r="S21" s="71" t="s">
        <v>106</v>
      </c>
      <c r="T21" s="71"/>
      <c r="U21" s="73"/>
      <c r="V21" s="74"/>
    </row>
    <row r="22" spans="1:22" ht="21.75" customHeight="1" x14ac:dyDescent="0.65">
      <c r="A22" s="20">
        <v>17</v>
      </c>
      <c r="B22" s="66">
        <v>2109</v>
      </c>
      <c r="C22" s="67" t="s">
        <v>107</v>
      </c>
      <c r="D22" s="68" t="s">
        <v>108</v>
      </c>
      <c r="E22" s="69" t="s">
        <v>33</v>
      </c>
      <c r="F22" s="24" t="s">
        <v>109</v>
      </c>
      <c r="G22" s="70" t="s">
        <v>35</v>
      </c>
      <c r="H22" s="70" t="s">
        <v>82</v>
      </c>
      <c r="I22" s="24" t="s">
        <v>4</v>
      </c>
      <c r="J22" s="72"/>
      <c r="K22" s="72"/>
      <c r="L22" s="72"/>
      <c r="M22" s="72"/>
      <c r="N22" s="72"/>
      <c r="O22" s="72"/>
      <c r="P22" s="72"/>
      <c r="Q22" s="72"/>
      <c r="R22" s="72"/>
      <c r="S22" s="71" t="s">
        <v>110</v>
      </c>
      <c r="T22" s="71" t="s">
        <v>111</v>
      </c>
      <c r="U22" s="73"/>
      <c r="V22" s="74"/>
    </row>
    <row r="23" spans="1:22" ht="21.75" customHeight="1" x14ac:dyDescent="0.65">
      <c r="A23" s="20">
        <v>18</v>
      </c>
      <c r="B23" s="66">
        <v>2038</v>
      </c>
      <c r="C23" s="67" t="s">
        <v>112</v>
      </c>
      <c r="D23" s="68" t="s">
        <v>113</v>
      </c>
      <c r="E23" s="69" t="s">
        <v>33</v>
      </c>
      <c r="F23" s="24" t="s">
        <v>114</v>
      </c>
      <c r="G23" s="70" t="s">
        <v>35</v>
      </c>
      <c r="H23" s="70" t="s">
        <v>82</v>
      </c>
      <c r="I23" s="24" t="s">
        <v>4</v>
      </c>
      <c r="J23" s="72"/>
      <c r="K23" s="72"/>
      <c r="L23" s="72"/>
      <c r="M23" s="72"/>
      <c r="N23" s="72"/>
      <c r="O23" s="72"/>
      <c r="P23" s="72"/>
      <c r="Q23" s="72"/>
      <c r="R23" s="72"/>
      <c r="S23" s="71" t="s">
        <v>115</v>
      </c>
      <c r="T23" s="71"/>
      <c r="U23" s="73"/>
      <c r="V23" s="74"/>
    </row>
    <row r="24" spans="1:22" ht="21.75" customHeight="1" x14ac:dyDescent="0.65">
      <c r="A24" s="20">
        <v>19</v>
      </c>
      <c r="B24" s="66">
        <v>1863</v>
      </c>
      <c r="C24" s="67" t="s">
        <v>327</v>
      </c>
      <c r="D24" s="68" t="s">
        <v>328</v>
      </c>
      <c r="E24" s="69" t="s">
        <v>40</v>
      </c>
      <c r="F24" s="24" t="s">
        <v>329</v>
      </c>
      <c r="G24" s="70" t="s">
        <v>35</v>
      </c>
      <c r="H24" s="70"/>
      <c r="I24" s="71" t="s">
        <v>330</v>
      </c>
      <c r="J24" s="72"/>
      <c r="K24" s="72"/>
      <c r="L24" s="72"/>
      <c r="M24" s="72"/>
      <c r="N24" s="72"/>
      <c r="O24" s="72"/>
      <c r="P24" s="72"/>
      <c r="Q24" s="72"/>
      <c r="R24" s="72"/>
      <c r="S24" s="71" t="s">
        <v>331</v>
      </c>
      <c r="T24" s="71" t="s">
        <v>332</v>
      </c>
      <c r="U24" s="73"/>
      <c r="V24" s="74"/>
    </row>
    <row r="25" spans="1:22" ht="21.75" customHeight="1" x14ac:dyDescent="0.65">
      <c r="A25" s="20">
        <v>20</v>
      </c>
      <c r="B25" s="66">
        <v>2009</v>
      </c>
      <c r="C25" s="67" t="s">
        <v>333</v>
      </c>
      <c r="D25" s="68" t="s">
        <v>334</v>
      </c>
      <c r="E25" s="69" t="s">
        <v>40</v>
      </c>
      <c r="F25" s="24" t="s">
        <v>335</v>
      </c>
      <c r="G25" s="70" t="s">
        <v>35</v>
      </c>
      <c r="H25" s="70" t="s">
        <v>117</v>
      </c>
      <c r="I25" s="71" t="s">
        <v>330</v>
      </c>
      <c r="J25" s="72"/>
      <c r="K25" s="72"/>
      <c r="L25" s="72"/>
      <c r="M25" s="72"/>
      <c r="N25" s="72"/>
      <c r="O25" s="72"/>
      <c r="P25" s="72"/>
      <c r="Q25" s="72"/>
      <c r="R25" s="72"/>
      <c r="S25" s="71" t="s">
        <v>336</v>
      </c>
      <c r="T25" s="71"/>
      <c r="U25" s="73"/>
      <c r="V25" s="74"/>
    </row>
    <row r="26" spans="1:22" ht="21.75" customHeight="1" x14ac:dyDescent="0.65">
      <c r="A26" s="20">
        <v>21</v>
      </c>
      <c r="B26" s="66">
        <v>1861</v>
      </c>
      <c r="C26" s="67" t="s">
        <v>337</v>
      </c>
      <c r="D26" s="68" t="s">
        <v>338</v>
      </c>
      <c r="E26" s="69" t="s">
        <v>40</v>
      </c>
      <c r="F26" s="24" t="s">
        <v>339</v>
      </c>
      <c r="G26" s="70" t="s">
        <v>35</v>
      </c>
      <c r="H26" s="70" t="s">
        <v>117</v>
      </c>
      <c r="I26" s="71" t="s">
        <v>330</v>
      </c>
      <c r="J26" s="72"/>
      <c r="K26" s="72"/>
      <c r="L26" s="72"/>
      <c r="M26" s="72"/>
      <c r="N26" s="72"/>
      <c r="O26" s="72"/>
      <c r="P26" s="72"/>
      <c r="Q26" s="72"/>
      <c r="R26" s="72"/>
      <c r="S26" s="71" t="s">
        <v>340</v>
      </c>
      <c r="T26" s="71"/>
      <c r="U26" s="73"/>
      <c r="V26" s="74"/>
    </row>
    <row r="27" spans="1:22" ht="21.75" customHeight="1" x14ac:dyDescent="0.65">
      <c r="A27" s="20">
        <v>22</v>
      </c>
      <c r="B27" s="66">
        <v>1719</v>
      </c>
      <c r="C27" s="67" t="s">
        <v>341</v>
      </c>
      <c r="D27" s="68" t="s">
        <v>342</v>
      </c>
      <c r="E27" s="69" t="s">
        <v>40</v>
      </c>
      <c r="F27" s="24" t="s">
        <v>343</v>
      </c>
      <c r="G27" s="70" t="s">
        <v>35</v>
      </c>
      <c r="H27" s="70" t="s">
        <v>117</v>
      </c>
      <c r="I27" s="71" t="s">
        <v>330</v>
      </c>
      <c r="J27" s="72"/>
      <c r="K27" s="72"/>
      <c r="L27" s="72"/>
      <c r="M27" s="72"/>
      <c r="N27" s="72"/>
      <c r="O27" s="72"/>
      <c r="P27" s="72"/>
      <c r="Q27" s="72"/>
      <c r="R27" s="72"/>
      <c r="S27" s="71" t="s">
        <v>344</v>
      </c>
      <c r="T27" s="71" t="s">
        <v>345</v>
      </c>
      <c r="U27" s="73"/>
      <c r="V27" s="74"/>
    </row>
    <row r="28" spans="1:22" ht="21.75" customHeight="1" x14ac:dyDescent="0.65">
      <c r="A28" s="20">
        <v>23</v>
      </c>
      <c r="B28" s="66"/>
      <c r="C28" s="67" t="s">
        <v>346</v>
      </c>
      <c r="D28" s="68" t="s">
        <v>347</v>
      </c>
      <c r="E28" s="69" t="s">
        <v>33</v>
      </c>
      <c r="F28" s="24" t="s">
        <v>348</v>
      </c>
      <c r="G28" s="70" t="s">
        <v>35</v>
      </c>
      <c r="H28" s="70" t="s">
        <v>349</v>
      </c>
      <c r="I28" s="71"/>
      <c r="J28" s="72"/>
      <c r="K28" s="72"/>
      <c r="L28" s="72"/>
      <c r="M28" s="72"/>
      <c r="N28" s="72"/>
      <c r="O28" s="72"/>
      <c r="P28" s="72"/>
      <c r="Q28" s="72"/>
      <c r="R28" s="72"/>
      <c r="S28" s="71" t="s">
        <v>350</v>
      </c>
      <c r="T28" s="71"/>
      <c r="U28" s="73"/>
      <c r="V28" s="74"/>
    </row>
    <row r="29" spans="1:22" ht="21.75" customHeight="1" x14ac:dyDescent="0.65">
      <c r="A29" s="20">
        <v>24</v>
      </c>
      <c r="B29" s="66">
        <v>2070</v>
      </c>
      <c r="C29" s="67" t="s">
        <v>351</v>
      </c>
      <c r="D29" s="68" t="s">
        <v>352</v>
      </c>
      <c r="E29" s="69" t="s">
        <v>33</v>
      </c>
      <c r="F29" s="24" t="s">
        <v>353</v>
      </c>
      <c r="G29" s="70" t="s">
        <v>35</v>
      </c>
      <c r="H29" s="70" t="s">
        <v>117</v>
      </c>
      <c r="I29" s="71" t="s">
        <v>4</v>
      </c>
      <c r="J29" s="72"/>
      <c r="K29" s="72"/>
      <c r="L29" s="72"/>
      <c r="M29" s="72"/>
      <c r="N29" s="72"/>
      <c r="O29" s="72"/>
      <c r="P29" s="72"/>
      <c r="Q29" s="72"/>
      <c r="R29" s="72"/>
      <c r="S29" s="71" t="s">
        <v>354</v>
      </c>
      <c r="T29" s="71"/>
      <c r="U29" s="73"/>
      <c r="V29" s="74"/>
    </row>
    <row r="30" spans="1:22" ht="21.75" customHeight="1" x14ac:dyDescent="0.65">
      <c r="A30" s="20">
        <v>25</v>
      </c>
      <c r="B30" s="66">
        <v>1765</v>
      </c>
      <c r="C30" s="67" t="s">
        <v>355</v>
      </c>
      <c r="D30" s="68" t="s">
        <v>356</v>
      </c>
      <c r="E30" s="69" t="s">
        <v>40</v>
      </c>
      <c r="F30" s="24" t="s">
        <v>353</v>
      </c>
      <c r="G30" s="70" t="s">
        <v>35</v>
      </c>
      <c r="H30" s="70" t="s">
        <v>117</v>
      </c>
      <c r="I30" s="71" t="s">
        <v>330</v>
      </c>
      <c r="J30" s="72"/>
      <c r="K30" s="72"/>
      <c r="L30" s="72"/>
      <c r="M30" s="72"/>
      <c r="N30" s="72"/>
      <c r="O30" s="72"/>
      <c r="P30" s="72"/>
      <c r="Q30" s="72"/>
      <c r="R30" s="72"/>
      <c r="S30" s="71" t="s">
        <v>357</v>
      </c>
      <c r="T30" s="71"/>
      <c r="U30" s="73"/>
      <c r="V30" s="74"/>
    </row>
    <row r="31" spans="1:22" ht="21.75" customHeight="1" x14ac:dyDescent="0.65">
      <c r="A31" s="20">
        <v>26</v>
      </c>
      <c r="B31" s="66">
        <v>1785</v>
      </c>
      <c r="C31" s="67" t="s">
        <v>358</v>
      </c>
      <c r="D31" s="68" t="s">
        <v>359</v>
      </c>
      <c r="E31" s="69" t="s">
        <v>40</v>
      </c>
      <c r="F31" s="24" t="s">
        <v>360</v>
      </c>
      <c r="G31" s="70" t="s">
        <v>35</v>
      </c>
      <c r="H31" s="70" t="s">
        <v>117</v>
      </c>
      <c r="I31" s="71" t="s">
        <v>330</v>
      </c>
      <c r="J31" s="72"/>
      <c r="K31" s="72"/>
      <c r="L31" s="72"/>
      <c r="M31" s="72"/>
      <c r="N31" s="72"/>
      <c r="O31" s="72"/>
      <c r="P31" s="72"/>
      <c r="Q31" s="72"/>
      <c r="R31" s="72"/>
      <c r="S31" s="71" t="s">
        <v>361</v>
      </c>
      <c r="T31" s="71" t="s">
        <v>362</v>
      </c>
      <c r="U31" s="75" t="s">
        <v>363</v>
      </c>
      <c r="V31" s="74"/>
    </row>
    <row r="32" spans="1:22" ht="21.75" customHeight="1" x14ac:dyDescent="0.65">
      <c r="A32" s="20">
        <v>27</v>
      </c>
      <c r="B32" s="66">
        <v>1751</v>
      </c>
      <c r="C32" s="67" t="s">
        <v>364</v>
      </c>
      <c r="D32" s="68" t="s">
        <v>365</v>
      </c>
      <c r="E32" s="69" t="s">
        <v>40</v>
      </c>
      <c r="F32" s="24" t="s">
        <v>366</v>
      </c>
      <c r="G32" s="70" t="s">
        <v>35</v>
      </c>
      <c r="H32" s="70" t="s">
        <v>116</v>
      </c>
      <c r="I32" s="71" t="s">
        <v>330</v>
      </c>
      <c r="J32" s="72"/>
      <c r="K32" s="72"/>
      <c r="L32" s="72"/>
      <c r="M32" s="72"/>
      <c r="N32" s="72"/>
      <c r="O32" s="72"/>
      <c r="P32" s="72"/>
      <c r="Q32" s="72"/>
      <c r="R32" s="72"/>
      <c r="S32" s="71" t="s">
        <v>367</v>
      </c>
      <c r="T32" s="71"/>
      <c r="U32" s="75" t="s">
        <v>368</v>
      </c>
      <c r="V32" s="74"/>
    </row>
    <row r="33" spans="1:22" ht="21.75" customHeight="1" x14ac:dyDescent="0.65">
      <c r="A33" s="20">
        <v>28</v>
      </c>
      <c r="B33" s="66">
        <v>1749</v>
      </c>
      <c r="C33" s="67" t="s">
        <v>369</v>
      </c>
      <c r="D33" s="68" t="s">
        <v>370</v>
      </c>
      <c r="E33" s="69" t="s">
        <v>33</v>
      </c>
      <c r="F33" s="24" t="s">
        <v>371</v>
      </c>
      <c r="G33" s="70" t="s">
        <v>35</v>
      </c>
      <c r="H33" s="70" t="s">
        <v>116</v>
      </c>
      <c r="I33" s="71" t="s">
        <v>330</v>
      </c>
      <c r="J33" s="72"/>
      <c r="K33" s="72"/>
      <c r="L33" s="72"/>
      <c r="M33" s="72"/>
      <c r="N33" s="72"/>
      <c r="O33" s="72"/>
      <c r="P33" s="72"/>
      <c r="Q33" s="72"/>
      <c r="R33" s="72"/>
      <c r="S33" s="71" t="s">
        <v>372</v>
      </c>
      <c r="T33" s="71"/>
      <c r="U33" s="75" t="s">
        <v>373</v>
      </c>
      <c r="V33" s="74"/>
    </row>
    <row r="34" spans="1:22" ht="21.75" customHeight="1" x14ac:dyDescent="0.65">
      <c r="A34" s="20">
        <v>29</v>
      </c>
      <c r="B34" s="66">
        <v>1818</v>
      </c>
      <c r="C34" s="67" t="s">
        <v>374</v>
      </c>
      <c r="D34" s="68" t="s">
        <v>375</v>
      </c>
      <c r="E34" s="69" t="s">
        <v>40</v>
      </c>
      <c r="F34" s="24" t="s">
        <v>376</v>
      </c>
      <c r="G34" s="70" t="s">
        <v>35</v>
      </c>
      <c r="H34" s="70" t="s">
        <v>116</v>
      </c>
      <c r="I34" s="71" t="s">
        <v>330</v>
      </c>
      <c r="J34" s="72"/>
      <c r="K34" s="72"/>
      <c r="L34" s="72"/>
      <c r="M34" s="72"/>
      <c r="N34" s="72"/>
      <c r="O34" s="72"/>
      <c r="P34" s="72"/>
      <c r="Q34" s="72"/>
      <c r="R34" s="72"/>
      <c r="S34" s="71" t="s">
        <v>377</v>
      </c>
      <c r="T34" s="71"/>
      <c r="U34" s="73"/>
      <c r="V34" s="74"/>
    </row>
    <row r="35" spans="1:22" ht="21.75" customHeight="1" x14ac:dyDescent="0.65">
      <c r="A35" s="20">
        <v>30</v>
      </c>
      <c r="B35" s="66">
        <v>1787</v>
      </c>
      <c r="C35" s="67" t="s">
        <v>378</v>
      </c>
      <c r="D35" s="68" t="s">
        <v>379</v>
      </c>
      <c r="E35" s="69" t="s">
        <v>40</v>
      </c>
      <c r="F35" s="24" t="s">
        <v>366</v>
      </c>
      <c r="G35" s="70" t="s">
        <v>35</v>
      </c>
      <c r="H35" s="70" t="s">
        <v>117</v>
      </c>
      <c r="I35" s="71" t="s">
        <v>330</v>
      </c>
      <c r="J35" s="72"/>
      <c r="K35" s="72"/>
      <c r="L35" s="72"/>
      <c r="M35" s="72"/>
      <c r="N35" s="72"/>
      <c r="O35" s="72"/>
      <c r="P35" s="72"/>
      <c r="Q35" s="72"/>
      <c r="R35" s="72"/>
      <c r="S35" s="71" t="s">
        <v>380</v>
      </c>
      <c r="T35" s="71"/>
      <c r="U35" s="73"/>
      <c r="V35" s="74"/>
    </row>
    <row r="36" spans="1:22" ht="21.75" customHeight="1" x14ac:dyDescent="0.65">
      <c r="A36" s="20">
        <v>31</v>
      </c>
      <c r="B36" s="66">
        <v>2142</v>
      </c>
      <c r="C36" s="67" t="s">
        <v>381</v>
      </c>
      <c r="D36" s="68" t="s">
        <v>382</v>
      </c>
      <c r="E36" s="69" t="s">
        <v>33</v>
      </c>
      <c r="F36" s="24" t="s">
        <v>383</v>
      </c>
      <c r="G36" s="70" t="s">
        <v>35</v>
      </c>
      <c r="H36" s="70" t="s">
        <v>349</v>
      </c>
      <c r="I36" s="71" t="s">
        <v>330</v>
      </c>
      <c r="J36" s="72"/>
      <c r="K36" s="72"/>
      <c r="L36" s="72"/>
      <c r="M36" s="72"/>
      <c r="N36" s="72"/>
      <c r="O36" s="72"/>
      <c r="P36" s="72"/>
      <c r="Q36" s="72"/>
      <c r="R36" s="72"/>
      <c r="S36" s="71" t="s">
        <v>384</v>
      </c>
      <c r="T36" s="71" t="s">
        <v>385</v>
      </c>
      <c r="U36" s="73"/>
      <c r="V36" s="74"/>
    </row>
    <row r="37" spans="1:22" ht="21.75" customHeight="1" x14ac:dyDescent="0.65">
      <c r="A37" s="20">
        <v>32</v>
      </c>
      <c r="B37" s="66">
        <v>1879</v>
      </c>
      <c r="C37" s="67" t="s">
        <v>386</v>
      </c>
      <c r="D37" s="68" t="s">
        <v>387</v>
      </c>
      <c r="E37" s="69" t="s">
        <v>40</v>
      </c>
      <c r="F37" s="24" t="s">
        <v>388</v>
      </c>
      <c r="G37" s="70" t="s">
        <v>35</v>
      </c>
      <c r="H37" s="70" t="s">
        <v>389</v>
      </c>
      <c r="I37" s="71" t="s">
        <v>330</v>
      </c>
      <c r="J37" s="72"/>
      <c r="K37" s="72"/>
      <c r="L37" s="72"/>
      <c r="M37" s="72"/>
      <c r="N37" s="72"/>
      <c r="O37" s="72"/>
      <c r="P37" s="72"/>
      <c r="Q37" s="72"/>
      <c r="R37" s="72"/>
      <c r="S37" s="71" t="s">
        <v>390</v>
      </c>
      <c r="T37" s="71" t="s">
        <v>391</v>
      </c>
      <c r="U37" s="73"/>
      <c r="V37" s="74"/>
    </row>
    <row r="38" spans="1:22" ht="21.75" customHeight="1" x14ac:dyDescent="0.65">
      <c r="A38" s="20">
        <v>33</v>
      </c>
      <c r="B38" s="66">
        <v>1726</v>
      </c>
      <c r="C38" s="67" t="s">
        <v>392</v>
      </c>
      <c r="D38" s="68" t="s">
        <v>393</v>
      </c>
      <c r="E38" s="69" t="s">
        <v>40</v>
      </c>
      <c r="F38" s="24" t="s">
        <v>398</v>
      </c>
      <c r="G38" s="70" t="s">
        <v>35</v>
      </c>
      <c r="H38" s="70" t="s">
        <v>117</v>
      </c>
      <c r="I38" s="71" t="s">
        <v>330</v>
      </c>
      <c r="J38" s="72"/>
      <c r="K38" s="72"/>
      <c r="L38" s="72"/>
      <c r="M38" s="72"/>
      <c r="N38" s="72"/>
      <c r="O38" s="72"/>
      <c r="P38" s="72"/>
      <c r="Q38" s="72"/>
      <c r="R38" s="72"/>
      <c r="S38" s="71" t="s">
        <v>394</v>
      </c>
      <c r="T38" s="71" t="s">
        <v>395</v>
      </c>
      <c r="U38" s="73"/>
      <c r="V38" s="74"/>
    </row>
    <row r="39" spans="1:22" ht="21.75" customHeight="1" x14ac:dyDescent="0.65">
      <c r="A39" s="20">
        <v>34</v>
      </c>
      <c r="B39" s="66">
        <v>1925</v>
      </c>
      <c r="C39" s="67" t="s">
        <v>396</v>
      </c>
      <c r="D39" s="68" t="s">
        <v>397</v>
      </c>
      <c r="E39" s="69" t="s">
        <v>33</v>
      </c>
      <c r="F39" s="24"/>
      <c r="G39" s="70" t="s">
        <v>35</v>
      </c>
      <c r="H39" s="70" t="s">
        <v>389</v>
      </c>
      <c r="I39" s="71" t="s">
        <v>330</v>
      </c>
      <c r="J39" s="72"/>
      <c r="K39" s="72"/>
      <c r="L39" s="72"/>
      <c r="M39" s="72"/>
      <c r="N39" s="72"/>
      <c r="O39" s="72"/>
      <c r="P39" s="72"/>
      <c r="Q39" s="72"/>
      <c r="R39" s="72"/>
      <c r="S39" s="71" t="s">
        <v>399</v>
      </c>
      <c r="T39" s="71"/>
      <c r="U39" s="73"/>
      <c r="V39" s="74"/>
    </row>
    <row r="40" spans="1:22" ht="21.75" customHeight="1" x14ac:dyDescent="0.65">
      <c r="A40" s="20">
        <v>35</v>
      </c>
      <c r="B40" s="66">
        <v>2076</v>
      </c>
      <c r="C40" s="67" t="s">
        <v>400</v>
      </c>
      <c r="D40" s="68" t="s">
        <v>401</v>
      </c>
      <c r="E40" s="69" t="s">
        <v>33</v>
      </c>
      <c r="F40" s="24" t="s">
        <v>402</v>
      </c>
      <c r="G40" s="70" t="s">
        <v>35</v>
      </c>
      <c r="H40" s="70" t="s">
        <v>16</v>
      </c>
      <c r="I40" s="71" t="s">
        <v>330</v>
      </c>
      <c r="J40" s="72"/>
      <c r="K40" s="72"/>
      <c r="L40" s="72"/>
      <c r="M40" s="72"/>
      <c r="N40" s="72"/>
      <c r="O40" s="72"/>
      <c r="P40" s="72"/>
      <c r="Q40" s="72"/>
      <c r="R40" s="72"/>
      <c r="S40" s="71" t="s">
        <v>403</v>
      </c>
      <c r="T40" s="71"/>
      <c r="U40" s="73"/>
      <c r="V40" s="74"/>
    </row>
    <row r="41" spans="1:22" ht="21.75" customHeight="1" x14ac:dyDescent="0.65">
      <c r="A41" s="20">
        <v>36</v>
      </c>
      <c r="B41" s="66"/>
      <c r="C41" s="67" t="s">
        <v>404</v>
      </c>
      <c r="D41" s="68" t="s">
        <v>405</v>
      </c>
      <c r="E41" s="69" t="s">
        <v>33</v>
      </c>
      <c r="F41" s="24" t="s">
        <v>406</v>
      </c>
      <c r="G41" s="70" t="s">
        <v>35</v>
      </c>
      <c r="H41" s="70" t="s">
        <v>389</v>
      </c>
      <c r="I41" s="71" t="s">
        <v>330</v>
      </c>
      <c r="J41" s="72"/>
      <c r="K41" s="72"/>
      <c r="L41" s="72"/>
      <c r="M41" s="72"/>
      <c r="N41" s="72"/>
      <c r="O41" s="72"/>
      <c r="P41" s="72"/>
      <c r="Q41" s="72"/>
      <c r="R41" s="72"/>
      <c r="S41" s="71" t="s">
        <v>407</v>
      </c>
      <c r="T41" s="71" t="s">
        <v>408</v>
      </c>
      <c r="U41" s="73"/>
      <c r="V41" s="74"/>
    </row>
    <row r="42" spans="1:22" ht="21.75" customHeight="1" x14ac:dyDescent="0.65">
      <c r="A42" s="20">
        <v>37</v>
      </c>
      <c r="B42" s="66"/>
      <c r="C42" s="67" t="s">
        <v>409</v>
      </c>
      <c r="D42" s="68" t="s">
        <v>410</v>
      </c>
      <c r="E42" s="69" t="s">
        <v>40</v>
      </c>
      <c r="F42" s="24" t="s">
        <v>411</v>
      </c>
      <c r="G42" s="70" t="s">
        <v>35</v>
      </c>
      <c r="H42" s="70" t="s">
        <v>389</v>
      </c>
      <c r="I42" s="71" t="s">
        <v>330</v>
      </c>
      <c r="J42" s="72"/>
      <c r="K42" s="72"/>
      <c r="L42" s="72"/>
      <c r="M42" s="72"/>
      <c r="N42" s="72"/>
      <c r="O42" s="72"/>
      <c r="P42" s="72"/>
      <c r="Q42" s="72"/>
      <c r="R42" s="72"/>
      <c r="S42" s="71" t="s">
        <v>412</v>
      </c>
      <c r="T42" s="71"/>
      <c r="U42" s="73"/>
      <c r="V42" s="74"/>
    </row>
    <row r="43" spans="1:22" ht="21.75" customHeight="1" x14ac:dyDescent="0.65">
      <c r="A43" s="20">
        <v>38</v>
      </c>
      <c r="B43" s="66">
        <v>1862</v>
      </c>
      <c r="C43" s="67" t="s">
        <v>413</v>
      </c>
      <c r="D43" s="68" t="s">
        <v>414</v>
      </c>
      <c r="E43" s="69" t="s">
        <v>40</v>
      </c>
      <c r="F43" s="24" t="s">
        <v>415</v>
      </c>
      <c r="G43" s="70" t="s">
        <v>35</v>
      </c>
      <c r="H43" s="70" t="s">
        <v>349</v>
      </c>
      <c r="I43" s="71" t="s">
        <v>330</v>
      </c>
      <c r="J43" s="72"/>
      <c r="K43" s="72"/>
      <c r="L43" s="72"/>
      <c r="M43" s="72"/>
      <c r="N43" s="72"/>
      <c r="O43" s="72"/>
      <c r="P43" s="72"/>
      <c r="Q43" s="72"/>
      <c r="R43" s="72"/>
      <c r="S43" s="71" t="s">
        <v>416</v>
      </c>
      <c r="T43" s="71"/>
      <c r="U43" s="73"/>
      <c r="V43" s="74"/>
    </row>
    <row r="44" spans="1:22" ht="21.75" customHeight="1" x14ac:dyDescent="0.65">
      <c r="A44" s="20">
        <v>39</v>
      </c>
      <c r="B44" s="66">
        <v>2050</v>
      </c>
      <c r="C44" s="67" t="s">
        <v>417</v>
      </c>
      <c r="D44" s="68" t="s">
        <v>418</v>
      </c>
      <c r="E44" s="69" t="s">
        <v>33</v>
      </c>
      <c r="F44" s="24" t="s">
        <v>419</v>
      </c>
      <c r="G44" s="70" t="s">
        <v>35</v>
      </c>
      <c r="H44" s="70" t="s">
        <v>16</v>
      </c>
      <c r="I44" s="71" t="s">
        <v>330</v>
      </c>
      <c r="J44" s="72"/>
      <c r="K44" s="72"/>
      <c r="L44" s="72"/>
      <c r="M44" s="72"/>
      <c r="N44" s="72"/>
      <c r="O44" s="72"/>
      <c r="P44" s="72"/>
      <c r="Q44" s="72"/>
      <c r="R44" s="72"/>
      <c r="S44" s="71" t="s">
        <v>420</v>
      </c>
      <c r="T44" s="71"/>
      <c r="U44" s="73"/>
      <c r="V44" s="74"/>
    </row>
    <row r="45" spans="1:22" ht="21.75" customHeight="1" x14ac:dyDescent="0.65">
      <c r="A45" s="20">
        <v>40</v>
      </c>
      <c r="B45" s="66">
        <v>2143</v>
      </c>
      <c r="C45" s="67" t="s">
        <v>421</v>
      </c>
      <c r="D45" s="68" t="s">
        <v>422</v>
      </c>
      <c r="E45" s="69" t="s">
        <v>40</v>
      </c>
      <c r="F45" s="24" t="s">
        <v>423</v>
      </c>
      <c r="G45" s="70" t="s">
        <v>35</v>
      </c>
      <c r="H45" s="70" t="s">
        <v>117</v>
      </c>
      <c r="I45" s="71" t="s">
        <v>330</v>
      </c>
      <c r="J45" s="72"/>
      <c r="K45" s="72"/>
      <c r="L45" s="72"/>
      <c r="M45" s="72"/>
      <c r="N45" s="72"/>
      <c r="O45" s="72"/>
      <c r="P45" s="72"/>
      <c r="Q45" s="72"/>
      <c r="R45" s="72"/>
      <c r="S45" s="71" t="s">
        <v>424</v>
      </c>
      <c r="T45" s="71" t="s">
        <v>425</v>
      </c>
      <c r="U45" s="73"/>
      <c r="V45" s="74"/>
    </row>
    <row r="46" spans="1:22" ht="21.75" customHeight="1" x14ac:dyDescent="0.65">
      <c r="A46" s="20">
        <v>41</v>
      </c>
      <c r="B46" s="66"/>
      <c r="C46" s="67" t="s">
        <v>426</v>
      </c>
      <c r="D46" s="68" t="s">
        <v>427</v>
      </c>
      <c r="E46" s="69" t="s">
        <v>33</v>
      </c>
      <c r="F46" s="24" t="s">
        <v>428</v>
      </c>
      <c r="G46" s="70" t="s">
        <v>35</v>
      </c>
      <c r="H46" s="70" t="s">
        <v>389</v>
      </c>
      <c r="I46" s="71" t="s">
        <v>330</v>
      </c>
      <c r="J46" s="72"/>
      <c r="K46" s="72"/>
      <c r="L46" s="72"/>
      <c r="M46" s="72"/>
      <c r="N46" s="72"/>
      <c r="O46" s="72"/>
      <c r="P46" s="72"/>
      <c r="Q46" s="72"/>
      <c r="R46" s="72"/>
      <c r="S46" s="71" t="s">
        <v>429</v>
      </c>
      <c r="T46" s="71"/>
      <c r="U46" s="73"/>
      <c r="V46" s="74"/>
    </row>
    <row r="47" spans="1:22" ht="21.75" customHeight="1" x14ac:dyDescent="0.65">
      <c r="A47" s="20">
        <v>42</v>
      </c>
      <c r="B47" s="66">
        <v>1942</v>
      </c>
      <c r="C47" s="67" t="s">
        <v>430</v>
      </c>
      <c r="D47" s="68" t="s">
        <v>431</v>
      </c>
      <c r="E47" s="69" t="s">
        <v>33</v>
      </c>
      <c r="F47" s="24" t="s">
        <v>432</v>
      </c>
      <c r="G47" s="70" t="s">
        <v>35</v>
      </c>
      <c r="H47" s="70" t="s">
        <v>116</v>
      </c>
      <c r="I47" s="71" t="s">
        <v>330</v>
      </c>
      <c r="J47" s="72"/>
      <c r="K47" s="72"/>
      <c r="L47" s="72"/>
      <c r="M47" s="72"/>
      <c r="N47" s="72"/>
      <c r="O47" s="72"/>
      <c r="P47" s="72"/>
      <c r="Q47" s="72"/>
      <c r="R47" s="72"/>
      <c r="S47" s="71" t="s">
        <v>433</v>
      </c>
      <c r="T47" s="71"/>
      <c r="U47" s="75" t="s">
        <v>434</v>
      </c>
      <c r="V47" s="74"/>
    </row>
    <row r="48" spans="1:22" ht="21.75" customHeight="1" x14ac:dyDescent="0.65">
      <c r="A48" s="20">
        <v>43</v>
      </c>
      <c r="B48" s="66">
        <v>2026</v>
      </c>
      <c r="C48" s="67" t="s">
        <v>435</v>
      </c>
      <c r="D48" s="68" t="s">
        <v>436</v>
      </c>
      <c r="E48" s="69" t="s">
        <v>40</v>
      </c>
      <c r="F48" s="24" t="s">
        <v>437</v>
      </c>
      <c r="G48" s="70" t="s">
        <v>35</v>
      </c>
      <c r="H48" s="70" t="s">
        <v>117</v>
      </c>
      <c r="I48" s="71" t="s">
        <v>4</v>
      </c>
      <c r="J48" s="72"/>
      <c r="K48" s="72"/>
      <c r="L48" s="72"/>
      <c r="M48" s="72"/>
      <c r="N48" s="72"/>
      <c r="O48" s="72"/>
      <c r="P48" s="72"/>
      <c r="Q48" s="72"/>
      <c r="R48" s="72"/>
      <c r="S48" s="71" t="s">
        <v>438</v>
      </c>
      <c r="T48" s="71"/>
      <c r="U48" s="73"/>
      <c r="V48" s="74"/>
    </row>
    <row r="49" spans="1:22" ht="21.75" customHeight="1" x14ac:dyDescent="0.65">
      <c r="A49" s="20">
        <v>44</v>
      </c>
      <c r="B49" s="66"/>
      <c r="C49" s="67" t="s">
        <v>439</v>
      </c>
      <c r="D49" s="68" t="s">
        <v>440</v>
      </c>
      <c r="E49" s="69" t="s">
        <v>33</v>
      </c>
      <c r="F49" s="24" t="s">
        <v>441</v>
      </c>
      <c r="G49" s="70" t="s">
        <v>279</v>
      </c>
      <c r="H49" s="70" t="s">
        <v>389</v>
      </c>
      <c r="I49" s="71" t="s">
        <v>330</v>
      </c>
      <c r="J49" s="72"/>
      <c r="K49" s="72"/>
      <c r="L49" s="72"/>
      <c r="M49" s="72"/>
      <c r="N49" s="72"/>
      <c r="O49" s="72"/>
      <c r="P49" s="72"/>
      <c r="Q49" s="72"/>
      <c r="R49" s="72"/>
      <c r="S49" s="71" t="s">
        <v>442</v>
      </c>
      <c r="T49" s="71" t="s">
        <v>443</v>
      </c>
      <c r="U49" s="75" t="s">
        <v>444</v>
      </c>
      <c r="V49" s="74"/>
    </row>
    <row r="50" spans="1:22" ht="21.75" customHeight="1" x14ac:dyDescent="0.65">
      <c r="A50" s="20">
        <v>45</v>
      </c>
      <c r="B50" s="66">
        <v>1929</v>
      </c>
      <c r="C50" s="67" t="s">
        <v>445</v>
      </c>
      <c r="D50" s="68" t="s">
        <v>446</v>
      </c>
      <c r="E50" s="69" t="s">
        <v>33</v>
      </c>
      <c r="F50" s="24" t="s">
        <v>447</v>
      </c>
      <c r="G50" s="70" t="s">
        <v>35</v>
      </c>
      <c r="H50" s="70" t="s">
        <v>116</v>
      </c>
      <c r="I50" s="71" t="s">
        <v>448</v>
      </c>
      <c r="J50" s="72"/>
      <c r="K50" s="72"/>
      <c r="L50" s="72"/>
      <c r="M50" s="72"/>
      <c r="N50" s="72"/>
      <c r="O50" s="72"/>
      <c r="P50" s="72"/>
      <c r="Q50" s="72"/>
      <c r="R50" s="72"/>
      <c r="S50" s="71" t="s">
        <v>449</v>
      </c>
      <c r="T50" s="71"/>
      <c r="U50" s="73"/>
      <c r="V50" s="74"/>
    </row>
    <row r="51" spans="1:22" ht="21.75" customHeight="1" x14ac:dyDescent="0.65">
      <c r="A51" s="20">
        <v>46</v>
      </c>
      <c r="B51" s="66">
        <v>1913</v>
      </c>
      <c r="C51" s="67" t="s">
        <v>450</v>
      </c>
      <c r="D51" s="68" t="s">
        <v>451</v>
      </c>
      <c r="E51" s="69" t="s">
        <v>33</v>
      </c>
      <c r="F51" s="24" t="s">
        <v>452</v>
      </c>
      <c r="G51" s="70" t="s">
        <v>35</v>
      </c>
      <c r="H51" s="70" t="s">
        <v>349</v>
      </c>
      <c r="I51" s="71" t="s">
        <v>330</v>
      </c>
      <c r="J51" s="72"/>
      <c r="K51" s="72"/>
      <c r="L51" s="72"/>
      <c r="M51" s="72"/>
      <c r="N51" s="72"/>
      <c r="O51" s="72"/>
      <c r="P51" s="72"/>
      <c r="Q51" s="72"/>
      <c r="R51" s="72"/>
      <c r="S51" s="71" t="s">
        <v>453</v>
      </c>
      <c r="T51" s="71"/>
      <c r="U51" s="73"/>
      <c r="V51" s="74"/>
    </row>
    <row r="52" spans="1:22" ht="21.75" customHeight="1" x14ac:dyDescent="0.65">
      <c r="A52" s="20">
        <v>47</v>
      </c>
      <c r="B52" s="66">
        <v>1752</v>
      </c>
      <c r="C52" s="67" t="s">
        <v>454</v>
      </c>
      <c r="D52" s="68" t="s">
        <v>455</v>
      </c>
      <c r="E52" s="69" t="s">
        <v>40</v>
      </c>
      <c r="F52" s="24" t="s">
        <v>456</v>
      </c>
      <c r="G52" s="70" t="s">
        <v>35</v>
      </c>
      <c r="H52" s="70" t="s">
        <v>117</v>
      </c>
      <c r="I52" s="71" t="s">
        <v>330</v>
      </c>
      <c r="J52" s="72"/>
      <c r="K52" s="72"/>
      <c r="L52" s="72"/>
      <c r="M52" s="72"/>
      <c r="N52" s="72"/>
      <c r="O52" s="72"/>
      <c r="P52" s="72"/>
      <c r="Q52" s="72"/>
      <c r="R52" s="72"/>
      <c r="S52" s="71" t="s">
        <v>457</v>
      </c>
      <c r="T52" s="71"/>
      <c r="U52" s="73"/>
      <c r="V52" s="74"/>
    </row>
    <row r="53" spans="1:22" ht="21.75" customHeight="1" x14ac:dyDescent="0.65">
      <c r="A53" s="20">
        <v>48</v>
      </c>
      <c r="B53" s="66">
        <v>1919</v>
      </c>
      <c r="C53" s="67" t="s">
        <v>458</v>
      </c>
      <c r="D53" s="68" t="s">
        <v>459</v>
      </c>
      <c r="E53" s="69" t="s">
        <v>40</v>
      </c>
      <c r="F53" s="24" t="s">
        <v>460</v>
      </c>
      <c r="G53" s="70" t="s">
        <v>35</v>
      </c>
      <c r="H53" s="70" t="s">
        <v>349</v>
      </c>
      <c r="I53" s="71" t="s">
        <v>330</v>
      </c>
      <c r="J53" s="72"/>
      <c r="K53" s="72"/>
      <c r="L53" s="72"/>
      <c r="M53" s="72"/>
      <c r="N53" s="72"/>
      <c r="O53" s="72"/>
      <c r="P53" s="72"/>
      <c r="Q53" s="72"/>
      <c r="R53" s="72"/>
      <c r="S53" s="71" t="s">
        <v>461</v>
      </c>
      <c r="T53" s="71"/>
      <c r="U53" s="73"/>
      <c r="V53" s="74"/>
    </row>
    <row r="54" spans="1:22" ht="21.75" customHeight="1" x14ac:dyDescent="0.65">
      <c r="A54" s="20">
        <v>49</v>
      </c>
      <c r="B54" s="66">
        <v>1888</v>
      </c>
      <c r="C54" s="67" t="s">
        <v>462</v>
      </c>
      <c r="D54" s="68" t="s">
        <v>463</v>
      </c>
      <c r="E54" s="69" t="s">
        <v>40</v>
      </c>
      <c r="F54" s="24" t="s">
        <v>464</v>
      </c>
      <c r="G54" s="70" t="s">
        <v>35</v>
      </c>
      <c r="H54" s="70" t="s">
        <v>117</v>
      </c>
      <c r="I54" s="71" t="s">
        <v>84</v>
      </c>
      <c r="J54" s="72"/>
      <c r="K54" s="72"/>
      <c r="L54" s="72"/>
      <c r="M54" s="72"/>
      <c r="N54" s="72"/>
      <c r="O54" s="72"/>
      <c r="P54" s="72"/>
      <c r="Q54" s="72"/>
      <c r="R54" s="72"/>
      <c r="S54" s="71" t="s">
        <v>465</v>
      </c>
      <c r="T54" s="71"/>
      <c r="U54" s="73"/>
      <c r="V54" s="74"/>
    </row>
    <row r="55" spans="1:22" ht="21.75" customHeight="1" x14ac:dyDescent="0.65">
      <c r="A55" s="20">
        <v>50</v>
      </c>
      <c r="B55" s="66">
        <v>1704</v>
      </c>
      <c r="C55" s="67" t="s">
        <v>466</v>
      </c>
      <c r="D55" s="68" t="s">
        <v>467</v>
      </c>
      <c r="E55" s="69" t="s">
        <v>40</v>
      </c>
      <c r="F55" s="24" t="s">
        <v>468</v>
      </c>
      <c r="G55" s="70" t="s">
        <v>35</v>
      </c>
      <c r="H55" s="70" t="s">
        <v>117</v>
      </c>
      <c r="I55" s="71" t="s">
        <v>84</v>
      </c>
      <c r="J55" s="72"/>
      <c r="K55" s="72"/>
      <c r="L55" s="72"/>
      <c r="M55" s="72"/>
      <c r="N55" s="72"/>
      <c r="O55" s="72"/>
      <c r="P55" s="72"/>
      <c r="Q55" s="72"/>
      <c r="R55" s="72"/>
      <c r="S55" s="71" t="s">
        <v>469</v>
      </c>
      <c r="T55" s="71"/>
      <c r="U55" s="73"/>
      <c r="V55" s="74"/>
    </row>
    <row r="56" spans="1:22" ht="21.75" customHeight="1" x14ac:dyDescent="0.65">
      <c r="A56" s="20">
        <v>51</v>
      </c>
      <c r="B56" s="66">
        <v>1743</v>
      </c>
      <c r="C56" s="67" t="s">
        <v>470</v>
      </c>
      <c r="D56" s="68" t="s">
        <v>471</v>
      </c>
      <c r="E56" s="69" t="s">
        <v>40</v>
      </c>
      <c r="F56" s="24" t="s">
        <v>472</v>
      </c>
      <c r="G56" s="70" t="s">
        <v>35</v>
      </c>
      <c r="H56" s="70" t="s">
        <v>117</v>
      </c>
      <c r="I56" s="71" t="s">
        <v>84</v>
      </c>
      <c r="J56" s="72"/>
      <c r="K56" s="72"/>
      <c r="L56" s="72"/>
      <c r="M56" s="72"/>
      <c r="N56" s="72"/>
      <c r="O56" s="72"/>
      <c r="P56" s="72"/>
      <c r="Q56" s="72"/>
      <c r="R56" s="72"/>
      <c r="S56" s="71" t="s">
        <v>473</v>
      </c>
      <c r="T56" s="71"/>
      <c r="U56" s="75" t="s">
        <v>474</v>
      </c>
      <c r="V56" s="74"/>
    </row>
    <row r="57" spans="1:22" ht="21.75" customHeight="1" x14ac:dyDescent="0.65">
      <c r="A57" s="20">
        <v>52</v>
      </c>
      <c r="B57" s="66">
        <v>1819</v>
      </c>
      <c r="C57" s="67" t="s">
        <v>475</v>
      </c>
      <c r="D57" s="68" t="s">
        <v>476</v>
      </c>
      <c r="E57" s="69" t="s">
        <v>40</v>
      </c>
      <c r="F57" s="24" t="s">
        <v>477</v>
      </c>
      <c r="G57" s="70" t="s">
        <v>35</v>
      </c>
      <c r="H57" s="70" t="s">
        <v>116</v>
      </c>
      <c r="I57" s="71" t="s">
        <v>84</v>
      </c>
      <c r="J57" s="72"/>
      <c r="K57" s="72"/>
      <c r="L57" s="72"/>
      <c r="M57" s="72"/>
      <c r="N57" s="72"/>
      <c r="O57" s="72"/>
      <c r="P57" s="72"/>
      <c r="Q57" s="72"/>
      <c r="R57" s="72"/>
      <c r="S57" s="71" t="s">
        <v>478</v>
      </c>
      <c r="T57" s="71"/>
      <c r="U57" s="73"/>
      <c r="V57" s="74"/>
    </row>
    <row r="58" spans="1:22" ht="21.75" customHeight="1" x14ac:dyDescent="0.65">
      <c r="A58" s="20">
        <v>53</v>
      </c>
      <c r="B58" s="66">
        <v>1705</v>
      </c>
      <c r="C58" s="67" t="s">
        <v>479</v>
      </c>
      <c r="D58" s="68" t="s">
        <v>480</v>
      </c>
      <c r="E58" s="69" t="s">
        <v>40</v>
      </c>
      <c r="F58" s="24" t="s">
        <v>481</v>
      </c>
      <c r="G58" s="70" t="s">
        <v>35</v>
      </c>
      <c r="H58" s="70" t="s">
        <v>117</v>
      </c>
      <c r="I58" s="71" t="s">
        <v>330</v>
      </c>
      <c r="J58" s="72"/>
      <c r="K58" s="72"/>
      <c r="L58" s="72"/>
      <c r="M58" s="72"/>
      <c r="N58" s="72"/>
      <c r="O58" s="72"/>
      <c r="P58" s="72"/>
      <c r="Q58" s="72"/>
      <c r="R58" s="72"/>
      <c r="S58" s="71" t="s">
        <v>482</v>
      </c>
      <c r="T58" s="71"/>
      <c r="U58" s="75" t="s">
        <v>483</v>
      </c>
      <c r="V58" s="74"/>
    </row>
    <row r="59" spans="1:22" ht="21.75" customHeight="1" x14ac:dyDescent="0.65">
      <c r="A59" s="20">
        <v>54</v>
      </c>
      <c r="B59" s="66">
        <v>2021</v>
      </c>
      <c r="C59" s="67" t="s">
        <v>484</v>
      </c>
      <c r="D59" s="68" t="s">
        <v>485</v>
      </c>
      <c r="E59" s="69" t="s">
        <v>40</v>
      </c>
      <c r="F59" s="24" t="s">
        <v>486</v>
      </c>
      <c r="G59" s="70" t="s">
        <v>35</v>
      </c>
      <c r="H59" s="70" t="s">
        <v>117</v>
      </c>
      <c r="I59" s="71" t="s">
        <v>330</v>
      </c>
      <c r="J59" s="72"/>
      <c r="K59" s="72"/>
      <c r="L59" s="72"/>
      <c r="M59" s="72"/>
      <c r="N59" s="72"/>
      <c r="O59" s="72"/>
      <c r="P59" s="72"/>
      <c r="Q59" s="72"/>
      <c r="R59" s="72"/>
      <c r="S59" s="71" t="s">
        <v>487</v>
      </c>
      <c r="T59" s="71"/>
      <c r="U59" s="75" t="s">
        <v>488</v>
      </c>
      <c r="V59" s="74"/>
    </row>
    <row r="60" spans="1:22" ht="21.75" customHeight="1" x14ac:dyDescent="0.65">
      <c r="A60" s="20">
        <v>55</v>
      </c>
      <c r="B60" s="66">
        <v>1955</v>
      </c>
      <c r="C60" s="67" t="s">
        <v>489</v>
      </c>
      <c r="D60" s="68" t="s">
        <v>490</v>
      </c>
      <c r="E60" s="69" t="s">
        <v>33</v>
      </c>
      <c r="F60" s="24" t="s">
        <v>491</v>
      </c>
      <c r="G60" s="70" t="s">
        <v>35</v>
      </c>
      <c r="H60" s="70" t="s">
        <v>2</v>
      </c>
      <c r="I60" s="71" t="s">
        <v>4</v>
      </c>
      <c r="J60" s="72"/>
      <c r="K60" s="72"/>
      <c r="L60" s="72"/>
      <c r="M60" s="72"/>
      <c r="N60" s="72"/>
      <c r="O60" s="72"/>
      <c r="P60" s="72"/>
      <c r="Q60" s="72"/>
      <c r="R60" s="72"/>
      <c r="S60" s="71" t="s">
        <v>492</v>
      </c>
      <c r="T60" s="71"/>
      <c r="U60" s="75" t="s">
        <v>493</v>
      </c>
      <c r="V60" s="74"/>
    </row>
    <row r="61" spans="1:22" ht="21.75" customHeight="1" x14ac:dyDescent="0.65">
      <c r="A61" s="20">
        <v>56</v>
      </c>
      <c r="B61" s="66">
        <v>2178</v>
      </c>
      <c r="C61" s="67" t="s">
        <v>494</v>
      </c>
      <c r="D61" s="68" t="s">
        <v>495</v>
      </c>
      <c r="E61" s="69" t="s">
        <v>40</v>
      </c>
      <c r="F61" s="24" t="s">
        <v>73</v>
      </c>
      <c r="G61" s="70" t="s">
        <v>35</v>
      </c>
      <c r="H61" s="70" t="s">
        <v>2</v>
      </c>
      <c r="I61" s="71" t="s">
        <v>4</v>
      </c>
      <c r="J61" s="72"/>
      <c r="K61" s="72"/>
      <c r="L61" s="72"/>
      <c r="M61" s="72"/>
      <c r="N61" s="72"/>
      <c r="O61" s="72"/>
      <c r="P61" s="72"/>
      <c r="Q61" s="72"/>
      <c r="R61" s="72"/>
      <c r="S61" s="71" t="s">
        <v>496</v>
      </c>
      <c r="T61" s="71" t="s">
        <v>497</v>
      </c>
      <c r="U61" s="75"/>
      <c r="V61" s="74"/>
    </row>
    <row r="62" spans="1:22" ht="21.75" customHeight="1" x14ac:dyDescent="0.65">
      <c r="A62" s="20">
        <v>57</v>
      </c>
      <c r="B62" s="66">
        <v>2124</v>
      </c>
      <c r="C62" s="67" t="s">
        <v>498</v>
      </c>
      <c r="D62" s="68" t="s">
        <v>499</v>
      </c>
      <c r="E62" s="69" t="s">
        <v>40</v>
      </c>
      <c r="F62" s="24" t="s">
        <v>500</v>
      </c>
      <c r="G62" s="70" t="s">
        <v>279</v>
      </c>
      <c r="H62" s="70" t="s">
        <v>2</v>
      </c>
      <c r="I62" s="71" t="s">
        <v>4</v>
      </c>
      <c r="J62" s="72"/>
      <c r="K62" s="72"/>
      <c r="L62" s="72"/>
      <c r="M62" s="72"/>
      <c r="N62" s="72"/>
      <c r="O62" s="72"/>
      <c r="P62" s="72"/>
      <c r="Q62" s="72"/>
      <c r="R62" s="72"/>
      <c r="S62" s="71" t="s">
        <v>501</v>
      </c>
      <c r="T62" s="71"/>
      <c r="U62" s="75" t="s">
        <v>502</v>
      </c>
      <c r="V62" s="74"/>
    </row>
    <row r="63" spans="1:22" ht="21.75" customHeight="1" x14ac:dyDescent="0.65">
      <c r="A63" s="20">
        <v>58</v>
      </c>
      <c r="B63" s="66">
        <v>1963</v>
      </c>
      <c r="C63" s="67" t="s">
        <v>503</v>
      </c>
      <c r="D63" s="68" t="s">
        <v>504</v>
      </c>
      <c r="E63" s="69" t="s">
        <v>40</v>
      </c>
      <c r="F63" s="24" t="s">
        <v>505</v>
      </c>
      <c r="G63" s="70" t="s">
        <v>35</v>
      </c>
      <c r="H63" s="70" t="s">
        <v>2</v>
      </c>
      <c r="I63" s="71" t="s">
        <v>4</v>
      </c>
      <c r="J63" s="72"/>
      <c r="K63" s="72"/>
      <c r="L63" s="72"/>
      <c r="M63" s="72"/>
      <c r="N63" s="72"/>
      <c r="O63" s="72"/>
      <c r="P63" s="72"/>
      <c r="Q63" s="72"/>
      <c r="R63" s="72"/>
      <c r="S63" s="71" t="s">
        <v>506</v>
      </c>
      <c r="T63" s="71" t="s">
        <v>507</v>
      </c>
      <c r="U63" s="75"/>
      <c r="V63" s="74"/>
    </row>
    <row r="64" spans="1:22" ht="21.75" customHeight="1" x14ac:dyDescent="0.65">
      <c r="A64" s="20">
        <v>59</v>
      </c>
      <c r="B64" s="66">
        <v>1715</v>
      </c>
      <c r="C64" s="67" t="s">
        <v>508</v>
      </c>
      <c r="D64" s="68" t="s">
        <v>509</v>
      </c>
      <c r="E64" s="69" t="s">
        <v>40</v>
      </c>
      <c r="F64" s="24" t="s">
        <v>510</v>
      </c>
      <c r="G64" s="70" t="s">
        <v>35</v>
      </c>
      <c r="H64" s="70" t="s">
        <v>117</v>
      </c>
      <c r="I64" s="71" t="s">
        <v>4</v>
      </c>
      <c r="J64" s="72"/>
      <c r="K64" s="72"/>
      <c r="L64" s="72"/>
      <c r="M64" s="72"/>
      <c r="N64" s="72"/>
      <c r="O64" s="72"/>
      <c r="P64" s="72"/>
      <c r="Q64" s="72"/>
      <c r="R64" s="72"/>
      <c r="S64" s="71" t="s">
        <v>511</v>
      </c>
      <c r="T64" s="71"/>
      <c r="U64" s="75"/>
      <c r="V64" s="74"/>
    </row>
    <row r="65" spans="1:22" ht="21.75" customHeight="1" x14ac:dyDescent="0.65">
      <c r="A65" s="20">
        <v>60</v>
      </c>
      <c r="B65" s="66">
        <v>1781</v>
      </c>
      <c r="C65" s="67" t="s">
        <v>512</v>
      </c>
      <c r="D65" s="68" t="s">
        <v>513</v>
      </c>
      <c r="E65" s="69" t="s">
        <v>33</v>
      </c>
      <c r="F65" s="24" t="s">
        <v>514</v>
      </c>
      <c r="G65" s="70" t="s">
        <v>35</v>
      </c>
      <c r="H65" s="70" t="s">
        <v>2</v>
      </c>
      <c r="I65" s="71" t="s">
        <v>4</v>
      </c>
      <c r="J65" s="72"/>
      <c r="K65" s="72"/>
      <c r="L65" s="72"/>
      <c r="M65" s="72"/>
      <c r="N65" s="72"/>
      <c r="O65" s="72"/>
      <c r="P65" s="72"/>
      <c r="Q65" s="72"/>
      <c r="R65" s="72"/>
      <c r="S65" s="71" t="s">
        <v>515</v>
      </c>
      <c r="T65" s="71"/>
      <c r="U65" s="75"/>
      <c r="V65" s="74"/>
    </row>
    <row r="66" spans="1:22" ht="21.75" customHeight="1" x14ac:dyDescent="0.65">
      <c r="A66" s="20">
        <v>61</v>
      </c>
      <c r="B66" s="66">
        <v>1794</v>
      </c>
      <c r="C66" s="67" t="s">
        <v>516</v>
      </c>
      <c r="D66" s="68" t="s">
        <v>517</v>
      </c>
      <c r="E66" s="69" t="s">
        <v>40</v>
      </c>
      <c r="F66" s="24" t="s">
        <v>518</v>
      </c>
      <c r="G66" s="70" t="s">
        <v>35</v>
      </c>
      <c r="H66" s="70" t="s">
        <v>2</v>
      </c>
      <c r="I66" s="71" t="s">
        <v>4</v>
      </c>
      <c r="J66" s="72"/>
      <c r="K66" s="72"/>
      <c r="L66" s="72"/>
      <c r="M66" s="72"/>
      <c r="N66" s="72"/>
      <c r="O66" s="72"/>
      <c r="P66" s="72"/>
      <c r="Q66" s="72"/>
      <c r="R66" s="72"/>
      <c r="S66" s="71" t="s">
        <v>519</v>
      </c>
      <c r="T66" s="71" t="s">
        <v>520</v>
      </c>
      <c r="U66" s="75" t="s">
        <v>521</v>
      </c>
      <c r="V66" s="74"/>
    </row>
    <row r="67" spans="1:22" ht="21.75" customHeight="1" x14ac:dyDescent="0.65">
      <c r="A67" s="20">
        <v>62</v>
      </c>
      <c r="B67" s="66">
        <v>1771</v>
      </c>
      <c r="C67" s="67" t="s">
        <v>522</v>
      </c>
      <c r="D67" s="68" t="s">
        <v>523</v>
      </c>
      <c r="E67" s="69" t="s">
        <v>40</v>
      </c>
      <c r="F67" s="24" t="s">
        <v>524</v>
      </c>
      <c r="G67" s="70" t="s">
        <v>35</v>
      </c>
      <c r="H67" s="70" t="s">
        <v>2</v>
      </c>
      <c r="I67" s="71" t="s">
        <v>4</v>
      </c>
      <c r="J67" s="72"/>
      <c r="K67" s="72"/>
      <c r="L67" s="72"/>
      <c r="M67" s="72"/>
      <c r="N67" s="72"/>
      <c r="O67" s="72"/>
      <c r="P67" s="72"/>
      <c r="Q67" s="72"/>
      <c r="R67" s="72"/>
      <c r="S67" s="71" t="s">
        <v>525</v>
      </c>
      <c r="T67" s="71"/>
      <c r="U67" s="75"/>
      <c r="V67" s="74"/>
    </row>
    <row r="68" spans="1:22" ht="21.75" customHeight="1" x14ac:dyDescent="0.65">
      <c r="A68" s="20">
        <v>63</v>
      </c>
      <c r="B68" s="66">
        <v>2014</v>
      </c>
      <c r="C68" s="67" t="s">
        <v>526</v>
      </c>
      <c r="D68" s="68" t="s">
        <v>527</v>
      </c>
      <c r="E68" s="69" t="s">
        <v>33</v>
      </c>
      <c r="F68" s="24" t="s">
        <v>528</v>
      </c>
      <c r="G68" s="70" t="s">
        <v>279</v>
      </c>
      <c r="H68" s="70" t="s">
        <v>2</v>
      </c>
      <c r="I68" s="71" t="s">
        <v>4</v>
      </c>
      <c r="J68" s="72"/>
      <c r="K68" s="72"/>
      <c r="L68" s="72"/>
      <c r="M68" s="72"/>
      <c r="N68" s="72"/>
      <c r="O68" s="72"/>
      <c r="P68" s="72"/>
      <c r="Q68" s="72"/>
      <c r="R68" s="72"/>
      <c r="S68" s="71" t="s">
        <v>529</v>
      </c>
      <c r="T68" s="71"/>
      <c r="U68" s="75" t="s">
        <v>530</v>
      </c>
      <c r="V68" s="74"/>
    </row>
    <row r="69" spans="1:22" ht="21.75" customHeight="1" x14ac:dyDescent="0.65">
      <c r="A69" s="20">
        <v>64</v>
      </c>
      <c r="B69" s="66">
        <v>1850</v>
      </c>
      <c r="C69" s="67" t="s">
        <v>531</v>
      </c>
      <c r="D69" s="68" t="s">
        <v>532</v>
      </c>
      <c r="E69" s="69" t="s">
        <v>40</v>
      </c>
      <c r="F69" s="24" t="s">
        <v>533</v>
      </c>
      <c r="G69" s="70" t="s">
        <v>35</v>
      </c>
      <c r="H69" s="70" t="s">
        <v>2</v>
      </c>
      <c r="I69" s="71" t="s">
        <v>4</v>
      </c>
      <c r="J69" s="72"/>
      <c r="K69" s="72"/>
      <c r="L69" s="72"/>
      <c r="M69" s="72"/>
      <c r="N69" s="72"/>
      <c r="O69" s="72"/>
      <c r="P69" s="72"/>
      <c r="Q69" s="72"/>
      <c r="R69" s="72"/>
      <c r="S69" s="71" t="s">
        <v>534</v>
      </c>
      <c r="T69" s="71"/>
      <c r="U69" s="75"/>
      <c r="V69" s="74"/>
    </row>
    <row r="70" spans="1:22" ht="21.75" customHeight="1" x14ac:dyDescent="0.65">
      <c r="A70" s="20">
        <v>65</v>
      </c>
      <c r="B70" s="66">
        <v>1915</v>
      </c>
      <c r="C70" s="67" t="s">
        <v>535</v>
      </c>
      <c r="D70" s="68" t="s">
        <v>536</v>
      </c>
      <c r="E70" s="69" t="s">
        <v>33</v>
      </c>
      <c r="F70" s="24" t="s">
        <v>537</v>
      </c>
      <c r="G70" s="70" t="s">
        <v>35</v>
      </c>
      <c r="H70" s="70" t="s">
        <v>2</v>
      </c>
      <c r="I70" s="71" t="s">
        <v>4</v>
      </c>
      <c r="J70" s="72"/>
      <c r="K70" s="72"/>
      <c r="L70" s="72"/>
      <c r="M70" s="72"/>
      <c r="N70" s="72"/>
      <c r="O70" s="72"/>
      <c r="P70" s="72"/>
      <c r="Q70" s="72"/>
      <c r="R70" s="72"/>
      <c r="S70" s="71" t="s">
        <v>538</v>
      </c>
      <c r="T70" s="71"/>
      <c r="U70" s="75"/>
      <c r="V70" s="74"/>
    </row>
    <row r="71" spans="1:22" ht="21.75" customHeight="1" x14ac:dyDescent="0.65">
      <c r="A71" s="20">
        <v>66</v>
      </c>
      <c r="B71" s="66">
        <v>1739</v>
      </c>
      <c r="C71" s="67" t="s">
        <v>539</v>
      </c>
      <c r="D71" s="68" t="s">
        <v>540</v>
      </c>
      <c r="E71" s="69" t="s">
        <v>33</v>
      </c>
      <c r="F71" s="24" t="s">
        <v>541</v>
      </c>
      <c r="G71" s="70" t="s">
        <v>35</v>
      </c>
      <c r="H71" s="70" t="s">
        <v>2</v>
      </c>
      <c r="I71" s="71" t="s">
        <v>4</v>
      </c>
      <c r="J71" s="72"/>
      <c r="K71" s="72"/>
      <c r="L71" s="72"/>
      <c r="M71" s="72"/>
      <c r="N71" s="72"/>
      <c r="O71" s="72"/>
      <c r="P71" s="72"/>
      <c r="Q71" s="72"/>
      <c r="R71" s="72"/>
      <c r="S71" s="71" t="s">
        <v>542</v>
      </c>
      <c r="T71" s="71"/>
      <c r="U71" s="75"/>
      <c r="V71" s="74"/>
    </row>
    <row r="72" spans="1:22" ht="21.75" customHeight="1" x14ac:dyDescent="0.65">
      <c r="A72" s="20">
        <v>67</v>
      </c>
      <c r="B72" s="66">
        <v>1768</v>
      </c>
      <c r="C72" s="67" t="s">
        <v>543</v>
      </c>
      <c r="D72" s="68" t="s">
        <v>544</v>
      </c>
      <c r="E72" s="69" t="s">
        <v>33</v>
      </c>
      <c r="F72" s="24" t="s">
        <v>545</v>
      </c>
      <c r="G72" s="70" t="s">
        <v>35</v>
      </c>
      <c r="H72" s="70" t="s">
        <v>2</v>
      </c>
      <c r="I72" s="71" t="s">
        <v>4</v>
      </c>
      <c r="J72" s="72"/>
      <c r="K72" s="72"/>
      <c r="L72" s="72"/>
      <c r="M72" s="72"/>
      <c r="N72" s="72"/>
      <c r="O72" s="72"/>
      <c r="P72" s="72"/>
      <c r="Q72" s="72"/>
      <c r="R72" s="72"/>
      <c r="S72" s="71" t="s">
        <v>546</v>
      </c>
      <c r="T72" s="71"/>
      <c r="U72" s="75"/>
      <c r="V72" s="74"/>
    </row>
    <row r="73" spans="1:22" ht="21.75" customHeight="1" x14ac:dyDescent="0.65">
      <c r="A73" s="20">
        <v>68</v>
      </c>
      <c r="B73" s="66">
        <v>2152</v>
      </c>
      <c r="C73" s="67" t="s">
        <v>547</v>
      </c>
      <c r="D73" s="68" t="s">
        <v>548</v>
      </c>
      <c r="E73" s="69" t="s">
        <v>33</v>
      </c>
      <c r="F73" s="24" t="s">
        <v>549</v>
      </c>
      <c r="G73" s="70" t="s">
        <v>35</v>
      </c>
      <c r="H73" s="70" t="s">
        <v>2</v>
      </c>
      <c r="I73" s="71" t="s">
        <v>4</v>
      </c>
      <c r="J73" s="72"/>
      <c r="K73" s="72"/>
      <c r="L73" s="72"/>
      <c r="M73" s="72"/>
      <c r="N73" s="72"/>
      <c r="O73" s="72"/>
      <c r="P73" s="72"/>
      <c r="Q73" s="72"/>
      <c r="R73" s="72"/>
      <c r="S73" s="71" t="s">
        <v>550</v>
      </c>
      <c r="T73" s="71"/>
      <c r="U73" s="75"/>
      <c r="V73" s="74"/>
    </row>
    <row r="74" spans="1:22" ht="21.75" customHeight="1" x14ac:dyDescent="0.65">
      <c r="A74" s="20">
        <v>69</v>
      </c>
      <c r="B74" s="66">
        <v>1906</v>
      </c>
      <c r="C74" s="67" t="s">
        <v>551</v>
      </c>
      <c r="D74" s="68" t="s">
        <v>552</v>
      </c>
      <c r="E74" s="69" t="s">
        <v>40</v>
      </c>
      <c r="F74" s="24" t="s">
        <v>553</v>
      </c>
      <c r="G74" s="70" t="s">
        <v>35</v>
      </c>
      <c r="H74" s="70" t="s">
        <v>349</v>
      </c>
      <c r="I74" s="71" t="s">
        <v>84</v>
      </c>
      <c r="J74" s="72"/>
      <c r="K74" s="72"/>
      <c r="L74" s="72"/>
      <c r="M74" s="72"/>
      <c r="N74" s="72"/>
      <c r="O74" s="72"/>
      <c r="P74" s="72"/>
      <c r="Q74" s="72"/>
      <c r="R74" s="72"/>
      <c r="S74" s="71" t="s">
        <v>554</v>
      </c>
      <c r="T74" s="71"/>
      <c r="U74" s="75"/>
      <c r="V74" s="74"/>
    </row>
    <row r="75" spans="1:22" ht="21.75" customHeight="1" x14ac:dyDescent="0.65">
      <c r="A75" s="20">
        <v>70</v>
      </c>
      <c r="B75" s="66">
        <v>1908</v>
      </c>
      <c r="C75" s="67" t="s">
        <v>555</v>
      </c>
      <c r="D75" s="68" t="s">
        <v>556</v>
      </c>
      <c r="E75" s="69" t="s">
        <v>40</v>
      </c>
      <c r="F75" s="24" t="s">
        <v>557</v>
      </c>
      <c r="G75" s="70" t="s">
        <v>35</v>
      </c>
      <c r="H75" s="70" t="s">
        <v>117</v>
      </c>
      <c r="I75" s="71" t="s">
        <v>2826</v>
      </c>
      <c r="J75" s="72"/>
      <c r="K75" s="72"/>
      <c r="L75" s="72"/>
      <c r="M75" s="72"/>
      <c r="N75" s="72"/>
      <c r="O75" s="72"/>
      <c r="P75" s="72"/>
      <c r="Q75" s="72"/>
      <c r="R75" s="72"/>
      <c r="S75" s="71" t="s">
        <v>558</v>
      </c>
      <c r="T75" s="71"/>
      <c r="U75" s="75"/>
      <c r="V75" s="74"/>
    </row>
    <row r="76" spans="1:22" ht="21.75" customHeight="1" x14ac:dyDescent="0.65">
      <c r="A76" s="20">
        <v>71</v>
      </c>
      <c r="B76" s="66">
        <v>2075</v>
      </c>
      <c r="C76" s="67" t="s">
        <v>559</v>
      </c>
      <c r="D76" s="68" t="s">
        <v>560</v>
      </c>
      <c r="E76" s="69" t="s">
        <v>40</v>
      </c>
      <c r="F76" s="24" t="s">
        <v>561</v>
      </c>
      <c r="G76" s="70" t="s">
        <v>35</v>
      </c>
      <c r="H76" s="70" t="s">
        <v>349</v>
      </c>
      <c r="I76" s="71" t="s">
        <v>84</v>
      </c>
      <c r="J76" s="72"/>
      <c r="K76" s="72"/>
      <c r="L76" s="72"/>
      <c r="M76" s="72"/>
      <c r="N76" s="72"/>
      <c r="O76" s="72"/>
      <c r="P76" s="72"/>
      <c r="Q76" s="72"/>
      <c r="R76" s="72"/>
      <c r="S76" s="71" t="s">
        <v>562</v>
      </c>
      <c r="T76" s="71" t="s">
        <v>563</v>
      </c>
      <c r="U76" s="75"/>
      <c r="V76" s="74"/>
    </row>
    <row r="77" spans="1:22" ht="21.75" customHeight="1" x14ac:dyDescent="0.65">
      <c r="A77" s="20">
        <v>72</v>
      </c>
      <c r="B77" s="66">
        <v>1881</v>
      </c>
      <c r="C77" s="67" t="s">
        <v>564</v>
      </c>
      <c r="D77" s="68" t="s">
        <v>565</v>
      </c>
      <c r="E77" s="69" t="s">
        <v>33</v>
      </c>
      <c r="F77" s="24" t="s">
        <v>566</v>
      </c>
      <c r="G77" s="70" t="s">
        <v>35</v>
      </c>
      <c r="H77" s="70" t="s">
        <v>349</v>
      </c>
      <c r="I77" s="71" t="s">
        <v>84</v>
      </c>
      <c r="J77" s="72"/>
      <c r="K77" s="72"/>
      <c r="L77" s="72"/>
      <c r="M77" s="72"/>
      <c r="N77" s="72"/>
      <c r="O77" s="72"/>
      <c r="P77" s="72"/>
      <c r="Q77" s="72"/>
      <c r="R77" s="72"/>
      <c r="S77" s="71" t="s">
        <v>567</v>
      </c>
      <c r="T77" s="71" t="s">
        <v>568</v>
      </c>
      <c r="U77" s="75" t="s">
        <v>569</v>
      </c>
      <c r="V77" s="74"/>
    </row>
    <row r="78" spans="1:22" ht="21.75" customHeight="1" x14ac:dyDescent="0.65">
      <c r="A78" s="20">
        <v>73</v>
      </c>
      <c r="B78" s="66">
        <v>1782</v>
      </c>
      <c r="C78" s="67" t="s">
        <v>570</v>
      </c>
      <c r="D78" s="68" t="s">
        <v>571</v>
      </c>
      <c r="E78" s="69" t="s">
        <v>40</v>
      </c>
      <c r="F78" s="24" t="s">
        <v>572</v>
      </c>
      <c r="G78" s="70" t="s">
        <v>35</v>
      </c>
      <c r="H78" s="70" t="s">
        <v>117</v>
      </c>
      <c r="I78" s="71" t="s">
        <v>84</v>
      </c>
      <c r="J78" s="72"/>
      <c r="K78" s="72"/>
      <c r="L78" s="72"/>
      <c r="M78" s="72"/>
      <c r="N78" s="72"/>
      <c r="O78" s="72"/>
      <c r="P78" s="72"/>
      <c r="Q78" s="72"/>
      <c r="R78" s="72"/>
      <c r="S78" s="71" t="s">
        <v>573</v>
      </c>
      <c r="T78" s="71" t="s">
        <v>574</v>
      </c>
      <c r="U78" s="75"/>
      <c r="V78" s="74"/>
    </row>
    <row r="79" spans="1:22" ht="21.75" customHeight="1" x14ac:dyDescent="0.65">
      <c r="A79" s="20">
        <v>74</v>
      </c>
      <c r="B79" s="66">
        <v>1911</v>
      </c>
      <c r="C79" s="67" t="s">
        <v>575</v>
      </c>
      <c r="D79" s="68" t="s">
        <v>576</v>
      </c>
      <c r="E79" s="69" t="s">
        <v>40</v>
      </c>
      <c r="F79" s="24" t="s">
        <v>577</v>
      </c>
      <c r="G79" s="70" t="s">
        <v>35</v>
      </c>
      <c r="H79" s="70" t="s">
        <v>117</v>
      </c>
      <c r="I79" s="71" t="s">
        <v>84</v>
      </c>
      <c r="J79" s="72"/>
      <c r="K79" s="72"/>
      <c r="L79" s="72"/>
      <c r="M79" s="72"/>
      <c r="N79" s="72"/>
      <c r="O79" s="72"/>
      <c r="P79" s="72"/>
      <c r="Q79" s="72"/>
      <c r="R79" s="72"/>
      <c r="S79" s="71" t="s">
        <v>578</v>
      </c>
      <c r="T79" s="71" t="s">
        <v>579</v>
      </c>
      <c r="U79" s="75"/>
      <c r="V79" s="74"/>
    </row>
    <row r="80" spans="1:22" ht="21.75" customHeight="1" x14ac:dyDescent="0.65">
      <c r="A80" s="20">
        <v>75</v>
      </c>
      <c r="B80" s="66">
        <v>1993</v>
      </c>
      <c r="C80" s="67" t="s">
        <v>580</v>
      </c>
      <c r="D80" s="68" t="s">
        <v>581</v>
      </c>
      <c r="E80" s="69" t="s">
        <v>40</v>
      </c>
      <c r="F80" s="24" t="s">
        <v>582</v>
      </c>
      <c r="G80" s="70" t="s">
        <v>35</v>
      </c>
      <c r="H80" s="70" t="s">
        <v>349</v>
      </c>
      <c r="I80" s="71" t="s">
        <v>448</v>
      </c>
      <c r="J80" s="72"/>
      <c r="K80" s="72"/>
      <c r="L80" s="72"/>
      <c r="M80" s="72"/>
      <c r="N80" s="72"/>
      <c r="O80" s="72"/>
      <c r="P80" s="72"/>
      <c r="Q80" s="72"/>
      <c r="R80" s="72"/>
      <c r="S80" s="71" t="s">
        <v>583</v>
      </c>
      <c r="T80" s="71"/>
      <c r="U80" s="75"/>
      <c r="V80" s="74"/>
    </row>
    <row r="81" spans="1:22" ht="21.75" customHeight="1" x14ac:dyDescent="0.65">
      <c r="A81" s="20">
        <v>76</v>
      </c>
      <c r="B81" s="66">
        <v>1928</v>
      </c>
      <c r="C81" s="67" t="s">
        <v>584</v>
      </c>
      <c r="D81" s="68" t="s">
        <v>585</v>
      </c>
      <c r="E81" s="69" t="s">
        <v>33</v>
      </c>
      <c r="F81" s="24" t="s">
        <v>586</v>
      </c>
      <c r="G81" s="70" t="s">
        <v>35</v>
      </c>
      <c r="H81" s="70" t="s">
        <v>117</v>
      </c>
      <c r="I81" s="71" t="s">
        <v>84</v>
      </c>
      <c r="J81" s="72"/>
      <c r="K81" s="72"/>
      <c r="L81" s="72"/>
      <c r="M81" s="72"/>
      <c r="N81" s="72"/>
      <c r="O81" s="72"/>
      <c r="P81" s="72"/>
      <c r="Q81" s="72"/>
      <c r="R81" s="72"/>
      <c r="S81" s="71" t="s">
        <v>587</v>
      </c>
      <c r="T81" s="71" t="s">
        <v>588</v>
      </c>
      <c r="U81" s="75"/>
      <c r="V81" s="74"/>
    </row>
    <row r="82" spans="1:22" ht="21.75" customHeight="1" x14ac:dyDescent="0.65">
      <c r="A82" s="20">
        <v>77</v>
      </c>
      <c r="B82" s="66">
        <v>1873</v>
      </c>
      <c r="C82" s="67" t="s">
        <v>589</v>
      </c>
      <c r="D82" s="68" t="s">
        <v>590</v>
      </c>
      <c r="E82" s="69" t="s">
        <v>33</v>
      </c>
      <c r="F82" s="24" t="s">
        <v>591</v>
      </c>
      <c r="G82" s="70" t="s">
        <v>35</v>
      </c>
      <c r="H82" s="70" t="s">
        <v>116</v>
      </c>
      <c r="I82" s="71" t="s">
        <v>84</v>
      </c>
      <c r="J82" s="72"/>
      <c r="K82" s="72"/>
      <c r="L82" s="72"/>
      <c r="M82" s="72"/>
      <c r="N82" s="72"/>
      <c r="O82" s="72"/>
      <c r="P82" s="72"/>
      <c r="Q82" s="72"/>
      <c r="R82" s="72"/>
      <c r="S82" s="71" t="s">
        <v>592</v>
      </c>
      <c r="T82" s="71"/>
      <c r="U82" s="75"/>
      <c r="V82" s="74"/>
    </row>
    <row r="83" spans="1:22" ht="21.75" customHeight="1" x14ac:dyDescent="0.65">
      <c r="A83" s="20">
        <v>78</v>
      </c>
      <c r="B83" s="66"/>
      <c r="C83" s="67" t="s">
        <v>593</v>
      </c>
      <c r="D83" s="68" t="s">
        <v>594</v>
      </c>
      <c r="E83" s="69" t="s">
        <v>33</v>
      </c>
      <c r="F83" s="24" t="s">
        <v>41</v>
      </c>
      <c r="G83" s="70" t="s">
        <v>35</v>
      </c>
      <c r="H83" s="70" t="s">
        <v>349</v>
      </c>
      <c r="I83" s="71" t="s">
        <v>84</v>
      </c>
      <c r="J83" s="72"/>
      <c r="K83" s="72"/>
      <c r="L83" s="72"/>
      <c r="M83" s="72"/>
      <c r="N83" s="72"/>
      <c r="O83" s="72"/>
      <c r="P83" s="72"/>
      <c r="Q83" s="72"/>
      <c r="R83" s="72"/>
      <c r="S83" s="71" t="s">
        <v>595</v>
      </c>
      <c r="T83" s="71" t="s">
        <v>596</v>
      </c>
      <c r="U83" s="75"/>
      <c r="V83" s="74"/>
    </row>
    <row r="84" spans="1:22" ht="21.75" customHeight="1" x14ac:dyDescent="0.65">
      <c r="A84" s="20">
        <v>79</v>
      </c>
      <c r="B84" s="66">
        <v>2217</v>
      </c>
      <c r="C84" s="67" t="s">
        <v>597</v>
      </c>
      <c r="D84" s="68" t="s">
        <v>598</v>
      </c>
      <c r="E84" s="69" t="s">
        <v>33</v>
      </c>
      <c r="F84" s="24" t="s">
        <v>599</v>
      </c>
      <c r="G84" s="70" t="s">
        <v>35</v>
      </c>
      <c r="H84" s="70" t="s">
        <v>349</v>
      </c>
      <c r="I84" s="71" t="s">
        <v>84</v>
      </c>
      <c r="J84" s="72"/>
      <c r="K84" s="72"/>
      <c r="L84" s="72"/>
      <c r="M84" s="72"/>
      <c r="N84" s="72"/>
      <c r="O84" s="72"/>
      <c r="P84" s="72"/>
      <c r="Q84" s="72"/>
      <c r="R84" s="72"/>
      <c r="S84" s="71" t="s">
        <v>600</v>
      </c>
      <c r="T84" s="71" t="s">
        <v>601</v>
      </c>
      <c r="U84" s="75" t="s">
        <v>602</v>
      </c>
      <c r="V84" s="74"/>
    </row>
    <row r="85" spans="1:22" ht="21.75" customHeight="1" x14ac:dyDescent="0.65">
      <c r="A85" s="20">
        <v>80</v>
      </c>
      <c r="B85" s="66"/>
      <c r="C85" s="67" t="s">
        <v>603</v>
      </c>
      <c r="D85" s="68" t="s">
        <v>604</v>
      </c>
      <c r="E85" s="69" t="s">
        <v>40</v>
      </c>
      <c r="F85" s="24" t="s">
        <v>605</v>
      </c>
      <c r="G85" s="70" t="s">
        <v>279</v>
      </c>
      <c r="H85" s="70" t="s">
        <v>117</v>
      </c>
      <c r="I85" s="71" t="s">
        <v>330</v>
      </c>
      <c r="J85" s="72"/>
      <c r="K85" s="72"/>
      <c r="L85" s="72"/>
      <c r="M85" s="72"/>
      <c r="N85" s="72"/>
      <c r="O85" s="72"/>
      <c r="P85" s="72"/>
      <c r="Q85" s="72"/>
      <c r="R85" s="72"/>
      <c r="S85" s="71" t="s">
        <v>606</v>
      </c>
      <c r="T85" s="71"/>
      <c r="U85" s="75"/>
      <c r="V85" s="74"/>
    </row>
    <row r="86" spans="1:22" ht="21.75" customHeight="1" x14ac:dyDescent="0.65">
      <c r="A86" s="20">
        <v>81</v>
      </c>
      <c r="B86" s="66">
        <v>1755</v>
      </c>
      <c r="C86" s="67" t="s">
        <v>607</v>
      </c>
      <c r="D86" s="68" t="s">
        <v>608</v>
      </c>
      <c r="E86" s="69" t="s">
        <v>33</v>
      </c>
      <c r="F86" s="24" t="s">
        <v>609</v>
      </c>
      <c r="G86" s="70" t="s">
        <v>35</v>
      </c>
      <c r="H86" s="70" t="s">
        <v>116</v>
      </c>
      <c r="I86" s="71" t="s">
        <v>84</v>
      </c>
      <c r="J86" s="72"/>
      <c r="K86" s="72"/>
      <c r="L86" s="72"/>
      <c r="M86" s="72"/>
      <c r="N86" s="72"/>
      <c r="O86" s="72"/>
      <c r="P86" s="72"/>
      <c r="Q86" s="72"/>
      <c r="R86" s="72"/>
      <c r="S86" s="71" t="s">
        <v>610</v>
      </c>
      <c r="T86" s="71" t="s">
        <v>611</v>
      </c>
      <c r="U86" s="75" t="s">
        <v>612</v>
      </c>
      <c r="V86" s="74"/>
    </row>
    <row r="87" spans="1:22" ht="21.75" customHeight="1" x14ac:dyDescent="0.65">
      <c r="A87" s="20">
        <v>82</v>
      </c>
      <c r="B87" s="66">
        <v>2074</v>
      </c>
      <c r="C87" s="67" t="s">
        <v>613</v>
      </c>
      <c r="D87" s="68" t="s">
        <v>614</v>
      </c>
      <c r="E87" s="69" t="s">
        <v>40</v>
      </c>
      <c r="F87" s="24" t="s">
        <v>615</v>
      </c>
      <c r="G87" s="70" t="s">
        <v>35</v>
      </c>
      <c r="H87" s="70" t="s">
        <v>349</v>
      </c>
      <c r="I87" s="71" t="s">
        <v>84</v>
      </c>
      <c r="J87" s="72"/>
      <c r="K87" s="72"/>
      <c r="L87" s="72"/>
      <c r="M87" s="72"/>
      <c r="N87" s="72"/>
      <c r="O87" s="72"/>
      <c r="P87" s="72"/>
      <c r="Q87" s="72"/>
      <c r="R87" s="72"/>
      <c r="S87" s="71" t="s">
        <v>616</v>
      </c>
      <c r="T87" s="71"/>
      <c r="U87" s="75"/>
      <c r="V87" s="74"/>
    </row>
    <row r="88" spans="1:22" ht="21.75" customHeight="1" x14ac:dyDescent="0.65">
      <c r="A88" s="20">
        <v>83</v>
      </c>
      <c r="B88" s="66">
        <v>2024</v>
      </c>
      <c r="C88" s="67" t="s">
        <v>617</v>
      </c>
      <c r="D88" s="68" t="s">
        <v>618</v>
      </c>
      <c r="E88" s="69" t="s">
        <v>33</v>
      </c>
      <c r="F88" s="24" t="s">
        <v>619</v>
      </c>
      <c r="G88" s="70" t="s">
        <v>35</v>
      </c>
      <c r="H88" s="70" t="s">
        <v>349</v>
      </c>
      <c r="I88" s="71" t="s">
        <v>84</v>
      </c>
      <c r="J88" s="72"/>
      <c r="K88" s="72"/>
      <c r="L88" s="72"/>
      <c r="M88" s="72"/>
      <c r="N88" s="72"/>
      <c r="O88" s="72"/>
      <c r="P88" s="72"/>
      <c r="Q88" s="72"/>
      <c r="R88" s="72"/>
      <c r="S88" s="71" t="s">
        <v>620</v>
      </c>
      <c r="T88" s="71"/>
      <c r="U88" s="75" t="s">
        <v>621</v>
      </c>
      <c r="V88" s="74"/>
    </row>
    <row r="89" spans="1:22" ht="21.75" customHeight="1" x14ac:dyDescent="0.65">
      <c r="A89" s="20">
        <v>84</v>
      </c>
      <c r="B89" s="66">
        <v>1938</v>
      </c>
      <c r="C89" s="67" t="s">
        <v>622</v>
      </c>
      <c r="D89" s="68" t="s">
        <v>623</v>
      </c>
      <c r="E89" s="69" t="s">
        <v>40</v>
      </c>
      <c r="F89" s="24" t="s">
        <v>624</v>
      </c>
      <c r="G89" s="70" t="s">
        <v>35</v>
      </c>
      <c r="H89" s="70" t="s">
        <v>389</v>
      </c>
      <c r="I89" s="71" t="s">
        <v>84</v>
      </c>
      <c r="J89" s="72"/>
      <c r="K89" s="72"/>
      <c r="L89" s="72"/>
      <c r="M89" s="72"/>
      <c r="N89" s="72"/>
      <c r="O89" s="72"/>
      <c r="P89" s="72"/>
      <c r="Q89" s="72"/>
      <c r="R89" s="72"/>
      <c r="S89" s="71" t="s">
        <v>625</v>
      </c>
      <c r="T89" s="71"/>
      <c r="U89" s="75"/>
      <c r="V89" s="74"/>
    </row>
    <row r="90" spans="1:22" ht="21.75" customHeight="1" x14ac:dyDescent="0.65">
      <c r="A90" s="20">
        <v>85</v>
      </c>
      <c r="B90" s="66">
        <v>1727</v>
      </c>
      <c r="C90" s="67" t="s">
        <v>626</v>
      </c>
      <c r="D90" s="68" t="s">
        <v>627</v>
      </c>
      <c r="E90" s="69" t="s">
        <v>33</v>
      </c>
      <c r="F90" s="24" t="s">
        <v>628</v>
      </c>
      <c r="G90" s="70" t="s">
        <v>35</v>
      </c>
      <c r="H90" s="70" t="s">
        <v>117</v>
      </c>
      <c r="I90" s="71"/>
      <c r="J90" s="72"/>
      <c r="K90" s="72"/>
      <c r="L90" s="72"/>
      <c r="M90" s="72"/>
      <c r="N90" s="72"/>
      <c r="O90" s="72"/>
      <c r="P90" s="72"/>
      <c r="Q90" s="72"/>
      <c r="R90" s="72"/>
      <c r="S90" s="71" t="s">
        <v>629</v>
      </c>
      <c r="T90" s="71"/>
      <c r="U90" s="75" t="s">
        <v>630</v>
      </c>
      <c r="V90" s="74"/>
    </row>
    <row r="91" spans="1:22" ht="21.75" customHeight="1" x14ac:dyDescent="0.65">
      <c r="A91" s="20">
        <v>86</v>
      </c>
      <c r="B91" s="66"/>
      <c r="C91" s="67" t="s">
        <v>631</v>
      </c>
      <c r="D91" s="68" t="s">
        <v>632</v>
      </c>
      <c r="E91" s="69" t="s">
        <v>40</v>
      </c>
      <c r="F91" s="24" t="s">
        <v>633</v>
      </c>
      <c r="G91" s="70" t="s">
        <v>35</v>
      </c>
      <c r="H91" s="70" t="s">
        <v>117</v>
      </c>
      <c r="I91" s="71" t="s">
        <v>84</v>
      </c>
      <c r="J91" s="72"/>
      <c r="K91" s="72"/>
      <c r="L91" s="72"/>
      <c r="M91" s="72"/>
      <c r="N91" s="72"/>
      <c r="O91" s="72"/>
      <c r="P91" s="72"/>
      <c r="Q91" s="72"/>
      <c r="R91" s="72"/>
      <c r="S91" s="71" t="s">
        <v>634</v>
      </c>
      <c r="T91" s="71"/>
      <c r="U91" s="75" t="s">
        <v>635</v>
      </c>
      <c r="V91" s="74"/>
    </row>
    <row r="92" spans="1:22" ht="21.75" customHeight="1" x14ac:dyDescent="0.65">
      <c r="A92" s="20">
        <v>87</v>
      </c>
      <c r="B92" s="66">
        <v>1813</v>
      </c>
      <c r="C92" s="67" t="s">
        <v>636</v>
      </c>
      <c r="D92" s="68" t="s">
        <v>637</v>
      </c>
      <c r="E92" s="69" t="s">
        <v>33</v>
      </c>
      <c r="F92" s="24" t="s">
        <v>638</v>
      </c>
      <c r="G92" s="70" t="s">
        <v>35</v>
      </c>
      <c r="H92" s="70" t="s">
        <v>16</v>
      </c>
      <c r="I92" s="71"/>
      <c r="J92" s="72"/>
      <c r="K92" s="72"/>
      <c r="L92" s="72"/>
      <c r="M92" s="72"/>
      <c r="N92" s="72"/>
      <c r="O92" s="72"/>
      <c r="P92" s="72"/>
      <c r="Q92" s="72"/>
      <c r="R92" s="72"/>
      <c r="S92" s="71" t="s">
        <v>639</v>
      </c>
      <c r="T92" s="71"/>
      <c r="U92" s="75"/>
      <c r="V92" s="74"/>
    </row>
    <row r="93" spans="1:22" ht="21.75" customHeight="1" x14ac:dyDescent="0.65">
      <c r="A93" s="20">
        <v>88</v>
      </c>
      <c r="B93" s="66">
        <v>1960</v>
      </c>
      <c r="C93" s="67" t="s">
        <v>640</v>
      </c>
      <c r="D93" s="68" t="s">
        <v>641</v>
      </c>
      <c r="E93" s="69" t="s">
        <v>40</v>
      </c>
      <c r="F93" s="24" t="s">
        <v>642</v>
      </c>
      <c r="G93" s="70" t="s">
        <v>35</v>
      </c>
      <c r="H93" s="70" t="s">
        <v>117</v>
      </c>
      <c r="I93" s="71" t="s">
        <v>448</v>
      </c>
      <c r="J93" s="72"/>
      <c r="K93" s="72"/>
      <c r="L93" s="72"/>
      <c r="M93" s="72"/>
      <c r="N93" s="72"/>
      <c r="O93" s="72"/>
      <c r="P93" s="72"/>
      <c r="Q93" s="72"/>
      <c r="R93" s="72"/>
      <c r="S93" s="71" t="s">
        <v>643</v>
      </c>
      <c r="T93" s="71" t="s">
        <v>644</v>
      </c>
      <c r="U93" s="75"/>
      <c r="V93" s="74"/>
    </row>
    <row r="94" spans="1:22" ht="21.75" customHeight="1" x14ac:dyDescent="0.65">
      <c r="A94" s="20">
        <v>89</v>
      </c>
      <c r="B94" s="66">
        <v>1982</v>
      </c>
      <c r="C94" s="67" t="s">
        <v>645</v>
      </c>
      <c r="D94" s="68" t="s">
        <v>646</v>
      </c>
      <c r="E94" s="69" t="s">
        <v>33</v>
      </c>
      <c r="F94" s="24" t="s">
        <v>647</v>
      </c>
      <c r="G94" s="70" t="s">
        <v>35</v>
      </c>
      <c r="H94" s="70" t="s">
        <v>117</v>
      </c>
      <c r="I94" s="71" t="s">
        <v>448</v>
      </c>
      <c r="J94" s="72"/>
      <c r="K94" s="72"/>
      <c r="L94" s="72"/>
      <c r="M94" s="72"/>
      <c r="N94" s="72"/>
      <c r="O94" s="72"/>
      <c r="P94" s="72"/>
      <c r="Q94" s="72"/>
      <c r="R94" s="72"/>
      <c r="S94" s="71" t="s">
        <v>648</v>
      </c>
      <c r="T94" s="71"/>
      <c r="U94" s="75"/>
      <c r="V94" s="74"/>
    </row>
    <row r="95" spans="1:22" ht="21.75" customHeight="1" x14ac:dyDescent="0.65">
      <c r="A95" s="20">
        <v>90</v>
      </c>
      <c r="B95" s="66">
        <v>1962</v>
      </c>
      <c r="C95" s="67" t="s">
        <v>649</v>
      </c>
      <c r="D95" s="68" t="s">
        <v>650</v>
      </c>
      <c r="E95" s="69" t="s">
        <v>33</v>
      </c>
      <c r="F95" s="24" t="s">
        <v>651</v>
      </c>
      <c r="G95" s="70" t="s">
        <v>35</v>
      </c>
      <c r="H95" s="70" t="s">
        <v>116</v>
      </c>
      <c r="I95" s="71" t="s">
        <v>448</v>
      </c>
      <c r="J95" s="72"/>
      <c r="K95" s="72"/>
      <c r="L95" s="72"/>
      <c r="M95" s="72"/>
      <c r="N95" s="72"/>
      <c r="O95" s="72"/>
      <c r="P95" s="72"/>
      <c r="Q95" s="72"/>
      <c r="R95" s="72"/>
      <c r="S95" s="71" t="s">
        <v>652</v>
      </c>
      <c r="T95" s="71"/>
      <c r="U95" s="75"/>
      <c r="V95" s="74"/>
    </row>
    <row r="96" spans="1:22" ht="21.75" customHeight="1" x14ac:dyDescent="0.65">
      <c r="A96" s="20">
        <v>91</v>
      </c>
      <c r="B96" s="66"/>
      <c r="C96" s="67" t="s">
        <v>653</v>
      </c>
      <c r="D96" s="68" t="s">
        <v>654</v>
      </c>
      <c r="E96" s="69" t="s">
        <v>33</v>
      </c>
      <c r="F96" s="24" t="s">
        <v>655</v>
      </c>
      <c r="G96" s="70" t="s">
        <v>35</v>
      </c>
      <c r="H96" s="70" t="s">
        <v>116</v>
      </c>
      <c r="I96" s="71" t="s">
        <v>448</v>
      </c>
      <c r="J96" s="72"/>
      <c r="K96" s="72"/>
      <c r="L96" s="72"/>
      <c r="M96" s="72"/>
      <c r="N96" s="72"/>
      <c r="O96" s="72"/>
      <c r="P96" s="72"/>
      <c r="Q96" s="72"/>
      <c r="R96" s="72"/>
      <c r="S96" s="71" t="s">
        <v>656</v>
      </c>
      <c r="T96" s="71" t="s">
        <v>657</v>
      </c>
      <c r="U96" s="75"/>
      <c r="V96" s="74"/>
    </row>
    <row r="97" spans="1:22" ht="21.75" customHeight="1" x14ac:dyDescent="0.65">
      <c r="A97" s="20">
        <v>92</v>
      </c>
      <c r="B97" s="66">
        <v>2033</v>
      </c>
      <c r="C97" s="67" t="s">
        <v>658</v>
      </c>
      <c r="D97" s="68" t="s">
        <v>659</v>
      </c>
      <c r="E97" s="69" t="s">
        <v>40</v>
      </c>
      <c r="F97" s="24" t="s">
        <v>660</v>
      </c>
      <c r="G97" s="70" t="s">
        <v>35</v>
      </c>
      <c r="H97" s="70" t="s">
        <v>117</v>
      </c>
      <c r="I97" s="71" t="s">
        <v>4</v>
      </c>
      <c r="J97" s="72"/>
      <c r="K97" s="72"/>
      <c r="L97" s="72"/>
      <c r="M97" s="72"/>
      <c r="N97" s="72"/>
      <c r="O97" s="72"/>
      <c r="P97" s="72"/>
      <c r="Q97" s="72"/>
      <c r="R97" s="72"/>
      <c r="S97" s="71" t="s">
        <v>661</v>
      </c>
      <c r="T97" s="71"/>
      <c r="U97" s="75"/>
      <c r="V97" s="74"/>
    </row>
    <row r="98" spans="1:22" ht="21.75" customHeight="1" x14ac:dyDescent="0.65">
      <c r="A98" s="20">
        <v>93</v>
      </c>
      <c r="B98" s="66">
        <v>1909</v>
      </c>
      <c r="C98" s="67" t="s">
        <v>662</v>
      </c>
      <c r="D98" s="68" t="s">
        <v>663</v>
      </c>
      <c r="E98" s="69" t="s">
        <v>33</v>
      </c>
      <c r="F98" s="24" t="s">
        <v>664</v>
      </c>
      <c r="G98" s="70" t="s">
        <v>35</v>
      </c>
      <c r="H98" s="70" t="s">
        <v>389</v>
      </c>
      <c r="I98" s="71" t="s">
        <v>448</v>
      </c>
      <c r="J98" s="72"/>
      <c r="K98" s="72"/>
      <c r="L98" s="72"/>
      <c r="M98" s="72"/>
      <c r="N98" s="72"/>
      <c r="O98" s="72"/>
      <c r="P98" s="72"/>
      <c r="Q98" s="72"/>
      <c r="R98" s="72"/>
      <c r="S98" s="71" t="s">
        <v>665</v>
      </c>
      <c r="T98" s="71"/>
      <c r="U98" s="75"/>
      <c r="V98" s="74"/>
    </row>
    <row r="99" spans="1:22" ht="21.75" customHeight="1" x14ac:dyDescent="0.65">
      <c r="A99" s="20">
        <v>94</v>
      </c>
      <c r="B99" s="66">
        <v>1707</v>
      </c>
      <c r="C99" s="67" t="s">
        <v>666</v>
      </c>
      <c r="D99" s="68" t="s">
        <v>667</v>
      </c>
      <c r="E99" s="69" t="s">
        <v>40</v>
      </c>
      <c r="F99" s="24" t="s">
        <v>668</v>
      </c>
      <c r="G99" s="70" t="s">
        <v>35</v>
      </c>
      <c r="H99" s="70" t="s">
        <v>117</v>
      </c>
      <c r="I99" s="71" t="s">
        <v>448</v>
      </c>
      <c r="J99" s="72"/>
      <c r="K99" s="72"/>
      <c r="L99" s="72"/>
      <c r="M99" s="72"/>
      <c r="N99" s="72"/>
      <c r="O99" s="72"/>
      <c r="P99" s="72"/>
      <c r="Q99" s="72"/>
      <c r="R99" s="72"/>
      <c r="S99" s="71" t="s">
        <v>669</v>
      </c>
      <c r="T99" s="71" t="s">
        <v>670</v>
      </c>
      <c r="U99" s="75"/>
      <c r="V99" s="74"/>
    </row>
    <row r="100" spans="1:22" ht="21.75" customHeight="1" x14ac:dyDescent="0.65">
      <c r="A100" s="20">
        <v>95</v>
      </c>
      <c r="B100" s="66">
        <v>2130</v>
      </c>
      <c r="C100" s="67" t="s">
        <v>671</v>
      </c>
      <c r="D100" s="68" t="s">
        <v>672</v>
      </c>
      <c r="E100" s="69" t="s">
        <v>40</v>
      </c>
      <c r="F100" s="24" t="s">
        <v>673</v>
      </c>
      <c r="G100" s="70" t="s">
        <v>35</v>
      </c>
      <c r="H100" s="70" t="s">
        <v>117</v>
      </c>
      <c r="I100" s="71" t="s">
        <v>448</v>
      </c>
      <c r="J100" s="72"/>
      <c r="K100" s="72"/>
      <c r="L100" s="72"/>
      <c r="M100" s="72"/>
      <c r="N100" s="72"/>
      <c r="O100" s="72"/>
      <c r="P100" s="72"/>
      <c r="Q100" s="72"/>
      <c r="R100" s="72"/>
      <c r="S100" s="71" t="s">
        <v>674</v>
      </c>
      <c r="T100" s="71" t="s">
        <v>675</v>
      </c>
      <c r="U100" s="75"/>
      <c r="V100" s="74"/>
    </row>
    <row r="101" spans="1:22" ht="21.75" customHeight="1" x14ac:dyDescent="0.65">
      <c r="A101" s="20">
        <v>96</v>
      </c>
      <c r="B101" s="66">
        <v>2093</v>
      </c>
      <c r="C101" s="67" t="s">
        <v>676</v>
      </c>
      <c r="D101" s="68" t="s">
        <v>677</v>
      </c>
      <c r="E101" s="69" t="s">
        <v>40</v>
      </c>
      <c r="F101" s="24" t="s">
        <v>678</v>
      </c>
      <c r="G101" s="70" t="s">
        <v>35</v>
      </c>
      <c r="H101" s="70" t="s">
        <v>349</v>
      </c>
      <c r="I101" s="71" t="s">
        <v>4</v>
      </c>
      <c r="J101" s="72"/>
      <c r="K101" s="72"/>
      <c r="L101" s="72"/>
      <c r="M101" s="72"/>
      <c r="N101" s="72"/>
      <c r="O101" s="72"/>
      <c r="P101" s="72"/>
      <c r="Q101" s="72"/>
      <c r="R101" s="72"/>
      <c r="S101" s="71" t="s">
        <v>679</v>
      </c>
      <c r="T101" s="71"/>
      <c r="U101" s="75"/>
      <c r="V101" s="74"/>
    </row>
    <row r="102" spans="1:22" ht="21.75" customHeight="1" x14ac:dyDescent="0.65">
      <c r="A102" s="20">
        <v>97</v>
      </c>
      <c r="B102" s="66">
        <v>2094</v>
      </c>
      <c r="C102" s="67" t="s">
        <v>680</v>
      </c>
      <c r="D102" s="68" t="s">
        <v>681</v>
      </c>
      <c r="E102" s="69" t="s">
        <v>40</v>
      </c>
      <c r="F102" s="24" t="s">
        <v>678</v>
      </c>
      <c r="G102" s="70" t="s">
        <v>35</v>
      </c>
      <c r="H102" s="70" t="s">
        <v>349</v>
      </c>
      <c r="I102" s="71" t="s">
        <v>448</v>
      </c>
      <c r="J102" s="72"/>
      <c r="K102" s="72"/>
      <c r="L102" s="72"/>
      <c r="M102" s="72"/>
      <c r="N102" s="72"/>
      <c r="O102" s="72"/>
      <c r="P102" s="72"/>
      <c r="Q102" s="72"/>
      <c r="R102" s="72"/>
      <c r="S102" s="71" t="s">
        <v>684</v>
      </c>
      <c r="T102" s="71"/>
      <c r="U102" s="75"/>
      <c r="V102" s="74"/>
    </row>
    <row r="103" spans="1:22" ht="21.75" customHeight="1" x14ac:dyDescent="0.65">
      <c r="A103" s="20">
        <v>98</v>
      </c>
      <c r="B103" s="66">
        <v>1969</v>
      </c>
      <c r="C103" s="67" t="s">
        <v>682</v>
      </c>
      <c r="D103" s="68" t="s">
        <v>683</v>
      </c>
      <c r="E103" s="69" t="s">
        <v>33</v>
      </c>
      <c r="F103" s="24" t="s">
        <v>619</v>
      </c>
      <c r="G103" s="70" t="s">
        <v>35</v>
      </c>
      <c r="H103" s="70" t="s">
        <v>389</v>
      </c>
      <c r="I103" s="71"/>
      <c r="J103" s="72"/>
      <c r="K103" s="72"/>
      <c r="L103" s="72"/>
      <c r="M103" s="72"/>
      <c r="N103" s="72"/>
      <c r="O103" s="72"/>
      <c r="P103" s="72"/>
      <c r="Q103" s="72"/>
      <c r="R103" s="72"/>
      <c r="S103" s="71"/>
      <c r="T103" s="71"/>
      <c r="U103" s="73"/>
      <c r="V103" s="74"/>
    </row>
    <row r="104" spans="1:22" ht="21.75" customHeight="1" x14ac:dyDescent="0.65">
      <c r="A104" s="20">
        <v>99</v>
      </c>
      <c r="B104" s="66">
        <v>1990</v>
      </c>
      <c r="C104" s="67" t="s">
        <v>685</v>
      </c>
      <c r="D104" s="68" t="s">
        <v>686</v>
      </c>
      <c r="E104" s="69" t="s">
        <v>40</v>
      </c>
      <c r="F104" s="24" t="s">
        <v>687</v>
      </c>
      <c r="G104" s="70" t="s">
        <v>35</v>
      </c>
      <c r="H104" s="70" t="s">
        <v>117</v>
      </c>
      <c r="I104" s="71" t="s">
        <v>448</v>
      </c>
      <c r="J104" s="72"/>
      <c r="K104" s="72"/>
      <c r="L104" s="72"/>
      <c r="M104" s="72"/>
      <c r="N104" s="72"/>
      <c r="O104" s="72"/>
      <c r="P104" s="72"/>
      <c r="Q104" s="72"/>
      <c r="R104" s="72"/>
      <c r="S104" s="71" t="s">
        <v>688</v>
      </c>
      <c r="T104" s="71" t="s">
        <v>689</v>
      </c>
      <c r="U104" s="73"/>
      <c r="V104" s="74"/>
    </row>
    <row r="105" spans="1:22" ht="21.75" customHeight="1" x14ac:dyDescent="0.65">
      <c r="A105" s="20">
        <v>100</v>
      </c>
      <c r="B105" s="66">
        <v>2020</v>
      </c>
      <c r="C105" s="67" t="s">
        <v>690</v>
      </c>
      <c r="D105" s="68" t="s">
        <v>691</v>
      </c>
      <c r="E105" s="69" t="s">
        <v>40</v>
      </c>
      <c r="F105" s="24" t="s">
        <v>692</v>
      </c>
      <c r="G105" s="70" t="s">
        <v>35</v>
      </c>
      <c r="H105" s="70" t="s">
        <v>117</v>
      </c>
      <c r="I105" s="71" t="s">
        <v>448</v>
      </c>
      <c r="J105" s="72"/>
      <c r="K105" s="72"/>
      <c r="L105" s="72"/>
      <c r="M105" s="72"/>
      <c r="N105" s="72"/>
      <c r="O105" s="72"/>
      <c r="P105" s="72"/>
      <c r="Q105" s="72"/>
      <c r="R105" s="72"/>
      <c r="S105" s="71" t="s">
        <v>694</v>
      </c>
      <c r="T105" s="71"/>
      <c r="U105" s="75" t="s">
        <v>693</v>
      </c>
      <c r="V105" s="74"/>
    </row>
    <row r="106" spans="1:22" ht="21.75" customHeight="1" x14ac:dyDescent="0.65">
      <c r="A106" s="20">
        <v>101</v>
      </c>
      <c r="B106" s="66">
        <v>1951</v>
      </c>
      <c r="C106" s="67" t="s">
        <v>695</v>
      </c>
      <c r="D106" s="68" t="s">
        <v>696</v>
      </c>
      <c r="E106" s="69" t="s">
        <v>40</v>
      </c>
      <c r="F106" s="24" t="s">
        <v>697</v>
      </c>
      <c r="G106" s="70" t="s">
        <v>35</v>
      </c>
      <c r="H106" s="70" t="s">
        <v>389</v>
      </c>
      <c r="I106" s="71" t="s">
        <v>4</v>
      </c>
      <c r="J106" s="72"/>
      <c r="K106" s="72"/>
      <c r="L106" s="72"/>
      <c r="M106" s="72"/>
      <c r="N106" s="72"/>
      <c r="O106" s="72"/>
      <c r="P106" s="72"/>
      <c r="Q106" s="72"/>
      <c r="R106" s="72"/>
      <c r="S106" s="71" t="s">
        <v>698</v>
      </c>
      <c r="T106" s="71"/>
      <c r="U106" s="73"/>
      <c r="V106" s="74"/>
    </row>
    <row r="107" spans="1:22" ht="21.75" customHeight="1" x14ac:dyDescent="0.65">
      <c r="A107" s="20">
        <v>102</v>
      </c>
      <c r="B107" s="66">
        <v>1943</v>
      </c>
      <c r="C107" s="67" t="s">
        <v>699</v>
      </c>
      <c r="D107" s="68" t="s">
        <v>700</v>
      </c>
      <c r="E107" s="69" t="s">
        <v>33</v>
      </c>
      <c r="F107" s="24" t="s">
        <v>701</v>
      </c>
      <c r="G107" s="70" t="s">
        <v>35</v>
      </c>
      <c r="H107" s="70" t="s">
        <v>117</v>
      </c>
      <c r="I107" s="71" t="s">
        <v>448</v>
      </c>
      <c r="J107" s="72"/>
      <c r="K107" s="72"/>
      <c r="L107" s="72"/>
      <c r="M107" s="72"/>
      <c r="N107" s="72"/>
      <c r="O107" s="72"/>
      <c r="P107" s="72"/>
      <c r="Q107" s="72"/>
      <c r="R107" s="72"/>
      <c r="S107" s="71" t="s">
        <v>702</v>
      </c>
      <c r="T107" s="71"/>
      <c r="U107" s="73"/>
      <c r="V107" s="74"/>
    </row>
    <row r="108" spans="1:22" ht="21.75" customHeight="1" x14ac:dyDescent="0.65">
      <c r="A108" s="20">
        <v>103</v>
      </c>
      <c r="B108" s="66">
        <v>1983</v>
      </c>
      <c r="C108" s="67" t="s">
        <v>703</v>
      </c>
      <c r="D108" s="68" t="s">
        <v>704</v>
      </c>
      <c r="E108" s="69" t="s">
        <v>40</v>
      </c>
      <c r="F108" s="24" t="s">
        <v>705</v>
      </c>
      <c r="G108" s="70" t="s">
        <v>35</v>
      </c>
      <c r="H108" s="70" t="s">
        <v>117</v>
      </c>
      <c r="I108" s="71" t="s">
        <v>448</v>
      </c>
      <c r="J108" s="72"/>
      <c r="K108" s="72"/>
      <c r="L108" s="72"/>
      <c r="M108" s="72"/>
      <c r="N108" s="72"/>
      <c r="O108" s="72"/>
      <c r="P108" s="72"/>
      <c r="Q108" s="72"/>
      <c r="R108" s="72"/>
      <c r="S108" s="71" t="s">
        <v>707</v>
      </c>
      <c r="T108" s="71" t="s">
        <v>706</v>
      </c>
      <c r="U108" s="73"/>
      <c r="V108" s="74"/>
    </row>
    <row r="109" spans="1:22" ht="21.75" customHeight="1" x14ac:dyDescent="0.65">
      <c r="A109" s="20">
        <v>104</v>
      </c>
      <c r="B109" s="66">
        <v>1958</v>
      </c>
      <c r="C109" s="67" t="s">
        <v>708</v>
      </c>
      <c r="D109" s="68" t="s">
        <v>709</v>
      </c>
      <c r="E109" s="69" t="s">
        <v>40</v>
      </c>
      <c r="F109" s="24" t="s">
        <v>710</v>
      </c>
      <c r="G109" s="70" t="s">
        <v>35</v>
      </c>
      <c r="H109" s="70" t="s">
        <v>117</v>
      </c>
      <c r="I109" s="71" t="s">
        <v>448</v>
      </c>
      <c r="J109" s="72"/>
      <c r="K109" s="72"/>
      <c r="L109" s="72"/>
      <c r="M109" s="72"/>
      <c r="N109" s="72"/>
      <c r="O109" s="72"/>
      <c r="P109" s="72"/>
      <c r="Q109" s="72"/>
      <c r="R109" s="72"/>
      <c r="S109" s="71" t="s">
        <v>711</v>
      </c>
      <c r="T109" s="71" t="s">
        <v>712</v>
      </c>
      <c r="U109" s="73"/>
      <c r="V109" s="74"/>
    </row>
    <row r="110" spans="1:22" ht="21.75" customHeight="1" x14ac:dyDescent="0.65">
      <c r="A110" s="20">
        <v>105</v>
      </c>
      <c r="B110" s="66">
        <v>1986</v>
      </c>
      <c r="C110" s="67" t="s">
        <v>713</v>
      </c>
      <c r="D110" s="68" t="s">
        <v>714</v>
      </c>
      <c r="E110" s="69" t="s">
        <v>40</v>
      </c>
      <c r="F110" s="24" t="s">
        <v>715</v>
      </c>
      <c r="G110" s="70" t="s">
        <v>35</v>
      </c>
      <c r="H110" s="70" t="s">
        <v>117</v>
      </c>
      <c r="I110" s="71" t="s">
        <v>448</v>
      </c>
      <c r="J110" s="72"/>
      <c r="K110" s="72"/>
      <c r="L110" s="72"/>
      <c r="M110" s="72"/>
      <c r="N110" s="72"/>
      <c r="O110" s="72"/>
      <c r="P110" s="72"/>
      <c r="Q110" s="72"/>
      <c r="R110" s="72"/>
      <c r="S110" s="71" t="s">
        <v>716</v>
      </c>
      <c r="T110" s="71"/>
      <c r="U110" s="73"/>
      <c r="V110" s="74"/>
    </row>
    <row r="111" spans="1:22" ht="21.75" customHeight="1" x14ac:dyDescent="0.65">
      <c r="A111" s="20">
        <v>106</v>
      </c>
      <c r="B111" s="66"/>
      <c r="C111" s="67" t="s">
        <v>717</v>
      </c>
      <c r="D111" s="68" t="s">
        <v>718</v>
      </c>
      <c r="E111" s="69" t="s">
        <v>40</v>
      </c>
      <c r="F111" s="24" t="s">
        <v>719</v>
      </c>
      <c r="G111" s="70" t="s">
        <v>35</v>
      </c>
      <c r="H111" s="70" t="s">
        <v>117</v>
      </c>
      <c r="I111" s="71" t="s">
        <v>448</v>
      </c>
      <c r="J111" s="72"/>
      <c r="K111" s="72"/>
      <c r="L111" s="72"/>
      <c r="M111" s="72"/>
      <c r="N111" s="72"/>
      <c r="O111" s="72"/>
      <c r="P111" s="72"/>
      <c r="Q111" s="72"/>
      <c r="R111" s="72"/>
      <c r="S111" s="71" t="s">
        <v>720</v>
      </c>
      <c r="T111" s="71"/>
      <c r="U111" s="73"/>
      <c r="V111" s="74"/>
    </row>
    <row r="112" spans="1:22" ht="21.75" customHeight="1" x14ac:dyDescent="0.65">
      <c r="A112" s="20">
        <v>107</v>
      </c>
      <c r="B112" s="66">
        <v>1965</v>
      </c>
      <c r="C112" s="67" t="s">
        <v>721</v>
      </c>
      <c r="D112" s="68" t="s">
        <v>722</v>
      </c>
      <c r="E112" s="69" t="s">
        <v>40</v>
      </c>
      <c r="F112" s="24" t="s">
        <v>723</v>
      </c>
      <c r="G112" s="70" t="s">
        <v>35</v>
      </c>
      <c r="H112" s="70" t="s">
        <v>117</v>
      </c>
      <c r="I112" s="71" t="s">
        <v>448</v>
      </c>
      <c r="J112" s="72"/>
      <c r="K112" s="72"/>
      <c r="L112" s="72"/>
      <c r="M112" s="72"/>
      <c r="N112" s="72"/>
      <c r="O112" s="72"/>
      <c r="P112" s="72"/>
      <c r="Q112" s="72"/>
      <c r="R112" s="72"/>
      <c r="S112" s="71" t="s">
        <v>724</v>
      </c>
      <c r="T112" s="71" t="s">
        <v>725</v>
      </c>
      <c r="U112" s="73"/>
      <c r="V112" s="74"/>
    </row>
    <row r="113" spans="1:22" ht="21.75" customHeight="1" x14ac:dyDescent="0.65">
      <c r="A113" s="20">
        <v>108</v>
      </c>
      <c r="B113" s="66">
        <v>2023</v>
      </c>
      <c r="C113" s="67" t="s">
        <v>726</v>
      </c>
      <c r="D113" s="68" t="s">
        <v>727</v>
      </c>
      <c r="E113" s="69" t="s">
        <v>40</v>
      </c>
      <c r="F113" s="24" t="s">
        <v>728</v>
      </c>
      <c r="G113" s="70" t="s">
        <v>35</v>
      </c>
      <c r="H113" s="70" t="s">
        <v>117</v>
      </c>
      <c r="I113" s="71"/>
      <c r="J113" s="72"/>
      <c r="K113" s="72"/>
      <c r="L113" s="72"/>
      <c r="M113" s="72"/>
      <c r="N113" s="72"/>
      <c r="O113" s="72"/>
      <c r="P113" s="72"/>
      <c r="Q113" s="72"/>
      <c r="R113" s="72"/>
      <c r="S113" s="71" t="s">
        <v>729</v>
      </c>
      <c r="T113" s="71"/>
      <c r="U113" s="73"/>
      <c r="V113" s="74"/>
    </row>
    <row r="114" spans="1:22" ht="21.75" customHeight="1" x14ac:dyDescent="0.65">
      <c r="A114" s="20">
        <v>109</v>
      </c>
      <c r="B114" s="66">
        <v>2096</v>
      </c>
      <c r="C114" s="67" t="s">
        <v>730</v>
      </c>
      <c r="D114" s="68" t="s">
        <v>731</v>
      </c>
      <c r="E114" s="69" t="s">
        <v>33</v>
      </c>
      <c r="F114" s="24" t="s">
        <v>732</v>
      </c>
      <c r="G114" s="70" t="s">
        <v>35</v>
      </c>
      <c r="H114" s="70" t="s">
        <v>16</v>
      </c>
      <c r="I114" s="71"/>
      <c r="J114" s="72"/>
      <c r="K114" s="72"/>
      <c r="L114" s="72"/>
      <c r="M114" s="72"/>
      <c r="N114" s="72"/>
      <c r="O114" s="72"/>
      <c r="P114" s="72"/>
      <c r="Q114" s="72"/>
      <c r="R114" s="72"/>
      <c r="S114" s="71" t="s">
        <v>733</v>
      </c>
      <c r="T114" s="71"/>
      <c r="U114" s="73"/>
      <c r="V114" s="74"/>
    </row>
    <row r="115" spans="1:22" ht="21.75" customHeight="1" x14ac:dyDescent="0.65">
      <c r="A115" s="20">
        <v>110</v>
      </c>
      <c r="B115" s="66">
        <v>2113</v>
      </c>
      <c r="C115" s="67" t="s">
        <v>735</v>
      </c>
      <c r="D115" s="68" t="s">
        <v>736</v>
      </c>
      <c r="E115" s="69" t="s">
        <v>40</v>
      </c>
      <c r="F115" s="24" t="s">
        <v>737</v>
      </c>
      <c r="G115" s="70" t="s">
        <v>35</v>
      </c>
      <c r="H115" s="70" t="s">
        <v>116</v>
      </c>
      <c r="I115" s="71" t="s">
        <v>448</v>
      </c>
      <c r="J115" s="72"/>
      <c r="K115" s="72"/>
      <c r="L115" s="72"/>
      <c r="M115" s="72"/>
      <c r="N115" s="72"/>
      <c r="O115" s="72"/>
      <c r="P115" s="72"/>
      <c r="Q115" s="72"/>
      <c r="R115" s="72"/>
      <c r="S115" s="71" t="s">
        <v>738</v>
      </c>
      <c r="T115" s="71" t="s">
        <v>734</v>
      </c>
      <c r="U115" s="73"/>
      <c r="V115" s="74"/>
    </row>
    <row r="116" spans="1:22" ht="21.75" customHeight="1" x14ac:dyDescent="0.65">
      <c r="A116" s="20">
        <v>111</v>
      </c>
      <c r="B116" s="66">
        <v>1961</v>
      </c>
      <c r="C116" s="67" t="s">
        <v>739</v>
      </c>
      <c r="D116" s="68" t="s">
        <v>740</v>
      </c>
      <c r="E116" s="69" t="s">
        <v>33</v>
      </c>
      <c r="F116" s="24" t="s">
        <v>741</v>
      </c>
      <c r="G116" s="70" t="s">
        <v>35</v>
      </c>
      <c r="H116" s="70" t="s">
        <v>349</v>
      </c>
      <c r="I116" s="71" t="s">
        <v>84</v>
      </c>
      <c r="J116" s="72"/>
      <c r="K116" s="72"/>
      <c r="L116" s="72"/>
      <c r="M116" s="72"/>
      <c r="N116" s="72"/>
      <c r="O116" s="72"/>
      <c r="P116" s="72"/>
      <c r="Q116" s="72"/>
      <c r="R116" s="72"/>
      <c r="S116" s="71" t="s">
        <v>742</v>
      </c>
      <c r="T116" s="71" t="s">
        <v>743</v>
      </c>
      <c r="U116" s="73"/>
      <c r="V116" s="74"/>
    </row>
    <row r="117" spans="1:22" ht="21.75" customHeight="1" x14ac:dyDescent="0.65">
      <c r="A117" s="20">
        <v>112</v>
      </c>
      <c r="B117" s="66">
        <v>1907</v>
      </c>
      <c r="C117" s="67" t="s">
        <v>744</v>
      </c>
      <c r="D117" s="68" t="s">
        <v>745</v>
      </c>
      <c r="E117" s="69" t="s">
        <v>33</v>
      </c>
      <c r="F117" s="24" t="s">
        <v>137</v>
      </c>
      <c r="G117" s="70" t="s">
        <v>35</v>
      </c>
      <c r="H117" s="70" t="s">
        <v>116</v>
      </c>
      <c r="I117" s="71" t="s">
        <v>448</v>
      </c>
      <c r="J117" s="72"/>
      <c r="K117" s="72"/>
      <c r="L117" s="72"/>
      <c r="M117" s="72"/>
      <c r="N117" s="72"/>
      <c r="O117" s="72"/>
      <c r="P117" s="72"/>
      <c r="Q117" s="72"/>
      <c r="R117" s="72"/>
      <c r="S117" s="71" t="s">
        <v>746</v>
      </c>
      <c r="T117" s="71"/>
      <c r="U117" s="73"/>
      <c r="V117" s="74"/>
    </row>
    <row r="118" spans="1:22" ht="21.75" customHeight="1" x14ac:dyDescent="0.65">
      <c r="A118" s="20">
        <v>113</v>
      </c>
      <c r="B118" s="66"/>
      <c r="C118" s="67" t="s">
        <v>747</v>
      </c>
      <c r="D118" s="68" t="s">
        <v>748</v>
      </c>
      <c r="E118" s="69" t="s">
        <v>33</v>
      </c>
      <c r="F118" s="24" t="s">
        <v>749</v>
      </c>
      <c r="G118" s="70" t="s">
        <v>35</v>
      </c>
      <c r="H118" s="70" t="s">
        <v>16</v>
      </c>
      <c r="I118" s="71" t="s">
        <v>448</v>
      </c>
      <c r="J118" s="72"/>
      <c r="K118" s="72"/>
      <c r="L118" s="72"/>
      <c r="M118" s="72"/>
      <c r="N118" s="72"/>
      <c r="O118" s="72"/>
      <c r="P118" s="72"/>
      <c r="Q118" s="72"/>
      <c r="R118" s="72"/>
      <c r="S118" s="71" t="s">
        <v>750</v>
      </c>
      <c r="T118" s="71"/>
      <c r="U118" s="73"/>
      <c r="V118" s="74"/>
    </row>
    <row r="119" spans="1:22" ht="21.75" customHeight="1" x14ac:dyDescent="0.65">
      <c r="A119" s="20">
        <v>114</v>
      </c>
      <c r="B119" s="66"/>
      <c r="C119" s="67" t="s">
        <v>751</v>
      </c>
      <c r="D119" s="68" t="s">
        <v>752</v>
      </c>
      <c r="E119" s="69" t="s">
        <v>33</v>
      </c>
      <c r="F119" s="24" t="s">
        <v>753</v>
      </c>
      <c r="G119" s="70" t="s">
        <v>35</v>
      </c>
      <c r="H119" s="70" t="s">
        <v>16</v>
      </c>
      <c r="I119" s="71" t="s">
        <v>448</v>
      </c>
      <c r="J119" s="72"/>
      <c r="K119" s="72"/>
      <c r="L119" s="72"/>
      <c r="M119" s="72"/>
      <c r="N119" s="72"/>
      <c r="O119" s="72"/>
      <c r="P119" s="72"/>
      <c r="Q119" s="72"/>
      <c r="R119" s="72"/>
      <c r="S119" s="71" t="s">
        <v>754</v>
      </c>
      <c r="T119" s="71"/>
      <c r="U119" s="73"/>
      <c r="V119" s="74"/>
    </row>
    <row r="120" spans="1:22" ht="21.75" customHeight="1" x14ac:dyDescent="0.65">
      <c r="A120" s="20">
        <v>115</v>
      </c>
      <c r="B120" s="66">
        <v>2161</v>
      </c>
      <c r="C120" s="67" t="s">
        <v>755</v>
      </c>
      <c r="D120" s="68" t="s">
        <v>756</v>
      </c>
      <c r="E120" s="69" t="s">
        <v>40</v>
      </c>
      <c r="F120" s="24" t="s">
        <v>757</v>
      </c>
      <c r="G120" s="70" t="s">
        <v>35</v>
      </c>
      <c r="H120" s="70" t="s">
        <v>117</v>
      </c>
      <c r="I120" s="71" t="s">
        <v>448</v>
      </c>
      <c r="J120" s="72"/>
      <c r="K120" s="72"/>
      <c r="L120" s="72"/>
      <c r="M120" s="72"/>
      <c r="N120" s="72"/>
      <c r="O120" s="72"/>
      <c r="P120" s="72"/>
      <c r="Q120" s="72"/>
      <c r="R120" s="72"/>
      <c r="S120" s="71" t="s">
        <v>758</v>
      </c>
      <c r="T120" s="71"/>
      <c r="U120" s="73"/>
      <c r="V120" s="74"/>
    </row>
    <row r="121" spans="1:22" ht="21.75" customHeight="1" x14ac:dyDescent="0.65">
      <c r="A121" s="20">
        <v>116</v>
      </c>
      <c r="B121" s="66">
        <v>1767</v>
      </c>
      <c r="C121" s="67" t="s">
        <v>759</v>
      </c>
      <c r="D121" s="68" t="s">
        <v>760</v>
      </c>
      <c r="E121" s="69" t="s">
        <v>33</v>
      </c>
      <c r="F121" s="24" t="s">
        <v>761</v>
      </c>
      <c r="G121" s="70" t="s">
        <v>35</v>
      </c>
      <c r="H121" s="70" t="s">
        <v>116</v>
      </c>
      <c r="I121" s="71" t="s">
        <v>448</v>
      </c>
      <c r="J121" s="72"/>
      <c r="K121" s="72"/>
      <c r="L121" s="72"/>
      <c r="M121" s="72"/>
      <c r="N121" s="72"/>
      <c r="O121" s="72"/>
      <c r="P121" s="72"/>
      <c r="Q121" s="72"/>
      <c r="R121" s="72"/>
      <c r="S121" s="71" t="s">
        <v>762</v>
      </c>
      <c r="T121" s="71"/>
      <c r="U121" s="75" t="s">
        <v>763</v>
      </c>
      <c r="V121" s="74"/>
    </row>
    <row r="122" spans="1:22" ht="21.75" customHeight="1" x14ac:dyDescent="0.65">
      <c r="A122" s="20">
        <v>117</v>
      </c>
      <c r="B122" s="66">
        <v>1877</v>
      </c>
      <c r="C122" s="67" t="s">
        <v>764</v>
      </c>
      <c r="D122" s="68" t="s">
        <v>765</v>
      </c>
      <c r="E122" s="69" t="s">
        <v>40</v>
      </c>
      <c r="F122" s="24" t="s">
        <v>174</v>
      </c>
      <c r="G122" s="70" t="s">
        <v>35</v>
      </c>
      <c r="H122" s="70" t="s">
        <v>117</v>
      </c>
      <c r="I122" s="71" t="s">
        <v>448</v>
      </c>
      <c r="J122" s="72"/>
      <c r="K122" s="72"/>
      <c r="L122" s="72"/>
      <c r="M122" s="72"/>
      <c r="N122" s="72"/>
      <c r="O122" s="72"/>
      <c r="P122" s="72"/>
      <c r="Q122" s="72"/>
      <c r="R122" s="72"/>
      <c r="S122" s="71" t="s">
        <v>766</v>
      </c>
      <c r="T122" s="71" t="s">
        <v>767</v>
      </c>
      <c r="U122" s="75" t="s">
        <v>768</v>
      </c>
      <c r="V122" s="74"/>
    </row>
    <row r="123" spans="1:22" ht="21.75" customHeight="1" x14ac:dyDescent="0.65">
      <c r="A123" s="20">
        <v>118</v>
      </c>
      <c r="B123" s="66">
        <v>2068</v>
      </c>
      <c r="C123" s="67" t="s">
        <v>769</v>
      </c>
      <c r="D123" s="68" t="s">
        <v>770</v>
      </c>
      <c r="E123" s="69" t="s">
        <v>40</v>
      </c>
      <c r="F123" s="24" t="s">
        <v>771</v>
      </c>
      <c r="G123" s="70" t="s">
        <v>35</v>
      </c>
      <c r="H123" s="70" t="s">
        <v>117</v>
      </c>
      <c r="I123" s="71" t="s">
        <v>448</v>
      </c>
      <c r="J123" s="72"/>
      <c r="K123" s="72"/>
      <c r="L123" s="72"/>
      <c r="M123" s="72"/>
      <c r="N123" s="72"/>
      <c r="O123" s="72"/>
      <c r="P123" s="72"/>
      <c r="Q123" s="72"/>
      <c r="R123" s="72"/>
      <c r="S123" s="71" t="s">
        <v>772</v>
      </c>
      <c r="T123" s="71"/>
      <c r="U123" s="73"/>
      <c r="V123" s="74"/>
    </row>
    <row r="124" spans="1:22" ht="21.75" customHeight="1" x14ac:dyDescent="0.65">
      <c r="A124" s="20">
        <v>119</v>
      </c>
      <c r="B124" s="66">
        <v>2090</v>
      </c>
      <c r="C124" s="67" t="s">
        <v>773</v>
      </c>
      <c r="D124" s="68" t="s">
        <v>774</v>
      </c>
      <c r="E124" s="69" t="s">
        <v>40</v>
      </c>
      <c r="F124" s="24" t="s">
        <v>775</v>
      </c>
      <c r="G124" s="70" t="s">
        <v>35</v>
      </c>
      <c r="H124" s="70" t="s">
        <v>116</v>
      </c>
      <c r="I124" s="71" t="s">
        <v>448</v>
      </c>
      <c r="J124" s="72"/>
      <c r="K124" s="72"/>
      <c r="L124" s="72"/>
      <c r="M124" s="72"/>
      <c r="N124" s="72"/>
      <c r="O124" s="72"/>
      <c r="P124" s="72"/>
      <c r="Q124" s="72"/>
      <c r="R124" s="72"/>
      <c r="S124" s="71" t="s">
        <v>776</v>
      </c>
      <c r="T124" s="71"/>
      <c r="U124" s="73"/>
      <c r="V124" s="74"/>
    </row>
    <row r="125" spans="1:22" ht="21.75" customHeight="1" x14ac:dyDescent="0.65">
      <c r="A125" s="20">
        <v>120</v>
      </c>
      <c r="B125" s="66">
        <v>1912</v>
      </c>
      <c r="C125" s="67" t="s">
        <v>777</v>
      </c>
      <c r="D125" s="68" t="s">
        <v>778</v>
      </c>
      <c r="E125" s="69" t="s">
        <v>33</v>
      </c>
      <c r="F125" s="24" t="s">
        <v>779</v>
      </c>
      <c r="G125" s="70" t="s">
        <v>35</v>
      </c>
      <c r="H125" s="70" t="s">
        <v>116</v>
      </c>
      <c r="I125" s="71" t="s">
        <v>448</v>
      </c>
      <c r="J125" s="72"/>
      <c r="K125" s="72"/>
      <c r="L125" s="72"/>
      <c r="M125" s="72"/>
      <c r="N125" s="72"/>
      <c r="O125" s="72"/>
      <c r="P125" s="72"/>
      <c r="Q125" s="72"/>
      <c r="R125" s="72"/>
      <c r="S125" s="71" t="s">
        <v>780</v>
      </c>
      <c r="T125" s="71"/>
      <c r="U125" s="73"/>
      <c r="V125" s="74"/>
    </row>
    <row r="126" spans="1:22" ht="21.75" customHeight="1" x14ac:dyDescent="0.65">
      <c r="A126" s="20">
        <v>121</v>
      </c>
      <c r="B126" s="66">
        <v>2165</v>
      </c>
      <c r="C126" s="67" t="s">
        <v>781</v>
      </c>
      <c r="D126" s="68" t="s">
        <v>782</v>
      </c>
      <c r="E126" s="69" t="s">
        <v>33</v>
      </c>
      <c r="F126" s="24" t="s">
        <v>783</v>
      </c>
      <c r="G126" s="70" t="s">
        <v>35</v>
      </c>
      <c r="H126" s="70" t="s">
        <v>116</v>
      </c>
      <c r="I126" s="71" t="s">
        <v>84</v>
      </c>
      <c r="J126" s="72"/>
      <c r="K126" s="72"/>
      <c r="L126" s="72"/>
      <c r="M126" s="72"/>
      <c r="N126" s="72"/>
      <c r="O126" s="72"/>
      <c r="P126" s="72"/>
      <c r="Q126" s="72"/>
      <c r="R126" s="72"/>
      <c r="S126" s="71" t="s">
        <v>784</v>
      </c>
      <c r="T126" s="71"/>
      <c r="U126" s="73"/>
      <c r="V126" s="74"/>
    </row>
    <row r="127" spans="1:22" ht="21.75" customHeight="1" x14ac:dyDescent="0.65">
      <c r="A127" s="20">
        <v>122</v>
      </c>
      <c r="B127" s="66">
        <v>2001</v>
      </c>
      <c r="C127" s="67" t="s">
        <v>785</v>
      </c>
      <c r="D127" s="68" t="s">
        <v>786</v>
      </c>
      <c r="E127" s="69" t="s">
        <v>33</v>
      </c>
      <c r="F127" s="24" t="s">
        <v>787</v>
      </c>
      <c r="G127" s="70" t="s">
        <v>35</v>
      </c>
      <c r="H127" s="70" t="s">
        <v>16</v>
      </c>
      <c r="I127" s="71" t="s">
        <v>448</v>
      </c>
      <c r="J127" s="72"/>
      <c r="K127" s="72"/>
      <c r="L127" s="72"/>
      <c r="M127" s="72"/>
      <c r="N127" s="72"/>
      <c r="O127" s="72"/>
      <c r="P127" s="72"/>
      <c r="Q127" s="72"/>
      <c r="R127" s="72"/>
      <c r="S127" s="71"/>
      <c r="T127" s="71"/>
      <c r="U127" s="73"/>
      <c r="V127" s="74"/>
    </row>
    <row r="128" spans="1:22" ht="21.75" customHeight="1" x14ac:dyDescent="0.65">
      <c r="A128" s="20">
        <v>123</v>
      </c>
      <c r="B128" s="66">
        <v>1836</v>
      </c>
      <c r="C128" s="67" t="s">
        <v>788</v>
      </c>
      <c r="D128" s="68" t="s">
        <v>789</v>
      </c>
      <c r="E128" s="69" t="s">
        <v>40</v>
      </c>
      <c r="F128" s="24" t="s">
        <v>790</v>
      </c>
      <c r="G128" s="70" t="s">
        <v>35</v>
      </c>
      <c r="H128" s="70" t="s">
        <v>116</v>
      </c>
      <c r="I128" s="71" t="s">
        <v>84</v>
      </c>
      <c r="J128" s="72"/>
      <c r="K128" s="72"/>
      <c r="L128" s="72"/>
      <c r="M128" s="72"/>
      <c r="N128" s="72"/>
      <c r="O128" s="72"/>
      <c r="P128" s="72"/>
      <c r="Q128" s="72"/>
      <c r="R128" s="72"/>
      <c r="S128" s="71" t="s">
        <v>791</v>
      </c>
      <c r="T128" s="71" t="s">
        <v>792</v>
      </c>
      <c r="U128" s="73"/>
      <c r="V128" s="74"/>
    </row>
    <row r="129" spans="1:22" ht="21.75" customHeight="1" x14ac:dyDescent="0.65">
      <c r="A129" s="20">
        <v>124</v>
      </c>
      <c r="B129" s="66">
        <v>1952</v>
      </c>
      <c r="C129" s="67" t="s">
        <v>793</v>
      </c>
      <c r="D129" s="68" t="s">
        <v>794</v>
      </c>
      <c r="E129" s="69" t="s">
        <v>33</v>
      </c>
      <c r="F129" s="24" t="s">
        <v>795</v>
      </c>
      <c r="G129" s="70" t="s">
        <v>35</v>
      </c>
      <c r="H129" s="70" t="s">
        <v>116</v>
      </c>
      <c r="I129" s="71" t="s">
        <v>84</v>
      </c>
      <c r="J129" s="72"/>
      <c r="K129" s="72"/>
      <c r="L129" s="72"/>
      <c r="M129" s="72"/>
      <c r="N129" s="72"/>
      <c r="O129" s="72"/>
      <c r="P129" s="72"/>
      <c r="Q129" s="72"/>
      <c r="R129" s="72"/>
      <c r="S129" s="71" t="s">
        <v>796</v>
      </c>
      <c r="T129" s="71"/>
      <c r="U129" s="73"/>
      <c r="V129" s="74"/>
    </row>
    <row r="130" spans="1:22" ht="21.75" customHeight="1" x14ac:dyDescent="0.65">
      <c r="A130" s="20">
        <v>125</v>
      </c>
      <c r="B130" s="66">
        <v>2061</v>
      </c>
      <c r="C130" s="67" t="s">
        <v>797</v>
      </c>
      <c r="D130" s="68" t="s">
        <v>798</v>
      </c>
      <c r="E130" s="69" t="s">
        <v>40</v>
      </c>
      <c r="F130" s="24" t="s">
        <v>799</v>
      </c>
      <c r="G130" s="70" t="s">
        <v>35</v>
      </c>
      <c r="H130" s="70" t="s">
        <v>117</v>
      </c>
      <c r="I130" s="71" t="s">
        <v>84</v>
      </c>
      <c r="J130" s="72"/>
      <c r="K130" s="72"/>
      <c r="L130" s="72"/>
      <c r="M130" s="72"/>
      <c r="N130" s="72"/>
      <c r="O130" s="72"/>
      <c r="P130" s="72"/>
      <c r="Q130" s="72"/>
      <c r="R130" s="72"/>
      <c r="S130" s="71" t="s">
        <v>800</v>
      </c>
      <c r="T130" s="71"/>
      <c r="U130" s="73"/>
      <c r="V130" s="74"/>
    </row>
    <row r="131" spans="1:22" ht="21.75" customHeight="1" x14ac:dyDescent="0.65">
      <c r="A131" s="20">
        <v>126</v>
      </c>
      <c r="B131" s="66">
        <v>1812</v>
      </c>
      <c r="C131" s="67" t="s">
        <v>801</v>
      </c>
      <c r="D131" s="68" t="s">
        <v>802</v>
      </c>
      <c r="E131" s="69" t="s">
        <v>40</v>
      </c>
      <c r="F131" s="24" t="s">
        <v>803</v>
      </c>
      <c r="G131" s="70" t="s">
        <v>35</v>
      </c>
      <c r="H131" s="70" t="s">
        <v>117</v>
      </c>
      <c r="I131" s="71" t="s">
        <v>84</v>
      </c>
      <c r="J131" s="72"/>
      <c r="K131" s="72"/>
      <c r="L131" s="72"/>
      <c r="M131" s="72"/>
      <c r="N131" s="72"/>
      <c r="O131" s="72"/>
      <c r="P131" s="72"/>
      <c r="Q131" s="72"/>
      <c r="R131" s="72"/>
      <c r="S131" s="71" t="s">
        <v>804</v>
      </c>
      <c r="T131" s="71" t="s">
        <v>805</v>
      </c>
      <c r="U131" s="73"/>
      <c r="V131" s="74"/>
    </row>
    <row r="132" spans="1:22" ht="21.75" customHeight="1" x14ac:dyDescent="0.65">
      <c r="A132" s="20">
        <v>127</v>
      </c>
      <c r="B132" s="66">
        <v>1996</v>
      </c>
      <c r="C132" s="67" t="s">
        <v>806</v>
      </c>
      <c r="D132" s="68" t="s">
        <v>807</v>
      </c>
      <c r="E132" s="69" t="s">
        <v>33</v>
      </c>
      <c r="F132" s="24" t="s">
        <v>808</v>
      </c>
      <c r="G132" s="70" t="s">
        <v>35</v>
      </c>
      <c r="H132" s="70" t="s">
        <v>389</v>
      </c>
      <c r="I132" s="71" t="s">
        <v>84</v>
      </c>
      <c r="J132" s="72"/>
      <c r="K132" s="72"/>
      <c r="L132" s="72"/>
      <c r="M132" s="72"/>
      <c r="N132" s="72"/>
      <c r="O132" s="72"/>
      <c r="P132" s="72"/>
      <c r="Q132" s="72"/>
      <c r="R132" s="72"/>
      <c r="S132" s="71" t="s">
        <v>809</v>
      </c>
      <c r="T132" s="71" t="s">
        <v>810</v>
      </c>
      <c r="U132" s="73"/>
      <c r="V132" s="74"/>
    </row>
    <row r="133" spans="1:22" ht="21.75" customHeight="1" x14ac:dyDescent="0.65">
      <c r="A133" s="20">
        <v>128</v>
      </c>
      <c r="B133" s="66"/>
      <c r="C133" s="67" t="s">
        <v>811</v>
      </c>
      <c r="D133" s="68" t="s">
        <v>812</v>
      </c>
      <c r="E133" s="69" t="s">
        <v>40</v>
      </c>
      <c r="F133" s="24" t="s">
        <v>813</v>
      </c>
      <c r="G133" s="70" t="s">
        <v>35</v>
      </c>
      <c r="H133" s="70" t="s">
        <v>117</v>
      </c>
      <c r="I133" s="71" t="s">
        <v>84</v>
      </c>
      <c r="J133" s="72"/>
      <c r="K133" s="72"/>
      <c r="L133" s="72"/>
      <c r="M133" s="72"/>
      <c r="N133" s="72"/>
      <c r="O133" s="72"/>
      <c r="P133" s="72"/>
      <c r="Q133" s="72"/>
      <c r="R133" s="72"/>
      <c r="S133" s="71" t="s">
        <v>814</v>
      </c>
      <c r="T133" s="71"/>
      <c r="U133" s="73"/>
      <c r="V133" s="74"/>
    </row>
    <row r="134" spans="1:22" ht="21.75" customHeight="1" x14ac:dyDescent="0.65">
      <c r="A134" s="20">
        <v>129</v>
      </c>
      <c r="B134" s="66"/>
      <c r="C134" s="67" t="s">
        <v>815</v>
      </c>
      <c r="D134" s="68" t="s">
        <v>816</v>
      </c>
      <c r="E134" s="69" t="s">
        <v>40</v>
      </c>
      <c r="F134" s="24" t="s">
        <v>817</v>
      </c>
      <c r="G134" s="70" t="s">
        <v>35</v>
      </c>
      <c r="H134" s="70" t="s">
        <v>117</v>
      </c>
      <c r="I134" s="71" t="s">
        <v>84</v>
      </c>
      <c r="J134" s="72"/>
      <c r="K134" s="72"/>
      <c r="L134" s="72"/>
      <c r="M134" s="72"/>
      <c r="N134" s="72"/>
      <c r="O134" s="72"/>
      <c r="P134" s="72"/>
      <c r="Q134" s="72"/>
      <c r="R134" s="72"/>
      <c r="S134" s="71" t="s">
        <v>818</v>
      </c>
      <c r="T134" s="71" t="s">
        <v>819</v>
      </c>
      <c r="U134" s="73"/>
      <c r="V134" s="74"/>
    </row>
    <row r="135" spans="1:22" ht="21.75" customHeight="1" x14ac:dyDescent="0.65">
      <c r="A135" s="20">
        <v>130</v>
      </c>
      <c r="B135" s="66">
        <v>1731</v>
      </c>
      <c r="C135" s="67" t="s">
        <v>820</v>
      </c>
      <c r="D135" s="68" t="s">
        <v>821</v>
      </c>
      <c r="E135" s="69" t="s">
        <v>33</v>
      </c>
      <c r="F135" s="24" t="s">
        <v>822</v>
      </c>
      <c r="G135" s="70" t="s">
        <v>35</v>
      </c>
      <c r="H135" s="70" t="s">
        <v>16</v>
      </c>
      <c r="I135" s="71" t="s">
        <v>84</v>
      </c>
      <c r="J135" s="72"/>
      <c r="K135" s="72"/>
      <c r="L135" s="72"/>
      <c r="M135" s="72"/>
      <c r="N135" s="72"/>
      <c r="O135" s="72"/>
      <c r="P135" s="72"/>
      <c r="Q135" s="72"/>
      <c r="R135" s="72"/>
      <c r="S135" s="71" t="s">
        <v>823</v>
      </c>
      <c r="T135" s="71"/>
      <c r="U135" s="73"/>
      <c r="V135" s="74"/>
    </row>
    <row r="136" spans="1:22" ht="21.75" customHeight="1" x14ac:dyDescent="0.65">
      <c r="A136" s="20">
        <v>131</v>
      </c>
      <c r="B136" s="66">
        <v>2115</v>
      </c>
      <c r="C136" s="67" t="s">
        <v>824</v>
      </c>
      <c r="D136" s="68" t="s">
        <v>825</v>
      </c>
      <c r="E136" s="69" t="s">
        <v>33</v>
      </c>
      <c r="F136" s="24" t="s">
        <v>826</v>
      </c>
      <c r="G136" s="70" t="s">
        <v>35</v>
      </c>
      <c r="H136" s="70" t="s">
        <v>116</v>
      </c>
      <c r="I136" s="71" t="s">
        <v>84</v>
      </c>
      <c r="J136" s="72"/>
      <c r="K136" s="72"/>
      <c r="L136" s="72"/>
      <c r="M136" s="72"/>
      <c r="N136" s="72"/>
      <c r="O136" s="72"/>
      <c r="P136" s="72"/>
      <c r="Q136" s="72"/>
      <c r="R136" s="72"/>
      <c r="S136" s="71" t="s">
        <v>828</v>
      </c>
      <c r="T136" s="71" t="s">
        <v>827</v>
      </c>
      <c r="U136" s="73"/>
      <c r="V136" s="74"/>
    </row>
    <row r="137" spans="1:22" ht="21.75" customHeight="1" x14ac:dyDescent="0.65">
      <c r="A137" s="20">
        <v>132</v>
      </c>
      <c r="B137" s="66">
        <v>1740</v>
      </c>
      <c r="C137" s="67" t="s">
        <v>829</v>
      </c>
      <c r="D137" s="68" t="s">
        <v>830</v>
      </c>
      <c r="E137" s="69" t="s">
        <v>40</v>
      </c>
      <c r="F137" s="24" t="s">
        <v>831</v>
      </c>
      <c r="G137" s="70" t="s">
        <v>35</v>
      </c>
      <c r="H137" s="70" t="s">
        <v>117</v>
      </c>
      <c r="I137" s="71" t="s">
        <v>84</v>
      </c>
      <c r="J137" s="72"/>
      <c r="K137" s="72"/>
      <c r="L137" s="72"/>
      <c r="M137" s="72"/>
      <c r="N137" s="72"/>
      <c r="O137" s="72"/>
      <c r="P137" s="72"/>
      <c r="Q137" s="72"/>
      <c r="R137" s="72"/>
      <c r="S137" s="71" t="s">
        <v>832</v>
      </c>
      <c r="T137" s="71" t="s">
        <v>833</v>
      </c>
      <c r="U137" s="73"/>
      <c r="V137" s="74"/>
    </row>
    <row r="138" spans="1:22" ht="21.75" customHeight="1" x14ac:dyDescent="0.65">
      <c r="A138" s="20">
        <v>133</v>
      </c>
      <c r="B138" s="66">
        <v>1725</v>
      </c>
      <c r="C138" s="67" t="s">
        <v>834</v>
      </c>
      <c r="D138" s="68" t="s">
        <v>835</v>
      </c>
      <c r="E138" s="69" t="s">
        <v>33</v>
      </c>
      <c r="F138" s="24" t="s">
        <v>836</v>
      </c>
      <c r="G138" s="70" t="s">
        <v>35</v>
      </c>
      <c r="H138" s="70" t="s">
        <v>116</v>
      </c>
      <c r="I138" s="71" t="s">
        <v>84</v>
      </c>
      <c r="J138" s="72"/>
      <c r="K138" s="72"/>
      <c r="L138" s="72"/>
      <c r="M138" s="72"/>
      <c r="N138" s="72"/>
      <c r="O138" s="72"/>
      <c r="P138" s="72"/>
      <c r="Q138" s="72"/>
      <c r="R138" s="72"/>
      <c r="S138" s="71" t="s">
        <v>837</v>
      </c>
      <c r="T138" s="71" t="s">
        <v>838</v>
      </c>
      <c r="U138" s="75" t="s">
        <v>839</v>
      </c>
      <c r="V138" s="74"/>
    </row>
    <row r="139" spans="1:22" ht="21.75" customHeight="1" x14ac:dyDescent="0.65">
      <c r="A139" s="20">
        <v>134</v>
      </c>
      <c r="B139" s="66">
        <v>1716</v>
      </c>
      <c r="C139" s="67" t="s">
        <v>840</v>
      </c>
      <c r="D139" s="68" t="s">
        <v>841</v>
      </c>
      <c r="E139" s="69" t="s">
        <v>40</v>
      </c>
      <c r="F139" s="24" t="s">
        <v>329</v>
      </c>
      <c r="G139" s="70" t="s">
        <v>35</v>
      </c>
      <c r="H139" s="70" t="s">
        <v>117</v>
      </c>
      <c r="I139" s="71" t="s">
        <v>84</v>
      </c>
      <c r="J139" s="72"/>
      <c r="K139" s="72"/>
      <c r="L139" s="72"/>
      <c r="M139" s="72"/>
      <c r="N139" s="72"/>
      <c r="O139" s="72"/>
      <c r="P139" s="72"/>
      <c r="Q139" s="72"/>
      <c r="R139" s="72"/>
      <c r="S139" s="71" t="s">
        <v>842</v>
      </c>
      <c r="T139" s="71"/>
      <c r="U139" s="73"/>
      <c r="V139" s="74"/>
    </row>
    <row r="140" spans="1:22" ht="21.75" customHeight="1" x14ac:dyDescent="0.65">
      <c r="A140" s="20">
        <v>135</v>
      </c>
      <c r="B140" s="66">
        <v>1793</v>
      </c>
      <c r="C140" s="67" t="s">
        <v>843</v>
      </c>
      <c r="D140" s="68" t="s">
        <v>844</v>
      </c>
      <c r="E140" s="69" t="s">
        <v>40</v>
      </c>
      <c r="F140" s="24" t="s">
        <v>51</v>
      </c>
      <c r="G140" s="70" t="s">
        <v>35</v>
      </c>
      <c r="H140" s="70" t="s">
        <v>116</v>
      </c>
      <c r="I140" s="71" t="s">
        <v>84</v>
      </c>
      <c r="J140" s="72"/>
      <c r="K140" s="72"/>
      <c r="L140" s="72"/>
      <c r="M140" s="72"/>
      <c r="N140" s="72"/>
      <c r="O140" s="72"/>
      <c r="P140" s="72"/>
      <c r="Q140" s="72"/>
      <c r="R140" s="72"/>
      <c r="S140" s="71" t="s">
        <v>845</v>
      </c>
      <c r="T140" s="71" t="s">
        <v>846</v>
      </c>
      <c r="U140" s="73"/>
      <c r="V140" s="74"/>
    </row>
    <row r="141" spans="1:22" ht="21.75" customHeight="1" x14ac:dyDescent="0.65">
      <c r="A141" s="20">
        <v>136</v>
      </c>
      <c r="B141" s="66"/>
      <c r="C141" s="67" t="s">
        <v>847</v>
      </c>
      <c r="D141" s="68" t="s">
        <v>848</v>
      </c>
      <c r="E141" s="69" t="s">
        <v>40</v>
      </c>
      <c r="F141" s="24" t="s">
        <v>849</v>
      </c>
      <c r="G141" s="70" t="s">
        <v>35</v>
      </c>
      <c r="H141" s="70" t="s">
        <v>117</v>
      </c>
      <c r="I141" s="71" t="s">
        <v>84</v>
      </c>
      <c r="J141" s="72"/>
      <c r="K141" s="72"/>
      <c r="L141" s="72"/>
      <c r="M141" s="72"/>
      <c r="N141" s="72"/>
      <c r="O141" s="72"/>
      <c r="P141" s="72"/>
      <c r="Q141" s="72"/>
      <c r="R141" s="72"/>
      <c r="S141" s="71" t="s">
        <v>850</v>
      </c>
      <c r="T141" s="71"/>
      <c r="U141" s="73"/>
      <c r="V141" s="74"/>
    </row>
    <row r="142" spans="1:22" ht="21.75" customHeight="1" x14ac:dyDescent="0.65">
      <c r="A142" s="20">
        <v>137</v>
      </c>
      <c r="B142" s="66">
        <v>1817</v>
      </c>
      <c r="C142" s="67" t="s">
        <v>851</v>
      </c>
      <c r="D142" s="68" t="s">
        <v>852</v>
      </c>
      <c r="E142" s="69" t="s">
        <v>40</v>
      </c>
      <c r="F142" s="24" t="s">
        <v>853</v>
      </c>
      <c r="G142" s="70" t="s">
        <v>35</v>
      </c>
      <c r="H142" s="70" t="s">
        <v>116</v>
      </c>
      <c r="I142" s="71" t="s">
        <v>4</v>
      </c>
      <c r="J142" s="72"/>
      <c r="K142" s="72"/>
      <c r="L142" s="72"/>
      <c r="M142" s="72"/>
      <c r="N142" s="72"/>
      <c r="O142" s="72"/>
      <c r="P142" s="72"/>
      <c r="Q142" s="72"/>
      <c r="R142" s="72"/>
      <c r="S142" s="71" t="s">
        <v>854</v>
      </c>
      <c r="T142" s="71"/>
      <c r="U142" s="73"/>
      <c r="V142" s="74"/>
    </row>
    <row r="143" spans="1:22" ht="21.75" customHeight="1" x14ac:dyDescent="0.65">
      <c r="A143" s="20">
        <v>138</v>
      </c>
      <c r="B143" s="66">
        <v>1724</v>
      </c>
      <c r="C143" s="67" t="s">
        <v>855</v>
      </c>
      <c r="D143" s="68" t="s">
        <v>856</v>
      </c>
      <c r="E143" s="69" t="s">
        <v>33</v>
      </c>
      <c r="F143" s="24" t="s">
        <v>857</v>
      </c>
      <c r="G143" s="70" t="s">
        <v>35</v>
      </c>
      <c r="H143" s="70" t="s">
        <v>116</v>
      </c>
      <c r="I143" s="71" t="s">
        <v>84</v>
      </c>
      <c r="J143" s="72"/>
      <c r="K143" s="72"/>
      <c r="L143" s="72"/>
      <c r="M143" s="72"/>
      <c r="N143" s="72"/>
      <c r="O143" s="72"/>
      <c r="P143" s="72"/>
      <c r="Q143" s="72"/>
      <c r="R143" s="72"/>
      <c r="S143" s="71" t="s">
        <v>858</v>
      </c>
      <c r="T143" s="71" t="s">
        <v>859</v>
      </c>
      <c r="U143" s="73"/>
      <c r="V143" s="74"/>
    </row>
    <row r="144" spans="1:22" ht="21.75" customHeight="1" x14ac:dyDescent="0.65">
      <c r="A144" s="20">
        <v>139</v>
      </c>
      <c r="B144" s="66">
        <v>1774</v>
      </c>
      <c r="C144" s="67" t="s">
        <v>860</v>
      </c>
      <c r="D144" s="68" t="s">
        <v>861</v>
      </c>
      <c r="E144" s="69" t="s">
        <v>40</v>
      </c>
      <c r="F144" s="24" t="s">
        <v>862</v>
      </c>
      <c r="G144" s="70" t="s">
        <v>35</v>
      </c>
      <c r="H144" s="70" t="s">
        <v>117</v>
      </c>
      <c r="I144" s="71" t="s">
        <v>84</v>
      </c>
      <c r="J144" s="72"/>
      <c r="K144" s="72"/>
      <c r="L144" s="72"/>
      <c r="M144" s="72"/>
      <c r="N144" s="72"/>
      <c r="O144" s="72"/>
      <c r="P144" s="72"/>
      <c r="Q144" s="72"/>
      <c r="R144" s="72"/>
      <c r="S144" s="71" t="s">
        <v>863</v>
      </c>
      <c r="T144" s="71" t="s">
        <v>864</v>
      </c>
      <c r="U144" s="75" t="s">
        <v>865</v>
      </c>
      <c r="V144" s="74"/>
    </row>
    <row r="145" spans="1:22" ht="21.75" customHeight="1" x14ac:dyDescent="0.65">
      <c r="A145" s="20">
        <v>140</v>
      </c>
      <c r="B145" s="66">
        <v>1797</v>
      </c>
      <c r="C145" s="67" t="s">
        <v>866</v>
      </c>
      <c r="D145" s="68" t="s">
        <v>867</v>
      </c>
      <c r="E145" s="69" t="s">
        <v>40</v>
      </c>
      <c r="F145" s="24" t="s">
        <v>868</v>
      </c>
      <c r="G145" s="70" t="s">
        <v>35</v>
      </c>
      <c r="H145" s="70" t="s">
        <v>117</v>
      </c>
      <c r="I145" s="71" t="s">
        <v>84</v>
      </c>
      <c r="J145" s="72"/>
      <c r="K145" s="72"/>
      <c r="L145" s="72"/>
      <c r="M145" s="72"/>
      <c r="N145" s="72"/>
      <c r="O145" s="72"/>
      <c r="P145" s="72"/>
      <c r="Q145" s="72"/>
      <c r="R145" s="72"/>
      <c r="S145" s="71" t="s">
        <v>869</v>
      </c>
      <c r="T145" s="71"/>
      <c r="U145" s="73"/>
      <c r="V145" s="74"/>
    </row>
    <row r="146" spans="1:22" ht="21.75" customHeight="1" x14ac:dyDescent="0.65">
      <c r="A146" s="20">
        <v>141</v>
      </c>
      <c r="B146" s="66">
        <v>1808</v>
      </c>
      <c r="C146" s="67" t="s">
        <v>870</v>
      </c>
      <c r="D146" s="68" t="s">
        <v>871</v>
      </c>
      <c r="E146" s="69" t="s">
        <v>40</v>
      </c>
      <c r="F146" s="24" t="s">
        <v>872</v>
      </c>
      <c r="G146" s="70" t="s">
        <v>35</v>
      </c>
      <c r="H146" s="70" t="s">
        <v>117</v>
      </c>
      <c r="I146" s="71" t="s">
        <v>84</v>
      </c>
      <c r="J146" s="72"/>
      <c r="K146" s="72"/>
      <c r="L146" s="72"/>
      <c r="M146" s="72"/>
      <c r="N146" s="72"/>
      <c r="O146" s="72"/>
      <c r="P146" s="72"/>
      <c r="Q146" s="72"/>
      <c r="R146" s="72"/>
      <c r="S146" s="71" t="s">
        <v>873</v>
      </c>
      <c r="T146" s="71" t="s">
        <v>874</v>
      </c>
      <c r="U146" s="73"/>
      <c r="V146" s="74"/>
    </row>
    <row r="147" spans="1:22" ht="21.75" customHeight="1" x14ac:dyDescent="0.65">
      <c r="A147" s="20">
        <v>142</v>
      </c>
      <c r="B147" s="66">
        <v>1720</v>
      </c>
      <c r="C147" s="67" t="s">
        <v>875</v>
      </c>
      <c r="D147" s="68" t="s">
        <v>876</v>
      </c>
      <c r="E147" s="69" t="s">
        <v>40</v>
      </c>
      <c r="F147" s="24" t="s">
        <v>877</v>
      </c>
      <c r="G147" s="70" t="s">
        <v>35</v>
      </c>
      <c r="H147" s="70" t="s">
        <v>116</v>
      </c>
      <c r="I147" s="71" t="s">
        <v>84</v>
      </c>
      <c r="J147" s="72"/>
      <c r="K147" s="72"/>
      <c r="L147" s="72"/>
      <c r="M147" s="72"/>
      <c r="N147" s="72"/>
      <c r="O147" s="72"/>
      <c r="P147" s="72"/>
      <c r="Q147" s="72"/>
      <c r="R147" s="72"/>
      <c r="S147" s="71" t="s">
        <v>878</v>
      </c>
      <c r="T147" s="71"/>
      <c r="U147" s="73"/>
      <c r="V147" s="74"/>
    </row>
    <row r="148" spans="1:22" ht="21.75" customHeight="1" x14ac:dyDescent="0.65">
      <c r="A148" s="20">
        <v>143</v>
      </c>
      <c r="B148" s="66">
        <v>2157</v>
      </c>
      <c r="C148" s="67" t="s">
        <v>879</v>
      </c>
      <c r="D148" s="68" t="s">
        <v>880</v>
      </c>
      <c r="E148" s="69" t="s">
        <v>40</v>
      </c>
      <c r="F148" s="24" t="s">
        <v>881</v>
      </c>
      <c r="G148" s="70" t="s">
        <v>279</v>
      </c>
      <c r="H148" s="70" t="s">
        <v>117</v>
      </c>
      <c r="I148" s="71" t="s">
        <v>84</v>
      </c>
      <c r="J148" s="72"/>
      <c r="K148" s="72"/>
      <c r="L148" s="72"/>
      <c r="M148" s="72"/>
      <c r="N148" s="72"/>
      <c r="O148" s="72"/>
      <c r="P148" s="72"/>
      <c r="Q148" s="72"/>
      <c r="R148" s="72"/>
      <c r="S148" s="71" t="s">
        <v>882</v>
      </c>
      <c r="T148" s="71" t="s">
        <v>883</v>
      </c>
      <c r="U148" s="73"/>
      <c r="V148" s="74"/>
    </row>
    <row r="149" spans="1:22" ht="21.75" customHeight="1" x14ac:dyDescent="0.65">
      <c r="A149" s="20">
        <v>144</v>
      </c>
      <c r="B149" s="66">
        <v>1734</v>
      </c>
      <c r="C149" s="67" t="s">
        <v>884</v>
      </c>
      <c r="D149" s="68" t="s">
        <v>885</v>
      </c>
      <c r="E149" s="69" t="s">
        <v>40</v>
      </c>
      <c r="F149" s="24" t="s">
        <v>886</v>
      </c>
      <c r="G149" s="70" t="s">
        <v>35</v>
      </c>
      <c r="H149" s="70" t="s">
        <v>117</v>
      </c>
      <c r="I149" s="71" t="s">
        <v>84</v>
      </c>
      <c r="J149" s="72"/>
      <c r="K149" s="72"/>
      <c r="L149" s="72"/>
      <c r="M149" s="72"/>
      <c r="N149" s="72"/>
      <c r="O149" s="72"/>
      <c r="P149" s="72"/>
      <c r="Q149" s="72"/>
      <c r="R149" s="72"/>
      <c r="S149" s="71" t="s">
        <v>887</v>
      </c>
      <c r="T149" s="71"/>
      <c r="U149" s="75" t="s">
        <v>888</v>
      </c>
      <c r="V149" s="74"/>
    </row>
    <row r="150" spans="1:22" ht="21.75" customHeight="1" x14ac:dyDescent="0.65">
      <c r="A150" s="20">
        <v>145</v>
      </c>
      <c r="B150" s="66">
        <v>2066</v>
      </c>
      <c r="C150" s="67" t="s">
        <v>889</v>
      </c>
      <c r="D150" s="68" t="s">
        <v>890</v>
      </c>
      <c r="E150" s="69" t="s">
        <v>40</v>
      </c>
      <c r="F150" s="24" t="s">
        <v>642</v>
      </c>
      <c r="G150" s="70" t="s">
        <v>35</v>
      </c>
      <c r="H150" s="70" t="s">
        <v>117</v>
      </c>
      <c r="I150" s="71" t="s">
        <v>84</v>
      </c>
      <c r="J150" s="72"/>
      <c r="K150" s="72"/>
      <c r="L150" s="72"/>
      <c r="M150" s="72"/>
      <c r="N150" s="72"/>
      <c r="O150" s="72"/>
      <c r="P150" s="72"/>
      <c r="Q150" s="72"/>
      <c r="R150" s="72"/>
      <c r="S150" s="71" t="s">
        <v>891</v>
      </c>
      <c r="T150" s="71"/>
      <c r="U150" s="73"/>
      <c r="V150" s="74"/>
    </row>
    <row r="151" spans="1:22" s="89" customFormat="1" ht="21.75" customHeight="1" x14ac:dyDescent="0.65">
      <c r="A151" s="20">
        <v>146</v>
      </c>
      <c r="B151" s="79"/>
      <c r="C151" s="80" t="s">
        <v>892</v>
      </c>
      <c r="D151" s="81" t="s">
        <v>893</v>
      </c>
      <c r="E151" s="82" t="s">
        <v>40</v>
      </c>
      <c r="F151" s="83" t="s">
        <v>894</v>
      </c>
      <c r="G151" s="84" t="s">
        <v>35</v>
      </c>
      <c r="H151" s="84" t="s">
        <v>389</v>
      </c>
      <c r="I151" s="85" t="s">
        <v>84</v>
      </c>
      <c r="J151" s="86"/>
      <c r="K151" s="86"/>
      <c r="L151" s="86"/>
      <c r="M151" s="86"/>
      <c r="N151" s="86"/>
      <c r="O151" s="86"/>
      <c r="P151" s="86"/>
      <c r="Q151" s="86"/>
      <c r="R151" s="86"/>
      <c r="S151" s="85"/>
      <c r="T151" s="85"/>
      <c r="U151" s="87"/>
      <c r="V151" s="88"/>
    </row>
    <row r="152" spans="1:22" ht="21.75" customHeight="1" x14ac:dyDescent="0.65">
      <c r="A152" s="20">
        <v>147</v>
      </c>
      <c r="B152" s="66">
        <v>1735</v>
      </c>
      <c r="C152" s="67" t="s">
        <v>895</v>
      </c>
      <c r="D152" s="68" t="s">
        <v>896</v>
      </c>
      <c r="E152" s="69" t="s">
        <v>40</v>
      </c>
      <c r="F152" s="24" t="s">
        <v>897</v>
      </c>
      <c r="G152" s="70" t="s">
        <v>35</v>
      </c>
      <c r="H152" s="70" t="s">
        <v>117</v>
      </c>
      <c r="I152" s="71"/>
      <c r="J152" s="72"/>
      <c r="K152" s="72"/>
      <c r="L152" s="72"/>
      <c r="M152" s="72"/>
      <c r="N152" s="72"/>
      <c r="O152" s="72"/>
      <c r="P152" s="72"/>
      <c r="Q152" s="72"/>
      <c r="R152" s="72"/>
      <c r="S152" s="71" t="s">
        <v>898</v>
      </c>
      <c r="T152" s="71"/>
      <c r="U152" s="73"/>
      <c r="V152" s="74"/>
    </row>
    <row r="153" spans="1:22" ht="21.75" customHeight="1" x14ac:dyDescent="0.65">
      <c r="A153" s="20">
        <v>148</v>
      </c>
      <c r="B153" s="66">
        <v>1778</v>
      </c>
      <c r="C153" s="67" t="s">
        <v>899</v>
      </c>
      <c r="D153" s="68" t="s">
        <v>900</v>
      </c>
      <c r="E153" s="69" t="s">
        <v>40</v>
      </c>
      <c r="F153" s="24" t="s">
        <v>901</v>
      </c>
      <c r="G153" s="70" t="s">
        <v>35</v>
      </c>
      <c r="H153" s="70" t="s">
        <v>116</v>
      </c>
      <c r="I153" s="71" t="s">
        <v>84</v>
      </c>
      <c r="J153" s="72"/>
      <c r="K153" s="72"/>
      <c r="L153" s="72"/>
      <c r="M153" s="72"/>
      <c r="N153" s="72"/>
      <c r="O153" s="72"/>
      <c r="P153" s="72"/>
      <c r="Q153" s="72"/>
      <c r="R153" s="72"/>
      <c r="S153" s="71" t="s">
        <v>902</v>
      </c>
      <c r="T153" s="71"/>
      <c r="U153" s="73"/>
      <c r="V153" s="74"/>
    </row>
    <row r="154" spans="1:22" ht="21.75" customHeight="1" x14ac:dyDescent="0.65">
      <c r="A154" s="20">
        <v>149</v>
      </c>
      <c r="B154" s="66">
        <v>1721</v>
      </c>
      <c r="C154" s="67" t="s">
        <v>903</v>
      </c>
      <c r="D154" s="68" t="s">
        <v>904</v>
      </c>
      <c r="E154" s="69" t="s">
        <v>33</v>
      </c>
      <c r="F154" s="24" t="s">
        <v>905</v>
      </c>
      <c r="G154" s="70" t="s">
        <v>35</v>
      </c>
      <c r="H154" s="70" t="s">
        <v>349</v>
      </c>
      <c r="I154" s="71" t="s">
        <v>84</v>
      </c>
      <c r="J154" s="72"/>
      <c r="K154" s="72"/>
      <c r="L154" s="72"/>
      <c r="M154" s="72"/>
      <c r="N154" s="72"/>
      <c r="O154" s="72"/>
      <c r="P154" s="72"/>
      <c r="Q154" s="72"/>
      <c r="R154" s="72"/>
      <c r="S154" s="71" t="s">
        <v>906</v>
      </c>
      <c r="T154" s="71" t="s">
        <v>907</v>
      </c>
      <c r="U154" s="75" t="s">
        <v>908</v>
      </c>
      <c r="V154" s="74"/>
    </row>
    <row r="155" spans="1:22" ht="21.75" customHeight="1" x14ac:dyDescent="0.65">
      <c r="A155" s="20">
        <v>150</v>
      </c>
      <c r="B155" s="66">
        <v>1872</v>
      </c>
      <c r="C155" s="67" t="s">
        <v>909</v>
      </c>
      <c r="D155" s="68" t="s">
        <v>910</v>
      </c>
      <c r="E155" s="69" t="s">
        <v>40</v>
      </c>
      <c r="F155" s="24" t="s">
        <v>911</v>
      </c>
      <c r="G155" s="70" t="s">
        <v>35</v>
      </c>
      <c r="H155" s="70" t="s">
        <v>16</v>
      </c>
      <c r="I155" s="71" t="s">
        <v>84</v>
      </c>
      <c r="J155" s="72"/>
      <c r="K155" s="72"/>
      <c r="L155" s="72"/>
      <c r="M155" s="72"/>
      <c r="N155" s="72"/>
      <c r="O155" s="72"/>
      <c r="P155" s="72"/>
      <c r="Q155" s="72"/>
      <c r="R155" s="72"/>
      <c r="S155" s="71" t="s">
        <v>912</v>
      </c>
      <c r="T155" s="71"/>
      <c r="U155" s="73"/>
      <c r="V155" s="74"/>
    </row>
    <row r="156" spans="1:22" ht="21.75" customHeight="1" x14ac:dyDescent="0.65">
      <c r="A156" s="20">
        <v>151</v>
      </c>
      <c r="B156" s="66"/>
      <c r="C156" s="67" t="s">
        <v>913</v>
      </c>
      <c r="D156" s="68" t="s">
        <v>914</v>
      </c>
      <c r="E156" s="69" t="s">
        <v>40</v>
      </c>
      <c r="F156" s="24" t="s">
        <v>915</v>
      </c>
      <c r="G156" s="70" t="s">
        <v>35</v>
      </c>
      <c r="H156" s="70" t="s">
        <v>117</v>
      </c>
      <c r="I156" s="71" t="s">
        <v>84</v>
      </c>
      <c r="J156" s="72"/>
      <c r="K156" s="72"/>
      <c r="L156" s="72"/>
      <c r="M156" s="72"/>
      <c r="N156" s="72"/>
      <c r="O156" s="72"/>
      <c r="P156" s="72"/>
      <c r="Q156" s="72"/>
      <c r="R156" s="72"/>
      <c r="S156" s="71" t="s">
        <v>916</v>
      </c>
      <c r="T156" s="71" t="s">
        <v>917</v>
      </c>
      <c r="U156" s="73"/>
      <c r="V156" s="74"/>
    </row>
    <row r="157" spans="1:22" ht="21.75" customHeight="1" x14ac:dyDescent="0.65">
      <c r="A157" s="20">
        <v>152</v>
      </c>
      <c r="B157" s="66">
        <v>1837</v>
      </c>
      <c r="C157" s="67" t="s">
        <v>918</v>
      </c>
      <c r="D157" s="68" t="s">
        <v>919</v>
      </c>
      <c r="E157" s="69" t="s">
        <v>40</v>
      </c>
      <c r="F157" s="24" t="s">
        <v>920</v>
      </c>
      <c r="G157" s="70" t="s">
        <v>35</v>
      </c>
      <c r="H157" s="70" t="s">
        <v>117</v>
      </c>
      <c r="I157" s="71" t="s">
        <v>84</v>
      </c>
      <c r="J157" s="72"/>
      <c r="K157" s="72"/>
      <c r="L157" s="72"/>
      <c r="M157" s="72"/>
      <c r="N157" s="72"/>
      <c r="O157" s="72"/>
      <c r="P157" s="72"/>
      <c r="Q157" s="72"/>
      <c r="R157" s="72"/>
      <c r="S157" s="71" t="s">
        <v>921</v>
      </c>
      <c r="T157" s="71"/>
      <c r="U157" s="73"/>
      <c r="V157" s="74"/>
    </row>
    <row r="158" spans="1:22" ht="21.75" customHeight="1" x14ac:dyDescent="0.65">
      <c r="A158" s="20">
        <v>153</v>
      </c>
      <c r="B158" s="66">
        <v>1709</v>
      </c>
      <c r="C158" s="67" t="s">
        <v>922</v>
      </c>
      <c r="D158" s="68" t="s">
        <v>923</v>
      </c>
      <c r="E158" s="69" t="s">
        <v>33</v>
      </c>
      <c r="F158" s="24" t="s">
        <v>924</v>
      </c>
      <c r="G158" s="70" t="s">
        <v>35</v>
      </c>
      <c r="H158" s="70" t="s">
        <v>117</v>
      </c>
      <c r="I158" s="71" t="s">
        <v>84</v>
      </c>
      <c r="J158" s="72"/>
      <c r="K158" s="72"/>
      <c r="L158" s="72"/>
      <c r="M158" s="72"/>
      <c r="N158" s="72"/>
      <c r="O158" s="72"/>
      <c r="P158" s="72"/>
      <c r="Q158" s="72"/>
      <c r="R158" s="72"/>
      <c r="S158" s="71" t="s">
        <v>925</v>
      </c>
      <c r="T158" s="71"/>
      <c r="U158" s="73"/>
      <c r="V158" s="74"/>
    </row>
    <row r="159" spans="1:22" ht="21.75" customHeight="1" x14ac:dyDescent="0.65">
      <c r="A159" s="20">
        <v>154</v>
      </c>
      <c r="B159" s="66">
        <v>1835</v>
      </c>
      <c r="C159" s="67" t="s">
        <v>926</v>
      </c>
      <c r="D159" s="68" t="s">
        <v>927</v>
      </c>
      <c r="E159" s="69" t="s">
        <v>40</v>
      </c>
      <c r="F159" s="24" t="s">
        <v>928</v>
      </c>
      <c r="G159" s="70" t="s">
        <v>35</v>
      </c>
      <c r="H159" s="70" t="s">
        <v>349</v>
      </c>
      <c r="I159" s="71" t="s">
        <v>84</v>
      </c>
      <c r="J159" s="72"/>
      <c r="K159" s="72"/>
      <c r="L159" s="72"/>
      <c r="M159" s="72"/>
      <c r="N159" s="72"/>
      <c r="O159" s="72"/>
      <c r="P159" s="72"/>
      <c r="Q159" s="72"/>
      <c r="R159" s="72"/>
      <c r="S159" s="71" t="s">
        <v>929</v>
      </c>
      <c r="T159" s="71"/>
      <c r="U159" s="73"/>
      <c r="V159" s="74"/>
    </row>
    <row r="160" spans="1:22" ht="21.75" customHeight="1" x14ac:dyDescent="0.65">
      <c r="A160" s="20">
        <v>155</v>
      </c>
      <c r="B160" s="66">
        <v>1998</v>
      </c>
      <c r="C160" s="67" t="s">
        <v>930</v>
      </c>
      <c r="D160" s="68" t="s">
        <v>931</v>
      </c>
      <c r="E160" s="69" t="s">
        <v>40</v>
      </c>
      <c r="F160" s="24" t="s">
        <v>932</v>
      </c>
      <c r="G160" s="70" t="s">
        <v>35</v>
      </c>
      <c r="H160" s="70" t="s">
        <v>389</v>
      </c>
      <c r="I160" s="71" t="s">
        <v>330</v>
      </c>
      <c r="J160" s="72"/>
      <c r="K160" s="72"/>
      <c r="L160" s="72"/>
      <c r="M160" s="72"/>
      <c r="N160" s="72"/>
      <c r="O160" s="72"/>
      <c r="P160" s="72"/>
      <c r="Q160" s="72"/>
      <c r="R160" s="72"/>
      <c r="S160" s="71" t="s">
        <v>933</v>
      </c>
      <c r="T160" s="71"/>
      <c r="U160" s="73"/>
      <c r="V160" s="74"/>
    </row>
    <row r="161" spans="1:22" ht="21.75" customHeight="1" x14ac:dyDescent="0.65">
      <c r="A161" s="20">
        <v>156</v>
      </c>
      <c r="B161" s="66">
        <v>1703</v>
      </c>
      <c r="C161" s="67" t="s">
        <v>2000</v>
      </c>
      <c r="D161" s="68" t="s">
        <v>2001</v>
      </c>
      <c r="E161" s="69" t="s">
        <v>40</v>
      </c>
      <c r="F161" s="24" t="s">
        <v>2002</v>
      </c>
      <c r="G161" s="70" t="s">
        <v>35</v>
      </c>
      <c r="H161" s="70" t="s">
        <v>2</v>
      </c>
      <c r="I161" s="71" t="s">
        <v>4</v>
      </c>
      <c r="J161" s="72"/>
      <c r="K161" s="72"/>
      <c r="L161" s="72"/>
      <c r="M161" s="72"/>
      <c r="N161" s="72"/>
      <c r="O161" s="72"/>
      <c r="P161" s="72"/>
      <c r="Q161" s="72"/>
      <c r="R161" s="72"/>
      <c r="S161" s="71" t="s">
        <v>2003</v>
      </c>
      <c r="T161" s="71" t="s">
        <v>2004</v>
      </c>
      <c r="U161" s="73"/>
      <c r="V161" s="74"/>
    </row>
    <row r="162" spans="1:22" ht="21.75" customHeight="1" x14ac:dyDescent="0.65">
      <c r="A162" s="20">
        <v>157</v>
      </c>
      <c r="B162" s="66">
        <v>1899</v>
      </c>
      <c r="C162" s="67" t="s">
        <v>2005</v>
      </c>
      <c r="D162" s="68" t="s">
        <v>2006</v>
      </c>
      <c r="E162" s="69" t="s">
        <v>33</v>
      </c>
      <c r="F162" s="24" t="s">
        <v>2007</v>
      </c>
      <c r="G162" s="70" t="s">
        <v>35</v>
      </c>
      <c r="H162" s="70" t="s">
        <v>13</v>
      </c>
      <c r="I162" s="71" t="s">
        <v>4</v>
      </c>
      <c r="J162" s="72"/>
      <c r="K162" s="72"/>
      <c r="L162" s="72"/>
      <c r="M162" s="72"/>
      <c r="N162" s="72"/>
      <c r="O162" s="72"/>
      <c r="P162" s="72"/>
      <c r="Q162" s="72"/>
      <c r="R162" s="72"/>
      <c r="S162" s="71" t="s">
        <v>2008</v>
      </c>
      <c r="T162" s="71" t="s">
        <v>2009</v>
      </c>
      <c r="U162" s="75" t="s">
        <v>2010</v>
      </c>
      <c r="V162" s="74"/>
    </row>
    <row r="163" spans="1:22" ht="21.75" customHeight="1" x14ac:dyDescent="0.65">
      <c r="A163" s="20">
        <v>158</v>
      </c>
      <c r="B163" s="66">
        <v>2510</v>
      </c>
      <c r="C163" s="67" t="s">
        <v>2011</v>
      </c>
      <c r="D163" s="68" t="s">
        <v>2012</v>
      </c>
      <c r="E163" s="69" t="s">
        <v>33</v>
      </c>
      <c r="F163" s="24" t="s">
        <v>2013</v>
      </c>
      <c r="G163" s="70" t="s">
        <v>35</v>
      </c>
      <c r="H163" s="70" t="s">
        <v>13</v>
      </c>
      <c r="I163" s="71" t="s">
        <v>4</v>
      </c>
      <c r="J163" s="72" t="s">
        <v>2016</v>
      </c>
      <c r="K163" s="72"/>
      <c r="L163" s="72"/>
      <c r="M163" s="72"/>
      <c r="N163" s="72"/>
      <c r="O163" s="72"/>
      <c r="P163" s="72"/>
      <c r="Q163" s="72"/>
      <c r="R163" s="72"/>
      <c r="S163" s="71" t="s">
        <v>2014</v>
      </c>
      <c r="T163" s="71" t="s">
        <v>2015</v>
      </c>
      <c r="U163" s="73"/>
      <c r="V163" s="74"/>
    </row>
    <row r="164" spans="1:22" ht="21.75" customHeight="1" x14ac:dyDescent="0.65">
      <c r="A164" s="20">
        <v>159</v>
      </c>
      <c r="B164" s="66">
        <v>1865</v>
      </c>
      <c r="C164" s="67" t="s">
        <v>2017</v>
      </c>
      <c r="D164" s="68" t="s">
        <v>2018</v>
      </c>
      <c r="E164" s="69" t="s">
        <v>33</v>
      </c>
      <c r="F164" s="24" t="s">
        <v>849</v>
      </c>
      <c r="G164" s="70" t="s">
        <v>279</v>
      </c>
      <c r="H164" s="70" t="s">
        <v>13</v>
      </c>
      <c r="I164" s="71" t="s">
        <v>4</v>
      </c>
      <c r="J164" s="72"/>
      <c r="K164" s="72"/>
      <c r="L164" s="72"/>
      <c r="M164" s="72"/>
      <c r="N164" s="72"/>
      <c r="O164" s="72"/>
      <c r="P164" s="72"/>
      <c r="Q164" s="72"/>
      <c r="R164" s="72"/>
      <c r="S164" s="71" t="s">
        <v>2019</v>
      </c>
      <c r="T164" s="71" t="s">
        <v>2020</v>
      </c>
      <c r="U164" s="75" t="s">
        <v>2021</v>
      </c>
      <c r="V164" s="74"/>
    </row>
    <row r="165" spans="1:22" ht="21.75" customHeight="1" x14ac:dyDescent="0.65">
      <c r="A165" s="20">
        <v>160</v>
      </c>
      <c r="B165" s="66"/>
      <c r="C165" s="67" t="s">
        <v>2022</v>
      </c>
      <c r="D165" s="68" t="s">
        <v>2023</v>
      </c>
      <c r="E165" s="69" t="s">
        <v>33</v>
      </c>
      <c r="F165" s="24" t="s">
        <v>2024</v>
      </c>
      <c r="G165" s="70" t="s">
        <v>35</v>
      </c>
      <c r="H165" s="70" t="s">
        <v>13</v>
      </c>
      <c r="I165" s="71" t="s">
        <v>4</v>
      </c>
      <c r="J165" s="72"/>
      <c r="K165" s="72"/>
      <c r="L165" s="72"/>
      <c r="M165" s="72"/>
      <c r="N165" s="72"/>
      <c r="O165" s="72"/>
      <c r="P165" s="72"/>
      <c r="Q165" s="72"/>
      <c r="R165" s="72"/>
      <c r="S165" s="71" t="s">
        <v>2025</v>
      </c>
      <c r="T165" s="71" t="s">
        <v>2026</v>
      </c>
      <c r="U165" s="75" t="s">
        <v>2027</v>
      </c>
      <c r="V165" s="74"/>
    </row>
    <row r="166" spans="1:22" ht="21.75" customHeight="1" x14ac:dyDescent="0.65">
      <c r="A166" s="20">
        <v>161</v>
      </c>
      <c r="B166" s="66">
        <v>2002</v>
      </c>
      <c r="C166" s="67" t="s">
        <v>2028</v>
      </c>
      <c r="D166" s="68" t="s">
        <v>2029</v>
      </c>
      <c r="E166" s="69" t="s">
        <v>33</v>
      </c>
      <c r="F166" s="24" t="s">
        <v>2030</v>
      </c>
      <c r="G166" s="70" t="s">
        <v>35</v>
      </c>
      <c r="H166" s="70" t="s">
        <v>13</v>
      </c>
      <c r="I166" s="71" t="s">
        <v>4</v>
      </c>
      <c r="J166" s="72"/>
      <c r="K166" s="72"/>
      <c r="L166" s="72"/>
      <c r="M166" s="72"/>
      <c r="N166" s="72"/>
      <c r="O166" s="72"/>
      <c r="P166" s="72"/>
      <c r="Q166" s="72"/>
      <c r="R166" s="72"/>
      <c r="S166" s="71" t="s">
        <v>2031</v>
      </c>
      <c r="T166" s="71" t="s">
        <v>2032</v>
      </c>
      <c r="U166" s="75" t="s">
        <v>2033</v>
      </c>
      <c r="V166" s="74"/>
    </row>
    <row r="167" spans="1:22" ht="21.75" customHeight="1" x14ac:dyDescent="0.65">
      <c r="A167" s="20">
        <v>162</v>
      </c>
      <c r="B167" s="66">
        <v>1795</v>
      </c>
      <c r="C167" s="67" t="s">
        <v>2034</v>
      </c>
      <c r="D167" s="68" t="s">
        <v>2035</v>
      </c>
      <c r="E167" s="69" t="s">
        <v>33</v>
      </c>
      <c r="F167" s="24" t="s">
        <v>1691</v>
      </c>
      <c r="G167" s="70" t="s">
        <v>35</v>
      </c>
      <c r="H167" s="70" t="s">
        <v>13</v>
      </c>
      <c r="I167" s="71" t="s">
        <v>4</v>
      </c>
      <c r="J167" s="72"/>
      <c r="K167" s="72"/>
      <c r="L167" s="72"/>
      <c r="M167" s="72"/>
      <c r="N167" s="72"/>
      <c r="O167" s="72"/>
      <c r="P167" s="72"/>
      <c r="Q167" s="72"/>
      <c r="R167" s="72"/>
      <c r="S167" s="71" t="s">
        <v>2036</v>
      </c>
      <c r="T167" s="71" t="s">
        <v>2037</v>
      </c>
      <c r="U167" s="73"/>
      <c r="V167" s="74"/>
    </row>
    <row r="168" spans="1:22" ht="21.75" customHeight="1" x14ac:dyDescent="0.65">
      <c r="A168" s="20">
        <v>163</v>
      </c>
      <c r="B168" s="66">
        <v>1710</v>
      </c>
      <c r="C168" s="67" t="s">
        <v>2038</v>
      </c>
      <c r="D168" s="68" t="s">
        <v>2039</v>
      </c>
      <c r="E168" s="69" t="s">
        <v>40</v>
      </c>
      <c r="F168" s="24" t="s">
        <v>2040</v>
      </c>
      <c r="G168" s="70" t="s">
        <v>35</v>
      </c>
      <c r="H168" s="70" t="s">
        <v>13</v>
      </c>
      <c r="I168" s="71" t="s">
        <v>4</v>
      </c>
      <c r="J168" s="72"/>
      <c r="K168" s="72"/>
      <c r="L168" s="72"/>
      <c r="M168" s="72"/>
      <c r="N168" s="72"/>
      <c r="O168" s="72"/>
      <c r="P168" s="72"/>
      <c r="Q168" s="72"/>
      <c r="R168" s="72"/>
      <c r="S168" s="71" t="s">
        <v>2041</v>
      </c>
      <c r="T168" s="71"/>
      <c r="U168" s="75" t="s">
        <v>2042</v>
      </c>
      <c r="V168" s="74"/>
    </row>
    <row r="169" spans="1:22" ht="21.75" customHeight="1" x14ac:dyDescent="0.65">
      <c r="A169" s="20">
        <v>164</v>
      </c>
      <c r="B169" s="66">
        <v>1717</v>
      </c>
      <c r="C169" s="67" t="s">
        <v>2043</v>
      </c>
      <c r="D169" s="68" t="s">
        <v>2044</v>
      </c>
      <c r="E169" s="69" t="s">
        <v>33</v>
      </c>
      <c r="F169" s="24" t="s">
        <v>2045</v>
      </c>
      <c r="G169" s="70" t="s">
        <v>35</v>
      </c>
      <c r="H169" s="70" t="s">
        <v>13</v>
      </c>
      <c r="I169" s="71" t="s">
        <v>4</v>
      </c>
      <c r="J169" s="72"/>
      <c r="K169" s="72"/>
      <c r="L169" s="72"/>
      <c r="M169" s="72"/>
      <c r="N169" s="72"/>
      <c r="O169" s="72"/>
      <c r="P169" s="72"/>
      <c r="Q169" s="72"/>
      <c r="R169" s="72"/>
      <c r="S169" s="71" t="s">
        <v>2046</v>
      </c>
      <c r="T169" s="71" t="s">
        <v>2047</v>
      </c>
      <c r="U169" s="75" t="s">
        <v>2048</v>
      </c>
      <c r="V169" s="74"/>
    </row>
    <row r="170" spans="1:22" ht="21.75" customHeight="1" x14ac:dyDescent="0.65">
      <c r="A170" s="20">
        <v>165</v>
      </c>
      <c r="B170" s="66">
        <v>1926</v>
      </c>
      <c r="C170" s="67" t="s">
        <v>2049</v>
      </c>
      <c r="D170" s="68" t="s">
        <v>2050</v>
      </c>
      <c r="E170" s="69" t="s">
        <v>33</v>
      </c>
      <c r="F170" s="24" t="s">
        <v>1220</v>
      </c>
      <c r="G170" s="70" t="s">
        <v>35</v>
      </c>
      <c r="H170" s="70" t="s">
        <v>13</v>
      </c>
      <c r="I170" s="71" t="s">
        <v>4</v>
      </c>
      <c r="J170" s="72"/>
      <c r="K170" s="72"/>
      <c r="L170" s="72"/>
      <c r="M170" s="72"/>
      <c r="N170" s="72"/>
      <c r="O170" s="72"/>
      <c r="P170" s="72"/>
      <c r="Q170" s="72"/>
      <c r="R170" s="72"/>
      <c r="S170" s="71" t="s">
        <v>2051</v>
      </c>
      <c r="T170" s="71" t="s">
        <v>2052</v>
      </c>
      <c r="U170" s="75" t="s">
        <v>2053</v>
      </c>
      <c r="V170" s="74"/>
    </row>
    <row r="171" spans="1:22" ht="21.75" customHeight="1" x14ac:dyDescent="0.65">
      <c r="A171" s="20">
        <v>166</v>
      </c>
      <c r="B171" s="66">
        <v>1779</v>
      </c>
      <c r="C171" s="67" t="s">
        <v>2054</v>
      </c>
      <c r="D171" s="68" t="s">
        <v>2055</v>
      </c>
      <c r="E171" s="69" t="s">
        <v>33</v>
      </c>
      <c r="F171" s="24" t="s">
        <v>2056</v>
      </c>
      <c r="G171" s="70" t="s">
        <v>35</v>
      </c>
      <c r="H171" s="70" t="s">
        <v>13</v>
      </c>
      <c r="I171" s="71" t="s">
        <v>4</v>
      </c>
      <c r="J171" s="72"/>
      <c r="K171" s="72"/>
      <c r="L171" s="72"/>
      <c r="M171" s="72"/>
      <c r="N171" s="72"/>
      <c r="O171" s="72"/>
      <c r="P171" s="72"/>
      <c r="Q171" s="72"/>
      <c r="R171" s="72"/>
      <c r="S171" s="71" t="s">
        <v>2057</v>
      </c>
      <c r="T171" s="71" t="s">
        <v>2058</v>
      </c>
      <c r="U171" s="73"/>
      <c r="V171" s="74"/>
    </row>
    <row r="172" spans="1:22" ht="21.75" customHeight="1" x14ac:dyDescent="0.65">
      <c r="A172" s="20">
        <v>167</v>
      </c>
      <c r="B172" s="66">
        <v>1792</v>
      </c>
      <c r="C172" s="67" t="s">
        <v>2059</v>
      </c>
      <c r="D172" s="68" t="s">
        <v>2060</v>
      </c>
      <c r="E172" s="69" t="s">
        <v>33</v>
      </c>
      <c r="F172" s="24" t="s">
        <v>2061</v>
      </c>
      <c r="G172" s="70" t="s">
        <v>35</v>
      </c>
      <c r="H172" s="70" t="s">
        <v>13</v>
      </c>
      <c r="I172" s="71" t="s">
        <v>4</v>
      </c>
      <c r="J172" s="72"/>
      <c r="K172" s="72"/>
      <c r="L172" s="72"/>
      <c r="M172" s="72"/>
      <c r="N172" s="72"/>
      <c r="O172" s="72"/>
      <c r="P172" s="72"/>
      <c r="Q172" s="72"/>
      <c r="R172" s="72"/>
      <c r="S172" s="71" t="s">
        <v>2062</v>
      </c>
      <c r="T172" s="71" t="s">
        <v>2063</v>
      </c>
      <c r="U172" s="75" t="s">
        <v>2064</v>
      </c>
      <c r="V172" s="74"/>
    </row>
    <row r="173" spans="1:22" ht="21.75" customHeight="1" x14ac:dyDescent="0.65">
      <c r="A173" s="20">
        <v>168</v>
      </c>
      <c r="B173" s="66">
        <v>1786</v>
      </c>
      <c r="C173" s="67" t="s">
        <v>2065</v>
      </c>
      <c r="D173" s="68" t="s">
        <v>2066</v>
      </c>
      <c r="E173" s="69" t="s">
        <v>33</v>
      </c>
      <c r="F173" s="24" t="s">
        <v>2067</v>
      </c>
      <c r="G173" s="70" t="s">
        <v>35</v>
      </c>
      <c r="H173" s="70" t="s">
        <v>13</v>
      </c>
      <c r="I173" s="71" t="s">
        <v>4</v>
      </c>
      <c r="J173" s="72"/>
      <c r="K173" s="72"/>
      <c r="L173" s="72"/>
      <c r="M173" s="72"/>
      <c r="N173" s="72"/>
      <c r="O173" s="72"/>
      <c r="P173" s="72"/>
      <c r="Q173" s="72"/>
      <c r="R173" s="72"/>
      <c r="S173" s="71" t="s">
        <v>2068</v>
      </c>
      <c r="T173" s="71"/>
      <c r="U173" s="73"/>
      <c r="V173" s="74"/>
    </row>
    <row r="174" spans="1:22" ht="21.75" customHeight="1" x14ac:dyDescent="0.65">
      <c r="A174" s="20">
        <v>169</v>
      </c>
      <c r="B174" s="66">
        <v>1901</v>
      </c>
      <c r="C174" s="67" t="s">
        <v>2070</v>
      </c>
      <c r="D174" s="68" t="s">
        <v>2069</v>
      </c>
      <c r="E174" s="69" t="s">
        <v>33</v>
      </c>
      <c r="F174" s="24" t="s">
        <v>2071</v>
      </c>
      <c r="G174" s="70" t="s">
        <v>35</v>
      </c>
      <c r="H174" s="70" t="s">
        <v>13</v>
      </c>
      <c r="I174" s="71" t="s">
        <v>4</v>
      </c>
      <c r="J174" s="72"/>
      <c r="K174" s="72"/>
      <c r="L174" s="72"/>
      <c r="M174" s="72"/>
      <c r="N174" s="72"/>
      <c r="O174" s="72"/>
      <c r="P174" s="72"/>
      <c r="Q174" s="72"/>
      <c r="R174" s="72"/>
      <c r="S174" s="71" t="s">
        <v>2072</v>
      </c>
      <c r="T174" s="71"/>
      <c r="U174" s="73"/>
      <c r="V174" s="74"/>
    </row>
    <row r="175" spans="1:22" ht="21.75" customHeight="1" x14ac:dyDescent="0.65">
      <c r="A175" s="20">
        <v>170</v>
      </c>
      <c r="B175" s="66">
        <v>1766</v>
      </c>
      <c r="C175" s="67" t="s">
        <v>2073</v>
      </c>
      <c r="D175" s="68" t="s">
        <v>2074</v>
      </c>
      <c r="E175" s="69" t="s">
        <v>33</v>
      </c>
      <c r="F175" s="24" t="s">
        <v>2075</v>
      </c>
      <c r="G175" s="70" t="s">
        <v>35</v>
      </c>
      <c r="H175" s="70" t="s">
        <v>13</v>
      </c>
      <c r="I175" s="71" t="s">
        <v>4</v>
      </c>
      <c r="J175" s="72"/>
      <c r="K175" s="72"/>
      <c r="L175" s="72"/>
      <c r="M175" s="72"/>
      <c r="N175" s="72"/>
      <c r="O175" s="72"/>
      <c r="P175" s="72"/>
      <c r="Q175" s="72"/>
      <c r="R175" s="72"/>
      <c r="S175" s="71" t="s">
        <v>2076</v>
      </c>
      <c r="T175" s="71"/>
      <c r="U175" s="75" t="s">
        <v>2077</v>
      </c>
      <c r="V175" s="74"/>
    </row>
    <row r="176" spans="1:22" ht="21.75" customHeight="1" x14ac:dyDescent="0.65">
      <c r="A176" s="20">
        <v>171</v>
      </c>
      <c r="B176" s="66">
        <v>1702</v>
      </c>
      <c r="C176" s="67" t="s">
        <v>2078</v>
      </c>
      <c r="D176" s="68" t="s">
        <v>2079</v>
      </c>
      <c r="E176" s="69" t="s">
        <v>40</v>
      </c>
      <c r="F176" s="24" t="s">
        <v>2080</v>
      </c>
      <c r="G176" s="70" t="s">
        <v>35</v>
      </c>
      <c r="H176" s="70" t="s">
        <v>13</v>
      </c>
      <c r="I176" s="71" t="s">
        <v>4</v>
      </c>
      <c r="J176" s="72"/>
      <c r="K176" s="72"/>
      <c r="L176" s="72"/>
      <c r="M176" s="72"/>
      <c r="N176" s="72"/>
      <c r="O176" s="72"/>
      <c r="P176" s="72"/>
      <c r="Q176" s="72"/>
      <c r="R176" s="72"/>
      <c r="S176" s="71" t="s">
        <v>2081</v>
      </c>
      <c r="T176" s="71"/>
      <c r="U176" s="75" t="s">
        <v>2082</v>
      </c>
      <c r="V176" s="74"/>
    </row>
    <row r="177" spans="1:22" ht="21.75" customHeight="1" x14ac:dyDescent="0.65">
      <c r="A177" s="20">
        <v>172</v>
      </c>
      <c r="B177" s="66">
        <v>1822</v>
      </c>
      <c r="C177" s="67" t="s">
        <v>2083</v>
      </c>
      <c r="D177" s="68" t="s">
        <v>2084</v>
      </c>
      <c r="E177" s="69" t="s">
        <v>33</v>
      </c>
      <c r="F177" s="24" t="s">
        <v>2085</v>
      </c>
      <c r="G177" s="70" t="s">
        <v>35</v>
      </c>
      <c r="H177" s="70" t="s">
        <v>13</v>
      </c>
      <c r="I177" s="71" t="s">
        <v>4</v>
      </c>
      <c r="J177" s="72"/>
      <c r="K177" s="72"/>
      <c r="L177" s="72"/>
      <c r="M177" s="72"/>
      <c r="N177" s="72"/>
      <c r="O177" s="72"/>
      <c r="P177" s="72"/>
      <c r="Q177" s="72"/>
      <c r="R177" s="72"/>
      <c r="S177" s="71" t="s">
        <v>2086</v>
      </c>
      <c r="T177" s="71"/>
      <c r="U177" s="75" t="s">
        <v>2087</v>
      </c>
      <c r="V177" s="74"/>
    </row>
    <row r="178" spans="1:22" ht="21.75" customHeight="1" x14ac:dyDescent="0.65">
      <c r="A178" s="20">
        <v>173</v>
      </c>
      <c r="B178" s="66">
        <v>2040</v>
      </c>
      <c r="C178" s="67" t="s">
        <v>2088</v>
      </c>
      <c r="D178" s="68" t="s">
        <v>2089</v>
      </c>
      <c r="E178" s="69" t="s">
        <v>33</v>
      </c>
      <c r="F178" s="24" t="s">
        <v>158</v>
      </c>
      <c r="G178" s="70" t="s">
        <v>35</v>
      </c>
      <c r="H178" s="70" t="s">
        <v>13</v>
      </c>
      <c r="I178" s="71" t="s">
        <v>4</v>
      </c>
      <c r="J178" s="72"/>
      <c r="K178" s="72"/>
      <c r="L178" s="72"/>
      <c r="M178" s="72"/>
      <c r="N178" s="72"/>
      <c r="O178" s="72"/>
      <c r="P178" s="72"/>
      <c r="Q178" s="72"/>
      <c r="R178" s="72"/>
      <c r="S178" s="71" t="s">
        <v>2090</v>
      </c>
      <c r="T178" s="71"/>
      <c r="U178" s="73"/>
      <c r="V178" s="74"/>
    </row>
    <row r="179" spans="1:22" ht="21.75" customHeight="1" x14ac:dyDescent="0.65">
      <c r="A179" s="20">
        <v>174</v>
      </c>
      <c r="B179" s="66">
        <v>2069</v>
      </c>
      <c r="C179" s="67" t="s">
        <v>2091</v>
      </c>
      <c r="D179" s="68" t="s">
        <v>2092</v>
      </c>
      <c r="E179" s="69" t="s">
        <v>33</v>
      </c>
      <c r="F179" s="24" t="s">
        <v>154</v>
      </c>
      <c r="G179" s="70" t="s">
        <v>35</v>
      </c>
      <c r="H179" s="70" t="s">
        <v>13</v>
      </c>
      <c r="I179" s="71" t="s">
        <v>4</v>
      </c>
      <c r="J179" s="72"/>
      <c r="K179" s="72"/>
      <c r="L179" s="72"/>
      <c r="M179" s="72"/>
      <c r="N179" s="72"/>
      <c r="O179" s="72"/>
      <c r="P179" s="72"/>
      <c r="Q179" s="72"/>
      <c r="R179" s="72"/>
      <c r="S179" s="71" t="s">
        <v>2093</v>
      </c>
      <c r="T179" s="71" t="s">
        <v>2095</v>
      </c>
      <c r="U179" s="92" t="s">
        <v>2094</v>
      </c>
      <c r="V179" s="74"/>
    </row>
    <row r="180" spans="1:22" ht="21.75" customHeight="1" x14ac:dyDescent="0.65">
      <c r="A180" s="20">
        <v>175</v>
      </c>
      <c r="B180" s="66">
        <v>1964</v>
      </c>
      <c r="C180" s="67" t="s">
        <v>2096</v>
      </c>
      <c r="D180" s="68" t="s">
        <v>2097</v>
      </c>
      <c r="E180" s="69" t="s">
        <v>33</v>
      </c>
      <c r="F180" s="24" t="s">
        <v>2098</v>
      </c>
      <c r="G180" s="70" t="s">
        <v>35</v>
      </c>
      <c r="H180" s="70" t="s">
        <v>13</v>
      </c>
      <c r="I180" s="71" t="s">
        <v>4</v>
      </c>
      <c r="J180" s="72"/>
      <c r="K180" s="72"/>
      <c r="L180" s="72"/>
      <c r="M180" s="72"/>
      <c r="N180" s="72"/>
      <c r="O180" s="72"/>
      <c r="P180" s="72"/>
      <c r="Q180" s="72"/>
      <c r="R180" s="72"/>
      <c r="S180" s="71" t="s">
        <v>2099</v>
      </c>
      <c r="T180" s="71" t="s">
        <v>2100</v>
      </c>
      <c r="U180" s="75" t="s">
        <v>2101</v>
      </c>
      <c r="V180" s="74"/>
    </row>
    <row r="181" spans="1:22" ht="21.75" customHeight="1" x14ac:dyDescent="0.65">
      <c r="A181" s="20">
        <v>176</v>
      </c>
      <c r="B181" s="66">
        <v>2003</v>
      </c>
      <c r="C181" s="67" t="s">
        <v>2102</v>
      </c>
      <c r="D181" s="68" t="s">
        <v>2103</v>
      </c>
      <c r="E181" s="69" t="s">
        <v>33</v>
      </c>
      <c r="F181" s="24" t="s">
        <v>2104</v>
      </c>
      <c r="G181" s="70" t="s">
        <v>35</v>
      </c>
      <c r="H181" s="70" t="s">
        <v>13</v>
      </c>
      <c r="I181" s="71" t="s">
        <v>4</v>
      </c>
      <c r="J181" s="72"/>
      <c r="K181" s="72"/>
      <c r="L181" s="72"/>
      <c r="M181" s="72"/>
      <c r="N181" s="72"/>
      <c r="O181" s="72"/>
      <c r="P181" s="72"/>
      <c r="Q181" s="72"/>
      <c r="R181" s="72"/>
      <c r="S181" s="71" t="s">
        <v>2105</v>
      </c>
      <c r="T181" s="71"/>
      <c r="U181" s="73"/>
      <c r="V181" s="74"/>
    </row>
    <row r="182" spans="1:22" ht="21.75" customHeight="1" x14ac:dyDescent="0.65">
      <c r="A182" s="20">
        <v>177</v>
      </c>
      <c r="B182" s="66">
        <v>1894</v>
      </c>
      <c r="C182" s="67" t="s">
        <v>2106</v>
      </c>
      <c r="D182" s="68" t="s">
        <v>2107</v>
      </c>
      <c r="E182" s="69" t="s">
        <v>33</v>
      </c>
      <c r="F182" s="24" t="s">
        <v>2108</v>
      </c>
      <c r="G182" s="70" t="s">
        <v>35</v>
      </c>
      <c r="H182" s="70" t="s">
        <v>13</v>
      </c>
      <c r="I182" s="71" t="s">
        <v>4</v>
      </c>
      <c r="J182" s="72"/>
      <c r="K182" s="72"/>
      <c r="L182" s="72"/>
      <c r="M182" s="72"/>
      <c r="N182" s="72"/>
      <c r="O182" s="72"/>
      <c r="P182" s="72"/>
      <c r="Q182" s="72"/>
      <c r="R182" s="72"/>
      <c r="S182" s="71" t="s">
        <v>2109</v>
      </c>
      <c r="T182" s="71"/>
      <c r="U182" s="75" t="s">
        <v>2110</v>
      </c>
      <c r="V182" s="74"/>
    </row>
    <row r="183" spans="1:22" ht="21.75" customHeight="1" x14ac:dyDescent="0.65">
      <c r="A183" s="20">
        <v>178</v>
      </c>
      <c r="B183" s="66">
        <v>1934</v>
      </c>
      <c r="C183" s="67" t="s">
        <v>2111</v>
      </c>
      <c r="D183" s="68" t="s">
        <v>2112</v>
      </c>
      <c r="E183" s="69" t="s">
        <v>33</v>
      </c>
      <c r="F183" s="24" t="s">
        <v>2113</v>
      </c>
      <c r="G183" s="70" t="s">
        <v>279</v>
      </c>
      <c r="H183" s="70" t="s">
        <v>13</v>
      </c>
      <c r="I183" s="71" t="s">
        <v>4</v>
      </c>
      <c r="J183" s="72"/>
      <c r="K183" s="72"/>
      <c r="L183" s="72"/>
      <c r="M183" s="72"/>
      <c r="N183" s="72"/>
      <c r="O183" s="72"/>
      <c r="P183" s="72"/>
      <c r="Q183" s="72"/>
      <c r="R183" s="72"/>
      <c r="S183" s="71" t="s">
        <v>2114</v>
      </c>
      <c r="T183" s="71" t="s">
        <v>2115</v>
      </c>
      <c r="U183" s="75" t="s">
        <v>2116</v>
      </c>
      <c r="V183" s="74"/>
    </row>
    <row r="184" spans="1:22" ht="21.75" customHeight="1" x14ac:dyDescent="0.65">
      <c r="A184" s="20">
        <v>179</v>
      </c>
      <c r="B184" s="66">
        <v>1992</v>
      </c>
      <c r="C184" s="67" t="s">
        <v>2117</v>
      </c>
      <c r="D184" s="68" t="s">
        <v>2118</v>
      </c>
      <c r="E184" s="69" t="s">
        <v>33</v>
      </c>
      <c r="F184" s="24" t="s">
        <v>2119</v>
      </c>
      <c r="G184" s="70" t="s">
        <v>35</v>
      </c>
      <c r="H184" s="70" t="s">
        <v>13</v>
      </c>
      <c r="I184" s="71" t="s">
        <v>4</v>
      </c>
      <c r="J184" s="72"/>
      <c r="K184" s="72"/>
      <c r="L184" s="72"/>
      <c r="M184" s="72"/>
      <c r="N184" s="72"/>
      <c r="O184" s="72"/>
      <c r="P184" s="72"/>
      <c r="Q184" s="72"/>
      <c r="R184" s="72"/>
      <c r="S184" s="71" t="s">
        <v>2120</v>
      </c>
      <c r="T184" s="71"/>
      <c r="U184" s="73"/>
      <c r="V184" s="74"/>
    </row>
    <row r="185" spans="1:22" ht="21.75" customHeight="1" x14ac:dyDescent="0.65">
      <c r="A185" s="20">
        <v>180</v>
      </c>
      <c r="B185" s="66">
        <v>1979</v>
      </c>
      <c r="C185" s="67" t="s">
        <v>2121</v>
      </c>
      <c r="D185" s="68" t="s">
        <v>2122</v>
      </c>
      <c r="E185" s="69" t="s">
        <v>33</v>
      </c>
      <c r="F185" s="24" t="s">
        <v>2123</v>
      </c>
      <c r="G185" s="70" t="s">
        <v>35</v>
      </c>
      <c r="H185" s="70" t="s">
        <v>13</v>
      </c>
      <c r="I185" s="71" t="s">
        <v>4</v>
      </c>
      <c r="J185" s="72"/>
      <c r="K185" s="72"/>
      <c r="L185" s="72"/>
      <c r="M185" s="72"/>
      <c r="N185" s="72"/>
      <c r="O185" s="72"/>
      <c r="P185" s="72"/>
      <c r="Q185" s="72"/>
      <c r="R185" s="72"/>
      <c r="S185" s="71" t="s">
        <v>2124</v>
      </c>
      <c r="T185" s="71" t="s">
        <v>2125</v>
      </c>
      <c r="U185" s="73"/>
      <c r="V185" s="74"/>
    </row>
    <row r="186" spans="1:22" ht="21.75" customHeight="1" x14ac:dyDescent="0.65">
      <c r="A186" s="20">
        <v>181</v>
      </c>
      <c r="B186" s="66"/>
      <c r="C186" s="67" t="s">
        <v>2126</v>
      </c>
      <c r="D186" s="68" t="s">
        <v>2127</v>
      </c>
      <c r="E186" s="69" t="s">
        <v>33</v>
      </c>
      <c r="F186" s="24" t="s">
        <v>2128</v>
      </c>
      <c r="G186" s="70" t="s">
        <v>35</v>
      </c>
      <c r="H186" s="70" t="s">
        <v>13</v>
      </c>
      <c r="I186" s="71" t="s">
        <v>4</v>
      </c>
      <c r="J186" s="72"/>
      <c r="K186" s="72"/>
      <c r="L186" s="72"/>
      <c r="M186" s="72"/>
      <c r="N186" s="72"/>
      <c r="O186" s="72"/>
      <c r="P186" s="72"/>
      <c r="Q186" s="72"/>
      <c r="R186" s="72"/>
      <c r="S186" s="71" t="s">
        <v>2129</v>
      </c>
      <c r="T186" s="71"/>
      <c r="U186" s="75" t="s">
        <v>2130</v>
      </c>
      <c r="V186" s="74"/>
    </row>
    <row r="187" spans="1:22" ht="21.75" customHeight="1" x14ac:dyDescent="0.65">
      <c r="A187" s="20">
        <v>182</v>
      </c>
      <c r="B187" s="66">
        <v>1838</v>
      </c>
      <c r="C187" s="67" t="s">
        <v>2131</v>
      </c>
      <c r="D187" s="68" t="s">
        <v>2132</v>
      </c>
      <c r="E187" s="69" t="s">
        <v>33</v>
      </c>
      <c r="F187" s="24" t="s">
        <v>2085</v>
      </c>
      <c r="G187" s="70" t="s">
        <v>35</v>
      </c>
      <c r="H187" s="70" t="s">
        <v>13</v>
      </c>
      <c r="I187" s="71" t="s">
        <v>4</v>
      </c>
      <c r="J187" s="72"/>
      <c r="K187" s="72"/>
      <c r="L187" s="72"/>
      <c r="M187" s="72"/>
      <c r="N187" s="72"/>
      <c r="O187" s="72"/>
      <c r="P187" s="72"/>
      <c r="Q187" s="72"/>
      <c r="R187" s="72"/>
      <c r="S187" s="71" t="s">
        <v>2133</v>
      </c>
      <c r="T187" s="71"/>
      <c r="U187" s="73"/>
      <c r="V187" s="74"/>
    </row>
    <row r="188" spans="1:22" ht="21.75" customHeight="1" x14ac:dyDescent="0.65">
      <c r="A188" s="20">
        <v>183</v>
      </c>
      <c r="B188" s="66">
        <v>2171</v>
      </c>
      <c r="C188" s="67" t="s">
        <v>2136</v>
      </c>
      <c r="D188" s="68" t="s">
        <v>2137</v>
      </c>
      <c r="E188" s="69" t="s">
        <v>33</v>
      </c>
      <c r="F188" s="24" t="s">
        <v>2138</v>
      </c>
      <c r="G188" s="70" t="s">
        <v>35</v>
      </c>
      <c r="H188" s="70" t="s">
        <v>13</v>
      </c>
      <c r="I188" s="71" t="s">
        <v>4</v>
      </c>
      <c r="J188" s="72"/>
      <c r="K188" s="72"/>
      <c r="L188" s="72"/>
      <c r="M188" s="72"/>
      <c r="N188" s="72"/>
      <c r="O188" s="72"/>
      <c r="P188" s="72"/>
      <c r="Q188" s="72"/>
      <c r="R188" s="72"/>
      <c r="S188" s="71" t="s">
        <v>2139</v>
      </c>
      <c r="T188" s="71"/>
      <c r="U188" s="73"/>
      <c r="V188" s="74"/>
    </row>
    <row r="189" spans="1:22" ht="21.75" customHeight="1" x14ac:dyDescent="0.65">
      <c r="A189" s="20">
        <v>184</v>
      </c>
      <c r="B189" s="66">
        <v>1918</v>
      </c>
      <c r="C189" s="67" t="s">
        <v>2140</v>
      </c>
      <c r="D189" s="68" t="s">
        <v>2141</v>
      </c>
      <c r="E189" s="69" t="s">
        <v>33</v>
      </c>
      <c r="F189" s="24" t="s">
        <v>779</v>
      </c>
      <c r="G189" s="70" t="s">
        <v>35</v>
      </c>
      <c r="H189" s="70" t="s">
        <v>13</v>
      </c>
      <c r="I189" s="71" t="s">
        <v>4</v>
      </c>
      <c r="J189" s="72"/>
      <c r="K189" s="72"/>
      <c r="L189" s="72"/>
      <c r="M189" s="72"/>
      <c r="N189" s="72"/>
      <c r="O189" s="72"/>
      <c r="P189" s="72"/>
      <c r="Q189" s="72"/>
      <c r="R189" s="72"/>
      <c r="S189" s="71" t="s">
        <v>2142</v>
      </c>
      <c r="T189" s="71"/>
      <c r="U189" s="75" t="s">
        <v>2143</v>
      </c>
      <c r="V189" s="74"/>
    </row>
    <row r="190" spans="1:22" ht="21.75" customHeight="1" x14ac:dyDescent="0.65">
      <c r="A190" s="20">
        <v>185</v>
      </c>
      <c r="B190" s="66">
        <v>2132</v>
      </c>
      <c r="C190" s="67" t="s">
        <v>2144</v>
      </c>
      <c r="D190" s="68" t="s">
        <v>2145</v>
      </c>
      <c r="E190" s="69" t="s">
        <v>33</v>
      </c>
      <c r="F190" s="24" t="s">
        <v>2148</v>
      </c>
      <c r="G190" s="70" t="s">
        <v>279</v>
      </c>
      <c r="H190" s="70" t="s">
        <v>16</v>
      </c>
      <c r="I190" s="71" t="s">
        <v>448</v>
      </c>
      <c r="J190" s="72"/>
      <c r="K190" s="72"/>
      <c r="L190" s="72"/>
      <c r="M190" s="72"/>
      <c r="N190" s="72"/>
      <c r="O190" s="72"/>
      <c r="P190" s="72"/>
      <c r="Q190" s="72"/>
      <c r="R190" s="72"/>
      <c r="S190" s="71" t="s">
        <v>2149</v>
      </c>
      <c r="T190" s="71"/>
      <c r="U190" s="73"/>
      <c r="V190" s="74"/>
    </row>
    <row r="191" spans="1:22" ht="21.75" customHeight="1" x14ac:dyDescent="0.65">
      <c r="A191" s="20">
        <v>186</v>
      </c>
      <c r="B191" s="66">
        <v>1920</v>
      </c>
      <c r="C191" s="67" t="s">
        <v>2146</v>
      </c>
      <c r="D191" s="68" t="s">
        <v>2147</v>
      </c>
      <c r="E191" s="69" t="s">
        <v>40</v>
      </c>
      <c r="F191" s="24" t="s">
        <v>591</v>
      </c>
      <c r="G191" s="70" t="s">
        <v>35</v>
      </c>
      <c r="H191" s="70" t="s">
        <v>16</v>
      </c>
      <c r="I191" s="71" t="s">
        <v>448</v>
      </c>
      <c r="J191" s="72"/>
      <c r="K191" s="72"/>
      <c r="L191" s="72"/>
      <c r="M191" s="72"/>
      <c r="N191" s="72"/>
      <c r="O191" s="72"/>
      <c r="P191" s="72"/>
      <c r="Q191" s="72"/>
      <c r="R191" s="72"/>
      <c r="S191" s="71" t="s">
        <v>2150</v>
      </c>
      <c r="T191" s="71"/>
      <c r="U191" s="73"/>
      <c r="V191" s="74"/>
    </row>
    <row r="192" spans="1:22" ht="21.75" customHeight="1" x14ac:dyDescent="0.65">
      <c r="A192" s="20">
        <v>187</v>
      </c>
      <c r="B192" s="66">
        <v>2019</v>
      </c>
      <c r="C192" s="67" t="s">
        <v>2151</v>
      </c>
      <c r="D192" s="68" t="s">
        <v>2152</v>
      </c>
      <c r="E192" s="69" t="s">
        <v>33</v>
      </c>
      <c r="F192" s="24" t="s">
        <v>2153</v>
      </c>
      <c r="G192" s="70" t="s">
        <v>35</v>
      </c>
      <c r="H192" s="70" t="s">
        <v>16</v>
      </c>
      <c r="I192" s="71" t="s">
        <v>448</v>
      </c>
      <c r="J192" s="72"/>
      <c r="K192" s="72"/>
      <c r="L192" s="72"/>
      <c r="M192" s="72"/>
      <c r="N192" s="72"/>
      <c r="O192" s="72"/>
      <c r="P192" s="72"/>
      <c r="Q192" s="72"/>
      <c r="R192" s="72"/>
      <c r="S192" s="71" t="s">
        <v>2154</v>
      </c>
      <c r="T192" s="71"/>
      <c r="U192" s="73"/>
      <c r="V192" s="74"/>
    </row>
    <row r="193" spans="1:22" ht="21.75" customHeight="1" x14ac:dyDescent="0.65">
      <c r="A193" s="20">
        <v>188</v>
      </c>
      <c r="B193" s="66">
        <v>2027</v>
      </c>
      <c r="C193" s="67" t="s">
        <v>2155</v>
      </c>
      <c r="D193" s="68" t="s">
        <v>2156</v>
      </c>
      <c r="E193" s="69" t="s">
        <v>33</v>
      </c>
      <c r="F193" s="24" t="s">
        <v>2157</v>
      </c>
      <c r="G193" s="70" t="s">
        <v>35</v>
      </c>
      <c r="H193" s="70" t="s">
        <v>16</v>
      </c>
      <c r="I193" s="71" t="s">
        <v>448</v>
      </c>
      <c r="J193" s="72"/>
      <c r="K193" s="72"/>
      <c r="L193" s="72"/>
      <c r="M193" s="72"/>
      <c r="N193" s="72"/>
      <c r="O193" s="72"/>
      <c r="P193" s="72"/>
      <c r="Q193" s="72"/>
      <c r="R193" s="72"/>
      <c r="S193" s="71" t="s">
        <v>2158</v>
      </c>
      <c r="T193" s="71" t="s">
        <v>2159</v>
      </c>
      <c r="U193" s="75" t="s">
        <v>2160</v>
      </c>
      <c r="V193" s="74"/>
    </row>
    <row r="194" spans="1:22" ht="21.75" customHeight="1" x14ac:dyDescent="0.65">
      <c r="A194" s="20">
        <v>189</v>
      </c>
      <c r="B194" s="66">
        <v>2162</v>
      </c>
      <c r="C194" s="67" t="s">
        <v>2161</v>
      </c>
      <c r="D194" s="68" t="s">
        <v>2162</v>
      </c>
      <c r="E194" s="69" t="s">
        <v>40</v>
      </c>
      <c r="F194" s="24" t="s">
        <v>2163</v>
      </c>
      <c r="G194" s="70" t="s">
        <v>35</v>
      </c>
      <c r="H194" s="70" t="s">
        <v>16</v>
      </c>
      <c r="I194" s="71" t="s">
        <v>448</v>
      </c>
      <c r="J194" s="72"/>
      <c r="K194" s="72"/>
      <c r="L194" s="72"/>
      <c r="M194" s="72"/>
      <c r="N194" s="72"/>
      <c r="O194" s="72"/>
      <c r="P194" s="72"/>
      <c r="Q194" s="72"/>
      <c r="R194" s="72"/>
      <c r="S194" s="71" t="s">
        <v>2164</v>
      </c>
      <c r="T194" s="71"/>
      <c r="U194" s="73"/>
      <c r="V194" s="74"/>
    </row>
    <row r="195" spans="1:22" ht="21.75" customHeight="1" x14ac:dyDescent="0.65">
      <c r="A195" s="20">
        <v>190</v>
      </c>
      <c r="B195" s="66">
        <v>1930</v>
      </c>
      <c r="C195" s="67" t="s">
        <v>2165</v>
      </c>
      <c r="D195" s="68" t="s">
        <v>2166</v>
      </c>
      <c r="E195" s="69" t="s">
        <v>33</v>
      </c>
      <c r="F195" s="24" t="s">
        <v>2167</v>
      </c>
      <c r="G195" s="70" t="s">
        <v>35</v>
      </c>
      <c r="H195" s="70" t="s">
        <v>16</v>
      </c>
      <c r="I195" s="71" t="s">
        <v>448</v>
      </c>
      <c r="J195" s="72"/>
      <c r="K195" s="72"/>
      <c r="L195" s="72"/>
      <c r="M195" s="72"/>
      <c r="N195" s="72"/>
      <c r="O195" s="72"/>
      <c r="P195" s="72"/>
      <c r="Q195" s="72"/>
      <c r="R195" s="72"/>
      <c r="S195" s="71" t="s">
        <v>2168</v>
      </c>
      <c r="T195" s="71"/>
      <c r="U195" s="75" t="s">
        <v>2169</v>
      </c>
      <c r="V195" s="74"/>
    </row>
    <row r="196" spans="1:22" ht="21.75" customHeight="1" x14ac:dyDescent="0.65">
      <c r="A196" s="20">
        <v>191</v>
      </c>
      <c r="B196" s="66">
        <v>2007</v>
      </c>
      <c r="C196" s="67" t="s">
        <v>2170</v>
      </c>
      <c r="D196" s="68" t="s">
        <v>2171</v>
      </c>
      <c r="E196" s="69" t="s">
        <v>33</v>
      </c>
      <c r="F196" s="24" t="s">
        <v>2013</v>
      </c>
      <c r="G196" s="70" t="s">
        <v>35</v>
      </c>
      <c r="H196" s="70" t="s">
        <v>16</v>
      </c>
      <c r="I196" s="71" t="s">
        <v>448</v>
      </c>
      <c r="J196" s="72"/>
      <c r="K196" s="72"/>
      <c r="L196" s="72"/>
      <c r="M196" s="72"/>
      <c r="N196" s="72"/>
      <c r="O196" s="72"/>
      <c r="P196" s="72"/>
      <c r="Q196" s="72"/>
      <c r="R196" s="72"/>
      <c r="S196" s="71" t="s">
        <v>2173</v>
      </c>
      <c r="T196" s="71" t="s">
        <v>2172</v>
      </c>
      <c r="U196" s="73"/>
      <c r="V196" s="74"/>
    </row>
    <row r="197" spans="1:22" ht="21.75" customHeight="1" x14ac:dyDescent="0.65">
      <c r="A197" s="20">
        <v>192</v>
      </c>
      <c r="B197" s="66">
        <v>1875</v>
      </c>
      <c r="C197" s="67" t="s">
        <v>2174</v>
      </c>
      <c r="D197" s="68" t="s">
        <v>2175</v>
      </c>
      <c r="E197" s="69" t="s">
        <v>40</v>
      </c>
      <c r="F197" s="24" t="s">
        <v>514</v>
      </c>
      <c r="G197" s="70" t="s">
        <v>35</v>
      </c>
      <c r="H197" s="70" t="s">
        <v>16</v>
      </c>
      <c r="I197" s="71" t="s">
        <v>448</v>
      </c>
      <c r="J197" s="72"/>
      <c r="K197" s="72"/>
      <c r="L197" s="72"/>
      <c r="M197" s="72"/>
      <c r="N197" s="72"/>
      <c r="O197" s="72"/>
      <c r="P197" s="72"/>
      <c r="Q197" s="72"/>
      <c r="R197" s="72"/>
      <c r="S197" s="71" t="s">
        <v>2176</v>
      </c>
      <c r="T197" s="71"/>
      <c r="U197" s="75" t="s">
        <v>2177</v>
      </c>
      <c r="V197" s="74"/>
    </row>
    <row r="198" spans="1:22" ht="21.75" customHeight="1" x14ac:dyDescent="0.65">
      <c r="A198" s="20">
        <v>193</v>
      </c>
      <c r="B198" s="66">
        <v>2163</v>
      </c>
      <c r="C198" s="67" t="s">
        <v>2178</v>
      </c>
      <c r="D198" s="68" t="s">
        <v>1153</v>
      </c>
      <c r="E198" s="69" t="s">
        <v>40</v>
      </c>
      <c r="F198" s="24" t="s">
        <v>2179</v>
      </c>
      <c r="G198" s="70" t="s">
        <v>279</v>
      </c>
      <c r="H198" s="70" t="s">
        <v>16</v>
      </c>
      <c r="I198" s="71" t="s">
        <v>448</v>
      </c>
      <c r="J198" s="72"/>
      <c r="K198" s="72"/>
      <c r="L198" s="72"/>
      <c r="M198" s="72"/>
      <c r="N198" s="72"/>
      <c r="O198" s="72"/>
      <c r="P198" s="72"/>
      <c r="Q198" s="72"/>
      <c r="R198" s="72"/>
      <c r="S198" s="71" t="s">
        <v>2180</v>
      </c>
      <c r="T198" s="71"/>
      <c r="U198" s="73"/>
      <c r="V198" s="74"/>
    </row>
    <row r="199" spans="1:22" ht="21.75" customHeight="1" x14ac:dyDescent="0.65">
      <c r="A199" s="20">
        <v>194</v>
      </c>
      <c r="B199" s="66">
        <v>1811</v>
      </c>
      <c r="C199" s="67" t="s">
        <v>2181</v>
      </c>
      <c r="D199" s="68" t="s">
        <v>2182</v>
      </c>
      <c r="E199" s="69" t="s">
        <v>33</v>
      </c>
      <c r="F199" s="24" t="s">
        <v>2183</v>
      </c>
      <c r="G199" s="70" t="s">
        <v>35</v>
      </c>
      <c r="H199" s="70" t="s">
        <v>16</v>
      </c>
      <c r="I199" s="71" t="s">
        <v>448</v>
      </c>
      <c r="J199" s="72"/>
      <c r="K199" s="72"/>
      <c r="L199" s="72"/>
      <c r="M199" s="72"/>
      <c r="N199" s="72"/>
      <c r="O199" s="72"/>
      <c r="P199" s="72"/>
      <c r="Q199" s="72"/>
      <c r="R199" s="72"/>
      <c r="S199" s="71" t="s">
        <v>2184</v>
      </c>
      <c r="T199" s="71" t="s">
        <v>2185</v>
      </c>
      <c r="U199" s="73"/>
      <c r="V199" s="74"/>
    </row>
    <row r="200" spans="1:22" ht="21.75" customHeight="1" x14ac:dyDescent="0.65">
      <c r="A200" s="20">
        <v>195</v>
      </c>
      <c r="B200" s="66">
        <v>1903</v>
      </c>
      <c r="C200" s="67" t="s">
        <v>2186</v>
      </c>
      <c r="D200" s="68" t="s">
        <v>2187</v>
      </c>
      <c r="E200" s="69" t="s">
        <v>33</v>
      </c>
      <c r="F200" s="24" t="s">
        <v>2188</v>
      </c>
      <c r="G200" s="70" t="s">
        <v>35</v>
      </c>
      <c r="H200" s="70" t="s">
        <v>16</v>
      </c>
      <c r="I200" s="71" t="s">
        <v>448</v>
      </c>
      <c r="J200" s="72"/>
      <c r="K200" s="72"/>
      <c r="L200" s="72"/>
      <c r="M200" s="72"/>
      <c r="N200" s="72"/>
      <c r="O200" s="72"/>
      <c r="P200" s="72"/>
      <c r="Q200" s="72"/>
      <c r="R200" s="72"/>
      <c r="S200" s="71" t="s">
        <v>2189</v>
      </c>
      <c r="T200" s="71"/>
      <c r="U200" s="73"/>
      <c r="V200" s="74"/>
    </row>
    <row r="201" spans="1:22" ht="21.75" customHeight="1" x14ac:dyDescent="0.65">
      <c r="A201" s="20">
        <v>196</v>
      </c>
      <c r="B201" s="66">
        <v>1821</v>
      </c>
      <c r="C201" s="67" t="s">
        <v>2190</v>
      </c>
      <c r="D201" s="68" t="s">
        <v>2191</v>
      </c>
      <c r="E201" s="69" t="s">
        <v>33</v>
      </c>
      <c r="F201" s="24" t="s">
        <v>2192</v>
      </c>
      <c r="G201" s="70" t="s">
        <v>35</v>
      </c>
      <c r="H201" s="70" t="s">
        <v>16</v>
      </c>
      <c r="I201" s="71" t="s">
        <v>448</v>
      </c>
      <c r="J201" s="72"/>
      <c r="K201" s="72"/>
      <c r="L201" s="72"/>
      <c r="M201" s="72"/>
      <c r="N201" s="72"/>
      <c r="O201" s="72"/>
      <c r="P201" s="72"/>
      <c r="Q201" s="72"/>
      <c r="R201" s="72"/>
      <c r="S201" s="71" t="s">
        <v>2193</v>
      </c>
      <c r="T201" s="71" t="s">
        <v>2194</v>
      </c>
      <c r="U201" s="75" t="s">
        <v>2195</v>
      </c>
      <c r="V201" s="74"/>
    </row>
    <row r="202" spans="1:22" ht="21.75" customHeight="1" x14ac:dyDescent="0.65">
      <c r="A202" s="20">
        <v>197</v>
      </c>
      <c r="B202" s="66">
        <v>2071</v>
      </c>
      <c r="C202" s="67" t="s">
        <v>2196</v>
      </c>
      <c r="D202" s="68" t="s">
        <v>2197</v>
      </c>
      <c r="E202" s="69" t="s">
        <v>33</v>
      </c>
      <c r="F202" s="24" t="s">
        <v>2198</v>
      </c>
      <c r="G202" s="70" t="s">
        <v>35</v>
      </c>
      <c r="H202" s="70" t="s">
        <v>16</v>
      </c>
      <c r="I202" s="71" t="s">
        <v>448</v>
      </c>
      <c r="J202" s="72"/>
      <c r="K202" s="72"/>
      <c r="L202" s="72"/>
      <c r="M202" s="72"/>
      <c r="N202" s="72"/>
      <c r="O202" s="72"/>
      <c r="P202" s="72"/>
      <c r="Q202" s="72"/>
      <c r="R202" s="72"/>
      <c r="S202" s="71" t="s">
        <v>2199</v>
      </c>
      <c r="T202" s="71" t="s">
        <v>2200</v>
      </c>
      <c r="U202" s="73"/>
      <c r="V202" s="74"/>
    </row>
    <row r="203" spans="1:22" ht="21.75" customHeight="1" x14ac:dyDescent="0.65">
      <c r="A203" s="20">
        <v>198</v>
      </c>
      <c r="B203" s="66">
        <v>1973</v>
      </c>
      <c r="C203" s="67" t="s">
        <v>2201</v>
      </c>
      <c r="D203" s="68" t="s">
        <v>2202</v>
      </c>
      <c r="E203" s="69" t="s">
        <v>33</v>
      </c>
      <c r="F203" s="24" t="s">
        <v>366</v>
      </c>
      <c r="G203" s="70" t="s">
        <v>35</v>
      </c>
      <c r="H203" s="70" t="s">
        <v>16</v>
      </c>
      <c r="I203" s="71" t="s">
        <v>448</v>
      </c>
      <c r="J203" s="72"/>
      <c r="K203" s="72"/>
      <c r="L203" s="72"/>
      <c r="M203" s="72"/>
      <c r="N203" s="72"/>
      <c r="O203" s="72"/>
      <c r="P203" s="72"/>
      <c r="Q203" s="72"/>
      <c r="R203" s="72"/>
      <c r="S203" s="71" t="s">
        <v>2203</v>
      </c>
      <c r="T203" s="71"/>
      <c r="U203" s="73"/>
      <c r="V203" s="74"/>
    </row>
    <row r="204" spans="1:22" ht="21.75" customHeight="1" x14ac:dyDescent="0.65">
      <c r="A204" s="20">
        <v>199</v>
      </c>
      <c r="B204" s="66">
        <v>1814</v>
      </c>
      <c r="C204" s="67" t="s">
        <v>2204</v>
      </c>
      <c r="D204" s="68" t="s">
        <v>2205</v>
      </c>
      <c r="E204" s="69" t="s">
        <v>33</v>
      </c>
      <c r="F204" s="24" t="s">
        <v>2206</v>
      </c>
      <c r="G204" s="70" t="s">
        <v>35</v>
      </c>
      <c r="H204" s="70" t="s">
        <v>16</v>
      </c>
      <c r="I204" s="71" t="s">
        <v>448</v>
      </c>
      <c r="J204" s="72"/>
      <c r="K204" s="72"/>
      <c r="L204" s="72"/>
      <c r="M204" s="72"/>
      <c r="N204" s="72"/>
      <c r="O204" s="72"/>
      <c r="P204" s="72"/>
      <c r="Q204" s="72"/>
      <c r="R204" s="72"/>
      <c r="S204" s="71" t="s">
        <v>2207</v>
      </c>
      <c r="T204" s="71"/>
      <c r="U204" s="73"/>
      <c r="V204" s="74"/>
    </row>
    <row r="205" spans="1:22" ht="21.75" customHeight="1" x14ac:dyDescent="0.65">
      <c r="A205" s="20">
        <v>200</v>
      </c>
      <c r="B205" s="66">
        <v>1809</v>
      </c>
      <c r="C205" s="67" t="s">
        <v>2208</v>
      </c>
      <c r="D205" s="68" t="s">
        <v>2209</v>
      </c>
      <c r="E205" s="69" t="s">
        <v>40</v>
      </c>
      <c r="F205" s="24" t="s">
        <v>2104</v>
      </c>
      <c r="G205" s="70" t="s">
        <v>35</v>
      </c>
      <c r="H205" s="70" t="s">
        <v>16</v>
      </c>
      <c r="I205" s="71" t="s">
        <v>448</v>
      </c>
      <c r="J205" s="72"/>
      <c r="K205" s="72"/>
      <c r="L205" s="72"/>
      <c r="M205" s="72"/>
      <c r="N205" s="72"/>
      <c r="O205" s="72"/>
      <c r="P205" s="72"/>
      <c r="Q205" s="72"/>
      <c r="R205" s="72"/>
      <c r="S205" s="71" t="s">
        <v>2210</v>
      </c>
      <c r="T205" s="71"/>
      <c r="U205" s="73"/>
      <c r="V205" s="74"/>
    </row>
    <row r="206" spans="1:22" ht="21.75" customHeight="1" x14ac:dyDescent="0.65">
      <c r="A206" s="20">
        <v>201</v>
      </c>
      <c r="B206" s="66">
        <v>1833</v>
      </c>
      <c r="C206" s="67" t="s">
        <v>2211</v>
      </c>
      <c r="D206" s="68" t="s">
        <v>2212</v>
      </c>
      <c r="E206" s="69" t="s">
        <v>40</v>
      </c>
      <c r="F206" s="24" t="s">
        <v>2213</v>
      </c>
      <c r="G206" s="70" t="s">
        <v>35</v>
      </c>
      <c r="H206" s="70" t="s">
        <v>16</v>
      </c>
      <c r="I206" s="71" t="s">
        <v>448</v>
      </c>
      <c r="J206" s="72"/>
      <c r="K206" s="72"/>
      <c r="L206" s="72"/>
      <c r="M206" s="72"/>
      <c r="N206" s="72"/>
      <c r="O206" s="72"/>
      <c r="P206" s="72"/>
      <c r="Q206" s="72"/>
      <c r="R206" s="72"/>
      <c r="S206" s="71" t="s">
        <v>2214</v>
      </c>
      <c r="T206" s="71"/>
      <c r="U206" s="73"/>
      <c r="V206" s="74"/>
    </row>
    <row r="207" spans="1:22" ht="21.75" customHeight="1" x14ac:dyDescent="0.65">
      <c r="A207" s="20">
        <v>202</v>
      </c>
      <c r="B207" s="66">
        <v>2186</v>
      </c>
      <c r="C207" s="67" t="s">
        <v>2215</v>
      </c>
      <c r="D207" s="68" t="s">
        <v>2216</v>
      </c>
      <c r="E207" s="69" t="s">
        <v>40</v>
      </c>
      <c r="F207" s="24" t="s">
        <v>2217</v>
      </c>
      <c r="G207" s="70" t="s">
        <v>279</v>
      </c>
      <c r="H207" s="70" t="s">
        <v>16</v>
      </c>
      <c r="I207" s="71" t="s">
        <v>4</v>
      </c>
      <c r="J207" s="72"/>
      <c r="K207" s="72"/>
      <c r="L207" s="72"/>
      <c r="M207" s="72"/>
      <c r="N207" s="72"/>
      <c r="O207" s="72"/>
      <c r="P207" s="72"/>
      <c r="Q207" s="72"/>
      <c r="R207" s="72"/>
      <c r="S207" s="71" t="s">
        <v>2218</v>
      </c>
      <c r="T207" s="71"/>
      <c r="U207" s="73"/>
      <c r="V207" s="74"/>
    </row>
    <row r="208" spans="1:22" s="103" customFormat="1" ht="21.75" customHeight="1" x14ac:dyDescent="0.65">
      <c r="A208" s="20">
        <v>203</v>
      </c>
      <c r="B208" s="93">
        <v>1815</v>
      </c>
      <c r="C208" s="94" t="s">
        <v>2219</v>
      </c>
      <c r="D208" s="95" t="s">
        <v>2220</v>
      </c>
      <c r="E208" s="96" t="s">
        <v>33</v>
      </c>
      <c r="F208" s="97" t="s">
        <v>2221</v>
      </c>
      <c r="G208" s="98" t="s">
        <v>35</v>
      </c>
      <c r="H208" s="98" t="s">
        <v>349</v>
      </c>
      <c r="I208" s="99" t="s">
        <v>4</v>
      </c>
      <c r="J208" s="100"/>
      <c r="K208" s="100"/>
      <c r="L208" s="100"/>
      <c r="M208" s="100"/>
      <c r="N208" s="100"/>
      <c r="O208" s="100"/>
      <c r="P208" s="100"/>
      <c r="Q208" s="100"/>
      <c r="R208" s="100"/>
      <c r="S208" s="99" t="s">
        <v>2222</v>
      </c>
      <c r="T208" s="99"/>
      <c r="U208" s="101"/>
      <c r="V208" s="102"/>
    </row>
    <row r="209" spans="1:22" s="114" customFormat="1" ht="21.75" customHeight="1" x14ac:dyDescent="0.65">
      <c r="A209" s="20">
        <v>204</v>
      </c>
      <c r="B209" s="104">
        <v>1871</v>
      </c>
      <c r="C209" s="105" t="s">
        <v>2223</v>
      </c>
      <c r="D209" s="106" t="s">
        <v>2224</v>
      </c>
      <c r="E209" s="107" t="s">
        <v>40</v>
      </c>
      <c r="F209" s="108" t="s">
        <v>2225</v>
      </c>
      <c r="G209" s="109" t="s">
        <v>35</v>
      </c>
      <c r="H209" s="109" t="s">
        <v>117</v>
      </c>
      <c r="I209" s="110" t="s">
        <v>4</v>
      </c>
      <c r="J209" s="111"/>
      <c r="K209" s="111"/>
      <c r="L209" s="111"/>
      <c r="M209" s="111"/>
      <c r="N209" s="111"/>
      <c r="O209" s="111"/>
      <c r="P209" s="111"/>
      <c r="Q209" s="111"/>
      <c r="R209" s="111"/>
      <c r="S209" s="110" t="s">
        <v>2226</v>
      </c>
      <c r="T209" s="110"/>
      <c r="U209" s="112"/>
      <c r="V209" s="113"/>
    </row>
    <row r="210" spans="1:22" ht="21.75" customHeight="1" x14ac:dyDescent="0.65">
      <c r="A210" s="20">
        <v>205</v>
      </c>
      <c r="B210" s="66">
        <v>1805</v>
      </c>
      <c r="C210" s="67" t="s">
        <v>2227</v>
      </c>
      <c r="D210" s="68" t="s">
        <v>2228</v>
      </c>
      <c r="E210" s="69" t="s">
        <v>33</v>
      </c>
      <c r="F210" s="24" t="s">
        <v>2229</v>
      </c>
      <c r="G210" s="70" t="s">
        <v>35</v>
      </c>
      <c r="H210" s="70" t="s">
        <v>349</v>
      </c>
      <c r="I210" s="71" t="s">
        <v>4</v>
      </c>
      <c r="J210" s="72"/>
      <c r="K210" s="72"/>
      <c r="L210" s="72"/>
      <c r="M210" s="72"/>
      <c r="N210" s="72"/>
      <c r="O210" s="72"/>
      <c r="P210" s="72"/>
      <c r="Q210" s="72"/>
      <c r="R210" s="72"/>
      <c r="S210" s="71" t="s">
        <v>2230</v>
      </c>
      <c r="T210" s="71"/>
      <c r="U210" s="73"/>
      <c r="V210" s="74"/>
    </row>
    <row r="211" spans="1:22" ht="21.75" customHeight="1" x14ac:dyDescent="0.65">
      <c r="A211" s="20">
        <v>206</v>
      </c>
      <c r="B211" s="66">
        <v>1723</v>
      </c>
      <c r="C211" s="67" t="s">
        <v>2231</v>
      </c>
      <c r="D211" s="68" t="s">
        <v>2232</v>
      </c>
      <c r="E211" s="69" t="s">
        <v>33</v>
      </c>
      <c r="F211" s="24" t="s">
        <v>2233</v>
      </c>
      <c r="G211" s="70" t="s">
        <v>35</v>
      </c>
      <c r="H211" s="70" t="s">
        <v>2</v>
      </c>
      <c r="I211" s="71" t="s">
        <v>4</v>
      </c>
      <c r="J211" s="72"/>
      <c r="K211" s="72"/>
      <c r="L211" s="72"/>
      <c r="M211" s="72"/>
      <c r="N211" s="72"/>
      <c r="O211" s="72"/>
      <c r="P211" s="72"/>
      <c r="Q211" s="72"/>
      <c r="R211" s="72"/>
      <c r="S211" s="71" t="s">
        <v>2234</v>
      </c>
      <c r="T211" s="71"/>
      <c r="U211" s="73"/>
      <c r="V211" s="74"/>
    </row>
    <row r="212" spans="1:22" ht="21.75" customHeight="1" x14ac:dyDescent="0.65">
      <c r="A212" s="20">
        <v>207</v>
      </c>
      <c r="B212" s="66">
        <v>1756</v>
      </c>
      <c r="C212" s="67" t="s">
        <v>2235</v>
      </c>
      <c r="D212" s="68" t="s">
        <v>2236</v>
      </c>
      <c r="E212" s="69" t="s">
        <v>33</v>
      </c>
      <c r="F212" s="24" t="s">
        <v>2237</v>
      </c>
      <c r="G212" s="70" t="s">
        <v>35</v>
      </c>
      <c r="H212" s="70" t="s">
        <v>117</v>
      </c>
      <c r="I212" s="71" t="s">
        <v>4</v>
      </c>
      <c r="J212" s="72"/>
      <c r="K212" s="72"/>
      <c r="L212" s="72"/>
      <c r="M212" s="72"/>
      <c r="N212" s="72"/>
      <c r="O212" s="72"/>
      <c r="P212" s="72"/>
      <c r="Q212" s="72"/>
      <c r="R212" s="72"/>
      <c r="S212" s="71" t="s">
        <v>2238</v>
      </c>
      <c r="T212" s="71"/>
      <c r="U212" s="75" t="s">
        <v>2239</v>
      </c>
      <c r="V212" s="74"/>
    </row>
    <row r="213" spans="1:22" ht="21.75" customHeight="1" x14ac:dyDescent="0.65">
      <c r="A213" s="20">
        <v>208</v>
      </c>
      <c r="B213" s="66">
        <v>1773</v>
      </c>
      <c r="C213" s="67" t="s">
        <v>2240</v>
      </c>
      <c r="D213" s="68" t="s">
        <v>2241</v>
      </c>
      <c r="E213" s="69" t="s">
        <v>40</v>
      </c>
      <c r="F213" s="24" t="s">
        <v>881</v>
      </c>
      <c r="G213" s="70" t="s">
        <v>35</v>
      </c>
      <c r="H213" s="70" t="s">
        <v>117</v>
      </c>
      <c r="I213" s="71" t="s">
        <v>4</v>
      </c>
      <c r="J213" s="72"/>
      <c r="K213" s="72"/>
      <c r="L213" s="72"/>
      <c r="M213" s="72"/>
      <c r="N213" s="72"/>
      <c r="O213" s="72"/>
      <c r="P213" s="72"/>
      <c r="Q213" s="72"/>
      <c r="R213" s="72"/>
      <c r="S213" s="71" t="s">
        <v>2242</v>
      </c>
      <c r="T213" s="71"/>
      <c r="U213" s="75" t="s">
        <v>2243</v>
      </c>
      <c r="V213" s="74"/>
    </row>
    <row r="214" spans="1:22" ht="21.75" customHeight="1" x14ac:dyDescent="0.65">
      <c r="A214" s="20">
        <v>209</v>
      </c>
      <c r="B214" s="66">
        <v>1856</v>
      </c>
      <c r="C214" s="67" t="s">
        <v>2244</v>
      </c>
      <c r="D214" s="68" t="s">
        <v>2245</v>
      </c>
      <c r="E214" s="69" t="s">
        <v>33</v>
      </c>
      <c r="F214" s="24" t="s">
        <v>2246</v>
      </c>
      <c r="G214" s="70" t="s">
        <v>35</v>
      </c>
      <c r="H214" s="70" t="s">
        <v>349</v>
      </c>
      <c r="I214" s="71" t="s">
        <v>4</v>
      </c>
      <c r="J214" s="72"/>
      <c r="K214" s="72"/>
      <c r="L214" s="72"/>
      <c r="M214" s="72"/>
      <c r="N214" s="72"/>
      <c r="O214" s="72"/>
      <c r="P214" s="72"/>
      <c r="Q214" s="72"/>
      <c r="R214" s="72"/>
      <c r="S214" s="71" t="s">
        <v>2247</v>
      </c>
      <c r="T214" s="71"/>
      <c r="U214" s="73"/>
      <c r="V214" s="74"/>
    </row>
    <row r="215" spans="1:22" ht="21.75" customHeight="1" x14ac:dyDescent="0.65">
      <c r="A215" s="20">
        <v>210</v>
      </c>
      <c r="B215" s="66">
        <v>1760</v>
      </c>
      <c r="C215" s="67" t="s">
        <v>2248</v>
      </c>
      <c r="D215" s="68" t="s">
        <v>2249</v>
      </c>
      <c r="E215" s="69" t="s">
        <v>40</v>
      </c>
      <c r="F215" s="24" t="s">
        <v>2250</v>
      </c>
      <c r="G215" s="70" t="s">
        <v>35</v>
      </c>
      <c r="H215" s="70" t="s">
        <v>117</v>
      </c>
      <c r="I215" s="71" t="s">
        <v>84</v>
      </c>
      <c r="J215" s="72"/>
      <c r="K215" s="72"/>
      <c r="L215" s="72"/>
      <c r="M215" s="72"/>
      <c r="N215" s="72"/>
      <c r="O215" s="72"/>
      <c r="P215" s="72"/>
      <c r="Q215" s="72"/>
      <c r="R215" s="72"/>
      <c r="S215" s="71" t="s">
        <v>2251</v>
      </c>
      <c r="T215" s="71"/>
      <c r="U215" s="73"/>
      <c r="V215" s="74"/>
    </row>
    <row r="216" spans="1:22" ht="21.75" customHeight="1" x14ac:dyDescent="0.65">
      <c r="A216" s="20">
        <v>211</v>
      </c>
      <c r="B216" s="66">
        <v>1816</v>
      </c>
      <c r="C216" s="67" t="s">
        <v>2252</v>
      </c>
      <c r="D216" s="68" t="s">
        <v>2253</v>
      </c>
      <c r="E216" s="69" t="s">
        <v>33</v>
      </c>
      <c r="F216" s="24" t="s">
        <v>2254</v>
      </c>
      <c r="G216" s="70" t="s">
        <v>35</v>
      </c>
      <c r="H216" s="70" t="s">
        <v>349</v>
      </c>
      <c r="I216" s="71" t="s">
        <v>4</v>
      </c>
      <c r="J216" s="72"/>
      <c r="K216" s="72"/>
      <c r="L216" s="72"/>
      <c r="M216" s="72"/>
      <c r="N216" s="72"/>
      <c r="O216" s="72"/>
      <c r="P216" s="72"/>
      <c r="Q216" s="72"/>
      <c r="R216" s="72"/>
      <c r="S216" s="71" t="s">
        <v>2255</v>
      </c>
      <c r="T216" s="71"/>
      <c r="U216" s="75" t="s">
        <v>2256</v>
      </c>
      <c r="V216" s="74"/>
    </row>
    <row r="217" spans="1:22" ht="21.75" customHeight="1" x14ac:dyDescent="0.65">
      <c r="A217" s="20">
        <v>212</v>
      </c>
      <c r="B217" s="66">
        <v>1972</v>
      </c>
      <c r="C217" s="67" t="s">
        <v>2257</v>
      </c>
      <c r="D217" s="68" t="s">
        <v>2258</v>
      </c>
      <c r="E217" s="69" t="s">
        <v>33</v>
      </c>
      <c r="F217" s="24" t="s">
        <v>2259</v>
      </c>
      <c r="G217" s="70" t="s">
        <v>35</v>
      </c>
      <c r="H217" s="70" t="s">
        <v>117</v>
      </c>
      <c r="I217" s="71" t="s">
        <v>84</v>
      </c>
      <c r="J217" s="72"/>
      <c r="K217" s="72"/>
      <c r="L217" s="72"/>
      <c r="M217" s="72"/>
      <c r="N217" s="72"/>
      <c r="O217" s="72"/>
      <c r="P217" s="72"/>
      <c r="Q217" s="72"/>
      <c r="R217" s="72"/>
      <c r="S217" s="71" t="s">
        <v>2260</v>
      </c>
      <c r="T217" s="71" t="s">
        <v>2261</v>
      </c>
      <c r="U217" s="73"/>
      <c r="V217" s="74"/>
    </row>
    <row r="218" spans="1:22" ht="21.75" customHeight="1" x14ac:dyDescent="0.65">
      <c r="A218" s="20">
        <v>213</v>
      </c>
      <c r="B218" s="66">
        <v>1762</v>
      </c>
      <c r="C218" s="67" t="s">
        <v>2262</v>
      </c>
      <c r="D218" s="68" t="s">
        <v>2263</v>
      </c>
      <c r="E218" s="69" t="s">
        <v>33</v>
      </c>
      <c r="F218" s="24"/>
      <c r="G218" s="70" t="s">
        <v>35</v>
      </c>
      <c r="H218" s="70" t="s">
        <v>349</v>
      </c>
      <c r="I218" s="71" t="s">
        <v>4</v>
      </c>
      <c r="J218" s="72"/>
      <c r="K218" s="72"/>
      <c r="L218" s="72"/>
      <c r="M218" s="72"/>
      <c r="N218" s="72"/>
      <c r="O218" s="72"/>
      <c r="P218" s="72"/>
      <c r="Q218" s="72"/>
      <c r="R218" s="72"/>
      <c r="S218" s="71" t="s">
        <v>2264</v>
      </c>
      <c r="T218" s="71"/>
      <c r="U218" s="73"/>
      <c r="V218" s="74"/>
    </row>
    <row r="219" spans="1:22" ht="21.75" customHeight="1" x14ac:dyDescent="0.65">
      <c r="A219" s="20">
        <v>214</v>
      </c>
      <c r="B219" s="66">
        <v>1855</v>
      </c>
      <c r="C219" s="67" t="s">
        <v>2265</v>
      </c>
      <c r="D219" s="68" t="s">
        <v>2266</v>
      </c>
      <c r="E219" s="69" t="s">
        <v>33</v>
      </c>
      <c r="F219" s="24" t="s">
        <v>2267</v>
      </c>
      <c r="G219" s="70" t="s">
        <v>35</v>
      </c>
      <c r="H219" s="70" t="s">
        <v>116</v>
      </c>
      <c r="I219" s="71" t="s">
        <v>4</v>
      </c>
      <c r="J219" s="72"/>
      <c r="K219" s="72"/>
      <c r="L219" s="72"/>
      <c r="M219" s="72"/>
      <c r="N219" s="72"/>
      <c r="O219" s="72"/>
      <c r="P219" s="72"/>
      <c r="Q219" s="72"/>
      <c r="R219" s="72"/>
      <c r="S219" s="71" t="s">
        <v>2268</v>
      </c>
      <c r="T219" s="71"/>
      <c r="U219" s="73"/>
      <c r="V219" s="74"/>
    </row>
    <row r="220" spans="1:22" ht="21.75" customHeight="1" x14ac:dyDescent="0.65">
      <c r="A220" s="20">
        <v>215</v>
      </c>
      <c r="B220" s="66">
        <v>1946</v>
      </c>
      <c r="C220" s="67" t="s">
        <v>2269</v>
      </c>
      <c r="D220" s="68" t="s">
        <v>2270</v>
      </c>
      <c r="E220" s="69" t="s">
        <v>33</v>
      </c>
      <c r="F220" s="24" t="s">
        <v>2271</v>
      </c>
      <c r="G220" s="70" t="s">
        <v>35</v>
      </c>
      <c r="H220" s="70" t="s">
        <v>117</v>
      </c>
      <c r="I220" s="71" t="s">
        <v>4</v>
      </c>
      <c r="J220" s="72"/>
      <c r="K220" s="72"/>
      <c r="L220" s="72"/>
      <c r="M220" s="72"/>
      <c r="N220" s="72"/>
      <c r="O220" s="72"/>
      <c r="P220" s="72"/>
      <c r="Q220" s="72"/>
      <c r="R220" s="72"/>
      <c r="S220" s="71" t="s">
        <v>2272</v>
      </c>
      <c r="T220" s="71"/>
      <c r="U220" s="73"/>
      <c r="V220" s="74"/>
    </row>
    <row r="221" spans="1:22" ht="21.75" customHeight="1" x14ac:dyDescent="0.65">
      <c r="A221" s="20">
        <v>216</v>
      </c>
      <c r="B221" s="66">
        <v>1874</v>
      </c>
      <c r="C221" s="67" t="s">
        <v>2273</v>
      </c>
      <c r="D221" s="68" t="s">
        <v>2274</v>
      </c>
      <c r="E221" s="69" t="s">
        <v>33</v>
      </c>
      <c r="F221" s="24" t="s">
        <v>2275</v>
      </c>
      <c r="G221" s="70" t="s">
        <v>35</v>
      </c>
      <c r="H221" s="70" t="s">
        <v>117</v>
      </c>
      <c r="I221" s="71" t="s">
        <v>4</v>
      </c>
      <c r="J221" s="72"/>
      <c r="K221" s="72"/>
      <c r="L221" s="72"/>
      <c r="M221" s="72"/>
      <c r="N221" s="72"/>
      <c r="O221" s="72"/>
      <c r="P221" s="72"/>
      <c r="Q221" s="72"/>
      <c r="R221" s="72"/>
      <c r="S221" s="71"/>
      <c r="T221" s="71"/>
      <c r="U221" s="75" t="s">
        <v>2276</v>
      </c>
      <c r="V221" s="74"/>
    </row>
    <row r="222" spans="1:22" ht="21.75" customHeight="1" x14ac:dyDescent="0.65">
      <c r="A222" s="20">
        <v>217</v>
      </c>
      <c r="B222" s="66">
        <v>1890</v>
      </c>
      <c r="C222" s="67" t="s">
        <v>2277</v>
      </c>
      <c r="D222" s="68" t="s">
        <v>2278</v>
      </c>
      <c r="E222" s="69" t="s">
        <v>33</v>
      </c>
      <c r="F222" s="24" t="s">
        <v>2279</v>
      </c>
      <c r="G222" s="70" t="s">
        <v>35</v>
      </c>
      <c r="H222" s="70" t="s">
        <v>349</v>
      </c>
      <c r="I222" s="71" t="s">
        <v>4</v>
      </c>
      <c r="J222" s="72"/>
      <c r="K222" s="72"/>
      <c r="L222" s="72"/>
      <c r="M222" s="72"/>
      <c r="N222" s="72"/>
      <c r="O222" s="72"/>
      <c r="P222" s="72"/>
      <c r="Q222" s="72"/>
      <c r="R222" s="72"/>
      <c r="S222" s="71" t="s">
        <v>2280</v>
      </c>
      <c r="T222" s="71" t="s">
        <v>2281</v>
      </c>
      <c r="U222" s="73"/>
      <c r="V222" s="74"/>
    </row>
    <row r="223" spans="1:22" ht="21.75" customHeight="1" x14ac:dyDescent="0.65">
      <c r="A223" s="20">
        <v>218</v>
      </c>
      <c r="B223" s="66">
        <v>2047</v>
      </c>
      <c r="C223" s="67" t="s">
        <v>2282</v>
      </c>
      <c r="D223" s="68" t="s">
        <v>2283</v>
      </c>
      <c r="E223" s="69" t="s">
        <v>40</v>
      </c>
      <c r="F223" s="24" t="s">
        <v>2284</v>
      </c>
      <c r="G223" s="70" t="s">
        <v>35</v>
      </c>
      <c r="H223" s="70" t="s">
        <v>117</v>
      </c>
      <c r="I223" s="71" t="s">
        <v>4</v>
      </c>
      <c r="J223" s="72"/>
      <c r="K223" s="72"/>
      <c r="L223" s="72"/>
      <c r="M223" s="72"/>
      <c r="N223" s="72"/>
      <c r="O223" s="72"/>
      <c r="P223" s="72"/>
      <c r="Q223" s="72"/>
      <c r="R223" s="72"/>
      <c r="S223" s="71" t="s">
        <v>2285</v>
      </c>
      <c r="T223" s="71"/>
      <c r="U223" s="73"/>
      <c r="V223" s="74"/>
    </row>
    <row r="224" spans="1:22" ht="21.75" customHeight="1" x14ac:dyDescent="0.65">
      <c r="A224" s="20">
        <v>219</v>
      </c>
      <c r="B224" s="66">
        <v>1799</v>
      </c>
      <c r="C224" s="67" t="s">
        <v>2286</v>
      </c>
      <c r="D224" s="68" t="s">
        <v>2287</v>
      </c>
      <c r="E224" s="69" t="s">
        <v>40</v>
      </c>
      <c r="F224" s="24" t="s">
        <v>2288</v>
      </c>
      <c r="G224" s="70" t="s">
        <v>35</v>
      </c>
      <c r="H224" s="70" t="s">
        <v>349</v>
      </c>
      <c r="I224" s="71" t="s">
        <v>4</v>
      </c>
      <c r="J224" s="72"/>
      <c r="K224" s="72"/>
      <c r="L224" s="72"/>
      <c r="M224" s="72"/>
      <c r="N224" s="72"/>
      <c r="O224" s="72"/>
      <c r="P224" s="72"/>
      <c r="Q224" s="72"/>
      <c r="R224" s="72"/>
      <c r="S224" s="71" t="s">
        <v>2289</v>
      </c>
      <c r="T224" s="71" t="s">
        <v>2290</v>
      </c>
      <c r="U224" s="73"/>
      <c r="V224" s="74"/>
    </row>
    <row r="225" spans="1:22" ht="21.75" customHeight="1" x14ac:dyDescent="0.65">
      <c r="A225" s="20">
        <v>220</v>
      </c>
      <c r="B225" s="66">
        <v>1940</v>
      </c>
      <c r="C225" s="67" t="s">
        <v>2291</v>
      </c>
      <c r="D225" s="68" t="s">
        <v>2292</v>
      </c>
      <c r="E225" s="69" t="s">
        <v>33</v>
      </c>
      <c r="F225" s="24" t="s">
        <v>2293</v>
      </c>
      <c r="G225" s="70" t="s">
        <v>35</v>
      </c>
      <c r="H225" s="70" t="s">
        <v>116</v>
      </c>
      <c r="I225" s="71" t="s">
        <v>4</v>
      </c>
      <c r="J225" s="72"/>
      <c r="K225" s="72"/>
      <c r="L225" s="72"/>
      <c r="M225" s="72"/>
      <c r="N225" s="72"/>
      <c r="O225" s="72"/>
      <c r="P225" s="72"/>
      <c r="Q225" s="72"/>
      <c r="R225" s="72"/>
      <c r="S225" s="71" t="s">
        <v>2294</v>
      </c>
      <c r="T225" s="71"/>
      <c r="U225" s="73"/>
      <c r="V225" s="74"/>
    </row>
    <row r="226" spans="1:22" ht="21.75" customHeight="1" x14ac:dyDescent="0.65">
      <c r="A226" s="20">
        <v>221</v>
      </c>
      <c r="B226" s="66">
        <v>1884</v>
      </c>
      <c r="C226" s="67" t="s">
        <v>2295</v>
      </c>
      <c r="D226" s="68" t="s">
        <v>2296</v>
      </c>
      <c r="E226" s="69" t="s">
        <v>33</v>
      </c>
      <c r="F226" s="24" t="s">
        <v>624</v>
      </c>
      <c r="G226" s="70" t="s">
        <v>35</v>
      </c>
      <c r="H226" s="70" t="s">
        <v>116</v>
      </c>
      <c r="I226" s="71" t="s">
        <v>4</v>
      </c>
      <c r="J226" s="72"/>
      <c r="K226" s="72"/>
      <c r="L226" s="72"/>
      <c r="M226" s="72"/>
      <c r="N226" s="72"/>
      <c r="O226" s="72"/>
      <c r="P226" s="72"/>
      <c r="Q226" s="72"/>
      <c r="R226" s="72"/>
      <c r="S226" s="71" t="s">
        <v>2297</v>
      </c>
      <c r="T226" s="71" t="s">
        <v>2298</v>
      </c>
      <c r="U226" s="75" t="s">
        <v>2299</v>
      </c>
      <c r="V226" s="74"/>
    </row>
    <row r="227" spans="1:22" ht="21.75" customHeight="1" x14ac:dyDescent="0.65">
      <c r="A227" s="20">
        <v>222</v>
      </c>
      <c r="B227" s="66">
        <v>1730</v>
      </c>
      <c r="C227" s="67" t="s">
        <v>2324</v>
      </c>
      <c r="D227" s="68" t="s">
        <v>2325</v>
      </c>
      <c r="E227" s="69" t="s">
        <v>33</v>
      </c>
      <c r="F227" s="24" t="s">
        <v>1448</v>
      </c>
      <c r="G227" s="70" t="s">
        <v>35</v>
      </c>
      <c r="H227" s="70" t="s">
        <v>2134</v>
      </c>
      <c r="I227" s="71" t="s">
        <v>330</v>
      </c>
      <c r="J227" s="72"/>
      <c r="K227" s="72"/>
      <c r="L227" s="72"/>
      <c r="M227" s="72"/>
      <c r="N227" s="72"/>
      <c r="O227" s="72"/>
      <c r="P227" s="72"/>
      <c r="Q227" s="72"/>
      <c r="R227" s="72"/>
      <c r="S227" s="71" t="s">
        <v>2326</v>
      </c>
      <c r="T227" s="71" t="s">
        <v>2327</v>
      </c>
      <c r="U227" s="75" t="s">
        <v>2328</v>
      </c>
      <c r="V227" s="74"/>
    </row>
    <row r="228" spans="1:22" ht="21.75" customHeight="1" x14ac:dyDescent="0.65">
      <c r="A228" s="20">
        <v>223</v>
      </c>
      <c r="B228" s="66">
        <v>1780</v>
      </c>
      <c r="C228" s="67" t="s">
        <v>2329</v>
      </c>
      <c r="D228" s="68" t="s">
        <v>2330</v>
      </c>
      <c r="E228" s="69" t="s">
        <v>40</v>
      </c>
      <c r="F228" s="24" t="s">
        <v>2331</v>
      </c>
      <c r="G228" s="70" t="s">
        <v>35</v>
      </c>
      <c r="H228" s="70" t="s">
        <v>117</v>
      </c>
      <c r="I228" s="71" t="s">
        <v>84</v>
      </c>
      <c r="J228" s="72"/>
      <c r="K228" s="72"/>
      <c r="L228" s="72"/>
      <c r="M228" s="72"/>
      <c r="N228" s="72"/>
      <c r="O228" s="72"/>
      <c r="P228" s="72"/>
      <c r="Q228" s="72"/>
      <c r="R228" s="72"/>
      <c r="S228" s="71" t="s">
        <v>2332</v>
      </c>
      <c r="T228" s="71"/>
      <c r="U228" s="75"/>
      <c r="V228" s="74"/>
    </row>
    <row r="229" spans="1:22" ht="21.75" customHeight="1" x14ac:dyDescent="0.65">
      <c r="A229" s="20">
        <v>224</v>
      </c>
      <c r="B229" s="66">
        <v>2028</v>
      </c>
      <c r="C229" s="67" t="s">
        <v>2333</v>
      </c>
      <c r="D229" s="68" t="s">
        <v>2334</v>
      </c>
      <c r="E229" s="69" t="s">
        <v>33</v>
      </c>
      <c r="F229" s="24" t="s">
        <v>2335</v>
      </c>
      <c r="G229" s="70" t="s">
        <v>35</v>
      </c>
      <c r="H229" s="70" t="s">
        <v>389</v>
      </c>
      <c r="I229" s="71" t="s">
        <v>448</v>
      </c>
      <c r="J229" s="72"/>
      <c r="K229" s="72"/>
      <c r="L229" s="72"/>
      <c r="M229" s="72"/>
      <c r="N229" s="72"/>
      <c r="O229" s="72"/>
      <c r="P229" s="72"/>
      <c r="Q229" s="72"/>
      <c r="R229" s="72"/>
      <c r="S229" s="71" t="s">
        <v>2336</v>
      </c>
      <c r="T229" s="71" t="s">
        <v>2337</v>
      </c>
      <c r="U229" s="75"/>
      <c r="V229" s="74"/>
    </row>
    <row r="230" spans="1:22" ht="21.75" customHeight="1" x14ac:dyDescent="0.65">
      <c r="A230" s="20">
        <v>225</v>
      </c>
      <c r="B230" s="66"/>
      <c r="C230" s="67" t="s">
        <v>2392</v>
      </c>
      <c r="D230" s="68" t="s">
        <v>2393</v>
      </c>
      <c r="E230" s="69" t="s">
        <v>33</v>
      </c>
      <c r="F230" s="24" t="s">
        <v>2394</v>
      </c>
      <c r="G230" s="70" t="s">
        <v>279</v>
      </c>
      <c r="H230" s="70" t="s">
        <v>2134</v>
      </c>
      <c r="I230" s="71" t="s">
        <v>84</v>
      </c>
      <c r="J230" s="72"/>
      <c r="K230" s="72"/>
      <c r="L230" s="72"/>
      <c r="M230" s="72"/>
      <c r="N230" s="72"/>
      <c r="O230" s="72"/>
      <c r="P230" s="72"/>
      <c r="Q230" s="72"/>
      <c r="R230" s="72"/>
      <c r="S230" s="71" t="s">
        <v>2395</v>
      </c>
      <c r="T230" s="71"/>
      <c r="U230" s="75"/>
      <c r="V230" s="74"/>
    </row>
    <row r="231" spans="1:22" ht="21.75" customHeight="1" x14ac:dyDescent="0.65">
      <c r="A231" s="20">
        <v>226</v>
      </c>
      <c r="B231" s="66">
        <v>2122</v>
      </c>
      <c r="C231" s="67" t="s">
        <v>2396</v>
      </c>
      <c r="D231" s="68" t="s">
        <v>2397</v>
      </c>
      <c r="E231" s="69" t="s">
        <v>33</v>
      </c>
      <c r="F231" s="24" t="s">
        <v>2398</v>
      </c>
      <c r="G231" s="70" t="s">
        <v>35</v>
      </c>
      <c r="H231" s="70" t="s">
        <v>1670</v>
      </c>
      <c r="I231" s="71" t="s">
        <v>4</v>
      </c>
      <c r="J231" s="72"/>
      <c r="K231" s="72"/>
      <c r="L231" s="72"/>
      <c r="M231" s="72"/>
      <c r="N231" s="72"/>
      <c r="O231" s="72"/>
      <c r="P231" s="72"/>
      <c r="Q231" s="72"/>
      <c r="R231" s="72"/>
      <c r="S231" s="71" t="s">
        <v>2399</v>
      </c>
      <c r="T231" s="71" t="s">
        <v>2400</v>
      </c>
      <c r="U231" s="75" t="s">
        <v>2401</v>
      </c>
      <c r="V231" s="74"/>
    </row>
    <row r="232" spans="1:22" ht="21.75" customHeight="1" x14ac:dyDescent="0.65">
      <c r="A232" s="20">
        <v>227</v>
      </c>
      <c r="B232" s="66">
        <v>2110</v>
      </c>
      <c r="C232" s="67" t="s">
        <v>2402</v>
      </c>
      <c r="D232" s="68" t="s">
        <v>2403</v>
      </c>
      <c r="E232" s="69" t="s">
        <v>33</v>
      </c>
      <c r="F232" s="24" t="s">
        <v>2404</v>
      </c>
      <c r="G232" s="70" t="s">
        <v>35</v>
      </c>
      <c r="H232" s="70" t="s">
        <v>82</v>
      </c>
      <c r="I232" s="71" t="s">
        <v>4</v>
      </c>
      <c r="J232" s="72"/>
      <c r="K232" s="72"/>
      <c r="L232" s="72"/>
      <c r="M232" s="72"/>
      <c r="N232" s="72"/>
      <c r="O232" s="72"/>
      <c r="P232" s="72"/>
      <c r="Q232" s="72"/>
      <c r="R232" s="72"/>
      <c r="S232" s="71" t="s">
        <v>2405</v>
      </c>
      <c r="T232" s="71" t="s">
        <v>2406</v>
      </c>
      <c r="U232" s="75"/>
      <c r="V232" s="74"/>
    </row>
    <row r="233" spans="1:22" ht="21.75" customHeight="1" x14ac:dyDescent="0.65">
      <c r="A233" s="20">
        <v>228</v>
      </c>
      <c r="B233" s="66">
        <v>2051</v>
      </c>
      <c r="C233" s="67" t="s">
        <v>2407</v>
      </c>
      <c r="D233" s="68" t="s">
        <v>2408</v>
      </c>
      <c r="E233" s="69" t="s">
        <v>33</v>
      </c>
      <c r="F233" s="24" t="s">
        <v>2409</v>
      </c>
      <c r="G233" s="70" t="s">
        <v>35</v>
      </c>
      <c r="H233" s="70" t="s">
        <v>1670</v>
      </c>
      <c r="I233" s="71" t="s">
        <v>4</v>
      </c>
      <c r="J233" s="72"/>
      <c r="K233" s="72"/>
      <c r="L233" s="72"/>
      <c r="M233" s="72"/>
      <c r="N233" s="72"/>
      <c r="O233" s="72"/>
      <c r="P233" s="72"/>
      <c r="Q233" s="72"/>
      <c r="R233" s="72"/>
      <c r="S233" s="71" t="s">
        <v>2410</v>
      </c>
      <c r="T233" s="71"/>
      <c r="U233" s="75"/>
      <c r="V233" s="74"/>
    </row>
    <row r="234" spans="1:22" ht="21.75" customHeight="1" x14ac:dyDescent="0.65">
      <c r="A234" s="20">
        <v>229</v>
      </c>
      <c r="B234" s="66">
        <v>2077</v>
      </c>
      <c r="C234" s="67" t="s">
        <v>2415</v>
      </c>
      <c r="D234" s="68" t="s">
        <v>2416</v>
      </c>
      <c r="E234" s="69" t="s">
        <v>33</v>
      </c>
      <c r="F234" s="24" t="s">
        <v>92</v>
      </c>
      <c r="G234" s="70" t="s">
        <v>35</v>
      </c>
      <c r="H234" s="70" t="s">
        <v>82</v>
      </c>
      <c r="I234" s="71" t="s">
        <v>4</v>
      </c>
      <c r="J234" s="72"/>
      <c r="K234" s="72"/>
      <c r="L234" s="72"/>
      <c r="M234" s="72"/>
      <c r="N234" s="72"/>
      <c r="O234" s="72"/>
      <c r="P234" s="72"/>
      <c r="Q234" s="72"/>
      <c r="R234" s="72"/>
      <c r="S234" s="71" t="s">
        <v>2417</v>
      </c>
      <c r="T234" s="71"/>
      <c r="U234" s="75"/>
      <c r="V234" s="74"/>
    </row>
    <row r="235" spans="1:22" ht="21.75" customHeight="1" x14ac:dyDescent="0.65">
      <c r="A235" s="20">
        <v>230</v>
      </c>
      <c r="B235" s="66">
        <v>2031</v>
      </c>
      <c r="C235" s="67" t="s">
        <v>2418</v>
      </c>
      <c r="D235" s="68" t="s">
        <v>2419</v>
      </c>
      <c r="E235" s="69" t="s">
        <v>33</v>
      </c>
      <c r="F235" s="24" t="s">
        <v>2420</v>
      </c>
      <c r="G235" s="70" t="s">
        <v>35</v>
      </c>
      <c r="H235" s="70" t="s">
        <v>2421</v>
      </c>
      <c r="I235" s="71" t="s">
        <v>84</v>
      </c>
      <c r="J235" s="72"/>
      <c r="K235" s="72"/>
      <c r="L235" s="72"/>
      <c r="M235" s="72"/>
      <c r="N235" s="72"/>
      <c r="O235" s="72"/>
      <c r="P235" s="72"/>
      <c r="Q235" s="72"/>
      <c r="R235" s="72"/>
      <c r="S235" s="71" t="s">
        <v>2422</v>
      </c>
      <c r="T235" s="71"/>
      <c r="U235" s="75" t="s">
        <v>2423</v>
      </c>
      <c r="V235" s="74"/>
    </row>
    <row r="236" spans="1:22" ht="21.75" customHeight="1" x14ac:dyDescent="0.65">
      <c r="A236" s="20">
        <v>231</v>
      </c>
      <c r="B236" s="66">
        <v>1772</v>
      </c>
      <c r="C236" s="67" t="s">
        <v>2424</v>
      </c>
      <c r="D236" s="68" t="s">
        <v>2425</v>
      </c>
      <c r="E236" s="69" t="s">
        <v>33</v>
      </c>
      <c r="F236" s="24" t="s">
        <v>2426</v>
      </c>
      <c r="G236" s="70" t="s">
        <v>35</v>
      </c>
      <c r="H236" s="70" t="s">
        <v>1670</v>
      </c>
      <c r="I236" s="71" t="s">
        <v>84</v>
      </c>
      <c r="J236" s="72"/>
      <c r="K236" s="72"/>
      <c r="L236" s="72"/>
      <c r="M236" s="72"/>
      <c r="N236" s="72"/>
      <c r="O236" s="72"/>
      <c r="P236" s="72"/>
      <c r="Q236" s="72"/>
      <c r="R236" s="72"/>
      <c r="S236" s="71" t="s">
        <v>2427</v>
      </c>
      <c r="T236" s="71"/>
      <c r="U236" s="75"/>
      <c r="V236" s="74"/>
    </row>
    <row r="237" spans="1:22" ht="21.75" customHeight="1" x14ac:dyDescent="0.65">
      <c r="A237" s="20">
        <v>232</v>
      </c>
      <c r="B237" s="66">
        <v>1777</v>
      </c>
      <c r="C237" s="67" t="s">
        <v>2428</v>
      </c>
      <c r="D237" s="68" t="s">
        <v>2429</v>
      </c>
      <c r="E237" s="69" t="s">
        <v>33</v>
      </c>
      <c r="F237" s="24" t="s">
        <v>2430</v>
      </c>
      <c r="G237" s="70" t="s">
        <v>35</v>
      </c>
      <c r="H237" s="70" t="s">
        <v>2</v>
      </c>
      <c r="I237" s="71" t="s">
        <v>84</v>
      </c>
      <c r="J237" s="72"/>
      <c r="K237" s="72"/>
      <c r="L237" s="72"/>
      <c r="M237" s="72"/>
      <c r="N237" s="72"/>
      <c r="O237" s="72"/>
      <c r="P237" s="72"/>
      <c r="Q237" s="72"/>
      <c r="R237" s="72"/>
      <c r="S237" s="71" t="s">
        <v>2431</v>
      </c>
      <c r="T237" s="71" t="s">
        <v>2432</v>
      </c>
      <c r="U237" s="75" t="s">
        <v>2433</v>
      </c>
      <c r="V237" s="74"/>
    </row>
    <row r="238" spans="1:22" ht="21.75" customHeight="1" x14ac:dyDescent="0.65">
      <c r="A238" s="20">
        <v>233</v>
      </c>
      <c r="B238" s="66"/>
      <c r="C238" s="67" t="s">
        <v>2435</v>
      </c>
      <c r="D238" s="68" t="s">
        <v>2436</v>
      </c>
      <c r="E238" s="69" t="s">
        <v>33</v>
      </c>
      <c r="F238" s="24" t="s">
        <v>2437</v>
      </c>
      <c r="G238" s="70" t="s">
        <v>35</v>
      </c>
      <c r="H238" s="70" t="s">
        <v>13</v>
      </c>
      <c r="I238" s="71" t="s">
        <v>4</v>
      </c>
      <c r="J238" s="72"/>
      <c r="K238" s="72"/>
      <c r="L238" s="72"/>
      <c r="M238" s="72"/>
      <c r="N238" s="72"/>
      <c r="O238" s="72"/>
      <c r="P238" s="72"/>
      <c r="Q238" s="72"/>
      <c r="R238" s="72"/>
      <c r="S238" s="71" t="s">
        <v>2438</v>
      </c>
      <c r="T238" s="71"/>
      <c r="U238" s="75"/>
      <c r="V238" s="74"/>
    </row>
    <row r="239" spans="1:22" ht="21.75" customHeight="1" x14ac:dyDescent="0.65">
      <c r="A239" s="20">
        <v>234</v>
      </c>
      <c r="B239" s="66">
        <v>2042</v>
      </c>
      <c r="C239" s="67" t="s">
        <v>2439</v>
      </c>
      <c r="D239" s="68" t="s">
        <v>2440</v>
      </c>
      <c r="E239" s="69" t="s">
        <v>40</v>
      </c>
      <c r="F239" s="24" t="s">
        <v>2441</v>
      </c>
      <c r="G239" s="70" t="s">
        <v>35</v>
      </c>
      <c r="H239" s="70" t="s">
        <v>117</v>
      </c>
      <c r="I239" s="71" t="s">
        <v>4</v>
      </c>
      <c r="J239" s="72"/>
      <c r="K239" s="72"/>
      <c r="L239" s="72"/>
      <c r="M239" s="72"/>
      <c r="N239" s="72"/>
      <c r="O239" s="72"/>
      <c r="P239" s="72"/>
      <c r="Q239" s="72"/>
      <c r="R239" s="72"/>
      <c r="S239" s="71" t="s">
        <v>2442</v>
      </c>
      <c r="T239" s="71"/>
      <c r="U239" s="75"/>
      <c r="V239" s="74"/>
    </row>
    <row r="240" spans="1:22" ht="21.75" customHeight="1" x14ac:dyDescent="0.65">
      <c r="A240" s="20">
        <v>235</v>
      </c>
      <c r="B240" s="66">
        <v>2005</v>
      </c>
      <c r="C240" s="67" t="s">
        <v>2443</v>
      </c>
      <c r="D240" s="68" t="s">
        <v>2444</v>
      </c>
      <c r="E240" s="69" t="s">
        <v>40</v>
      </c>
      <c r="F240" s="24" t="s">
        <v>2445</v>
      </c>
      <c r="G240" s="70" t="s">
        <v>35</v>
      </c>
      <c r="H240" s="70" t="s">
        <v>349</v>
      </c>
      <c r="I240" s="71" t="s">
        <v>4</v>
      </c>
      <c r="J240" s="72"/>
      <c r="K240" s="72"/>
      <c r="L240" s="72"/>
      <c r="M240" s="72"/>
      <c r="N240" s="72"/>
      <c r="O240" s="72"/>
      <c r="P240" s="72"/>
      <c r="Q240" s="72"/>
      <c r="R240" s="72"/>
      <c r="S240" s="71" t="s">
        <v>2446</v>
      </c>
      <c r="T240" s="71" t="s">
        <v>2447</v>
      </c>
      <c r="U240" s="75" t="s">
        <v>2448</v>
      </c>
      <c r="V240" s="74"/>
    </row>
    <row r="241" spans="1:22" ht="21.75" customHeight="1" x14ac:dyDescent="0.65">
      <c r="A241" s="20">
        <v>236</v>
      </c>
      <c r="B241" s="66">
        <v>1800</v>
      </c>
      <c r="C241" s="67" t="s">
        <v>2449</v>
      </c>
      <c r="D241" s="68" t="s">
        <v>2450</v>
      </c>
      <c r="E241" s="69" t="s">
        <v>40</v>
      </c>
      <c r="F241" s="24" t="s">
        <v>2451</v>
      </c>
      <c r="G241" s="70" t="s">
        <v>35</v>
      </c>
      <c r="H241" s="70" t="s">
        <v>349</v>
      </c>
      <c r="I241" s="71" t="s">
        <v>84</v>
      </c>
      <c r="J241" s="72"/>
      <c r="K241" s="72"/>
      <c r="L241" s="72"/>
      <c r="M241" s="72"/>
      <c r="N241" s="72"/>
      <c r="O241" s="72"/>
      <c r="P241" s="72"/>
      <c r="Q241" s="72"/>
      <c r="R241" s="72"/>
      <c r="S241" s="71" t="s">
        <v>2452</v>
      </c>
      <c r="T241" s="71"/>
      <c r="U241" s="75"/>
      <c r="V241" s="74"/>
    </row>
    <row r="242" spans="1:22" ht="21.75" customHeight="1" x14ac:dyDescent="0.65">
      <c r="A242" s="20">
        <v>237</v>
      </c>
      <c r="B242" s="66">
        <v>1770</v>
      </c>
      <c r="C242" s="67" t="s">
        <v>2453</v>
      </c>
      <c r="D242" s="68" t="s">
        <v>2454</v>
      </c>
      <c r="E242" s="69" t="s">
        <v>33</v>
      </c>
      <c r="F242" s="24" t="s">
        <v>2455</v>
      </c>
      <c r="G242" s="70" t="s">
        <v>35</v>
      </c>
      <c r="H242" s="70" t="s">
        <v>349</v>
      </c>
      <c r="I242" s="71" t="s">
        <v>4</v>
      </c>
      <c r="J242" s="72"/>
      <c r="K242" s="72"/>
      <c r="L242" s="72"/>
      <c r="M242" s="72"/>
      <c r="N242" s="72"/>
      <c r="O242" s="72"/>
      <c r="P242" s="72"/>
      <c r="Q242" s="72"/>
      <c r="R242" s="72"/>
      <c r="S242" s="71" t="s">
        <v>2456</v>
      </c>
      <c r="T242" s="71"/>
      <c r="U242" s="75"/>
      <c r="V242" s="74"/>
    </row>
    <row r="243" spans="1:22" ht="21.75" customHeight="1" x14ac:dyDescent="0.65">
      <c r="A243" s="20">
        <v>238</v>
      </c>
      <c r="B243" s="66">
        <v>1966</v>
      </c>
      <c r="C243" s="67" t="s">
        <v>2457</v>
      </c>
      <c r="D243" s="68" t="s">
        <v>2458</v>
      </c>
      <c r="E243" s="69" t="s">
        <v>40</v>
      </c>
      <c r="F243" s="24" t="s">
        <v>2459</v>
      </c>
      <c r="G243" s="70" t="s">
        <v>35</v>
      </c>
      <c r="H243" s="70" t="s">
        <v>349</v>
      </c>
      <c r="I243" s="71" t="s">
        <v>4</v>
      </c>
      <c r="J243" s="72"/>
      <c r="K243" s="72"/>
      <c r="L243" s="72"/>
      <c r="M243" s="72"/>
      <c r="N243" s="72"/>
      <c r="O243" s="72"/>
      <c r="P243" s="72"/>
      <c r="Q243" s="72"/>
      <c r="R243" s="72"/>
      <c r="S243" s="71" t="s">
        <v>2460</v>
      </c>
      <c r="T243" s="71" t="s">
        <v>2461</v>
      </c>
      <c r="U243" s="75"/>
      <c r="V243" s="74"/>
    </row>
    <row r="244" spans="1:22" ht="21.75" customHeight="1" x14ac:dyDescent="0.65">
      <c r="A244" s="20">
        <v>239</v>
      </c>
      <c r="B244" s="66">
        <v>1897</v>
      </c>
      <c r="C244" s="67" t="s">
        <v>2462</v>
      </c>
      <c r="D244" s="68" t="s">
        <v>2463</v>
      </c>
      <c r="E244" s="69" t="s">
        <v>40</v>
      </c>
      <c r="F244" s="24" t="s">
        <v>2464</v>
      </c>
      <c r="G244" s="70" t="s">
        <v>35</v>
      </c>
      <c r="H244" s="70" t="s">
        <v>117</v>
      </c>
      <c r="I244" s="71" t="s">
        <v>4</v>
      </c>
      <c r="J244" s="72"/>
      <c r="K244" s="72"/>
      <c r="L244" s="72"/>
      <c r="M244" s="72"/>
      <c r="N244" s="72"/>
      <c r="O244" s="72"/>
      <c r="P244" s="72"/>
      <c r="Q244" s="72"/>
      <c r="R244" s="72"/>
      <c r="S244" s="71" t="s">
        <v>2465</v>
      </c>
      <c r="T244" s="71"/>
      <c r="U244" s="75"/>
      <c r="V244" s="74"/>
    </row>
    <row r="245" spans="1:22" ht="21.75" customHeight="1" x14ac:dyDescent="0.65">
      <c r="A245" s="20">
        <v>240</v>
      </c>
      <c r="B245" s="66">
        <v>2006</v>
      </c>
      <c r="C245" s="67" t="s">
        <v>2466</v>
      </c>
      <c r="D245" s="68" t="s">
        <v>2467</v>
      </c>
      <c r="E245" s="69" t="s">
        <v>40</v>
      </c>
      <c r="F245" s="24" t="s">
        <v>1042</v>
      </c>
      <c r="G245" s="70" t="s">
        <v>35</v>
      </c>
      <c r="H245" s="70" t="s">
        <v>2421</v>
      </c>
      <c r="I245" s="71" t="s">
        <v>4</v>
      </c>
      <c r="J245" s="72"/>
      <c r="K245" s="72"/>
      <c r="L245" s="72"/>
      <c r="M245" s="72"/>
      <c r="N245" s="72"/>
      <c r="O245" s="72"/>
      <c r="P245" s="72"/>
      <c r="Q245" s="72"/>
      <c r="R245" s="72"/>
      <c r="S245" s="71" t="s">
        <v>2468</v>
      </c>
      <c r="T245" s="71"/>
      <c r="U245" s="75"/>
      <c r="V245" s="74"/>
    </row>
    <row r="246" spans="1:22" ht="21.75" customHeight="1" x14ac:dyDescent="0.65">
      <c r="A246" s="20">
        <v>241</v>
      </c>
      <c r="B246" s="66">
        <v>2515</v>
      </c>
      <c r="C246" s="67" t="s">
        <v>2469</v>
      </c>
      <c r="D246" s="68" t="s">
        <v>2470</v>
      </c>
      <c r="E246" s="69" t="s">
        <v>33</v>
      </c>
      <c r="F246" s="24" t="s">
        <v>2471</v>
      </c>
      <c r="G246" s="70" t="s">
        <v>35</v>
      </c>
      <c r="H246" s="70" t="s">
        <v>349</v>
      </c>
      <c r="I246" s="71" t="s">
        <v>4</v>
      </c>
      <c r="J246" s="72" t="s">
        <v>2481</v>
      </c>
      <c r="K246" s="72"/>
      <c r="L246" s="72"/>
      <c r="M246" s="72"/>
      <c r="N246" s="72"/>
      <c r="O246" s="72"/>
      <c r="P246" s="72"/>
      <c r="Q246" s="72"/>
      <c r="R246" s="72"/>
      <c r="S246" s="71" t="s">
        <v>2472</v>
      </c>
      <c r="T246" s="71"/>
      <c r="U246" s="75"/>
      <c r="V246" s="74"/>
    </row>
    <row r="247" spans="1:22" ht="21.75" customHeight="1" x14ac:dyDescent="0.65">
      <c r="A247" s="20">
        <v>242</v>
      </c>
      <c r="B247" s="66"/>
      <c r="C247" s="67" t="s">
        <v>2473</v>
      </c>
      <c r="D247" s="68" t="s">
        <v>2474</v>
      </c>
      <c r="E247" s="69" t="s">
        <v>40</v>
      </c>
      <c r="F247" s="24" t="s">
        <v>2475</v>
      </c>
      <c r="G247" s="70" t="s">
        <v>35</v>
      </c>
      <c r="H247" s="70" t="s">
        <v>389</v>
      </c>
      <c r="I247" s="71" t="s">
        <v>4</v>
      </c>
      <c r="J247" s="72"/>
      <c r="K247" s="72"/>
      <c r="L247" s="72"/>
      <c r="M247" s="72"/>
      <c r="N247" s="72"/>
      <c r="O247" s="72"/>
      <c r="P247" s="72"/>
      <c r="Q247" s="72"/>
      <c r="R247" s="72"/>
      <c r="S247" s="71" t="s">
        <v>2476</v>
      </c>
      <c r="T247" s="71" t="s">
        <v>2477</v>
      </c>
      <c r="U247" s="75"/>
      <c r="V247" s="74"/>
    </row>
    <row r="248" spans="1:22" ht="21.75" customHeight="1" x14ac:dyDescent="0.65">
      <c r="A248" s="20">
        <v>243</v>
      </c>
      <c r="B248" s="66">
        <v>2514</v>
      </c>
      <c r="C248" s="67" t="s">
        <v>2478</v>
      </c>
      <c r="D248" s="68" t="s">
        <v>2479</v>
      </c>
      <c r="E248" s="69" t="s">
        <v>33</v>
      </c>
      <c r="F248" s="24" t="s">
        <v>2480</v>
      </c>
      <c r="G248" s="70" t="s">
        <v>35</v>
      </c>
      <c r="H248" s="70" t="s">
        <v>2134</v>
      </c>
      <c r="I248" s="71" t="s">
        <v>4</v>
      </c>
      <c r="J248" s="1" t="s">
        <v>2482</v>
      </c>
      <c r="K248" s="72"/>
      <c r="L248" s="72"/>
      <c r="M248" s="72"/>
      <c r="N248" s="72"/>
      <c r="O248" s="72"/>
      <c r="P248" s="72"/>
      <c r="Q248" s="72"/>
      <c r="R248" s="72"/>
      <c r="S248" s="71" t="s">
        <v>2483</v>
      </c>
      <c r="T248" s="71" t="s">
        <v>2484</v>
      </c>
      <c r="U248" s="75"/>
      <c r="V248" s="74"/>
    </row>
    <row r="249" spans="1:22" ht="21.75" customHeight="1" x14ac:dyDescent="0.65">
      <c r="A249" s="20">
        <v>244</v>
      </c>
      <c r="B249" s="66">
        <v>2308</v>
      </c>
      <c r="C249" s="67" t="s">
        <v>2485</v>
      </c>
      <c r="D249" s="68" t="s">
        <v>2486</v>
      </c>
      <c r="E249" s="69" t="s">
        <v>40</v>
      </c>
      <c r="F249" s="24" t="s">
        <v>2487</v>
      </c>
      <c r="G249" s="70" t="s">
        <v>35</v>
      </c>
      <c r="H249" s="70" t="s">
        <v>389</v>
      </c>
      <c r="I249" s="71" t="s">
        <v>4</v>
      </c>
      <c r="J249" s="72" t="s">
        <v>2488</v>
      </c>
      <c r="K249" s="72"/>
      <c r="L249" s="72"/>
      <c r="M249" s="72"/>
      <c r="N249" s="72"/>
      <c r="O249" s="72"/>
      <c r="P249" s="72"/>
      <c r="Q249" s="72"/>
      <c r="R249" s="72"/>
      <c r="S249" s="71" t="s">
        <v>2489</v>
      </c>
      <c r="T249" s="71"/>
      <c r="U249" s="75"/>
      <c r="V249" s="74"/>
    </row>
    <row r="250" spans="1:22" ht="21.75" customHeight="1" x14ac:dyDescent="0.65">
      <c r="A250" s="20">
        <v>245</v>
      </c>
      <c r="B250" s="66">
        <v>2173</v>
      </c>
      <c r="C250" s="67" t="s">
        <v>2490</v>
      </c>
      <c r="D250" s="68" t="s">
        <v>2491</v>
      </c>
      <c r="E250" s="69" t="s">
        <v>33</v>
      </c>
      <c r="F250" s="24" t="s">
        <v>2492</v>
      </c>
      <c r="G250" s="70" t="s">
        <v>35</v>
      </c>
      <c r="H250" s="70" t="s">
        <v>389</v>
      </c>
      <c r="I250" s="71" t="s">
        <v>4</v>
      </c>
      <c r="J250" s="72"/>
      <c r="K250" s="72"/>
      <c r="L250" s="72"/>
      <c r="M250" s="72"/>
      <c r="N250" s="72"/>
      <c r="O250" s="72"/>
      <c r="P250" s="72"/>
      <c r="Q250" s="72"/>
      <c r="R250" s="72"/>
      <c r="S250" s="71" t="s">
        <v>2493</v>
      </c>
      <c r="T250" s="71" t="s">
        <v>2494</v>
      </c>
      <c r="U250" s="75"/>
      <c r="V250" s="74"/>
    </row>
    <row r="251" spans="1:22" ht="21.75" customHeight="1" x14ac:dyDescent="0.65">
      <c r="A251" s="20">
        <v>246</v>
      </c>
      <c r="B251" s="66">
        <v>1736</v>
      </c>
      <c r="C251" s="67" t="s">
        <v>2495</v>
      </c>
      <c r="D251" s="68" t="s">
        <v>2496</v>
      </c>
      <c r="E251" s="69" t="s">
        <v>40</v>
      </c>
      <c r="F251" s="24" t="s">
        <v>2497</v>
      </c>
      <c r="G251" s="70" t="s">
        <v>35</v>
      </c>
      <c r="H251" s="70" t="s">
        <v>117</v>
      </c>
      <c r="I251" s="71" t="s">
        <v>4</v>
      </c>
      <c r="J251" s="72"/>
      <c r="K251" s="72"/>
      <c r="L251" s="72"/>
      <c r="M251" s="72"/>
      <c r="N251" s="72"/>
      <c r="O251" s="72"/>
      <c r="P251" s="72"/>
      <c r="Q251" s="72"/>
      <c r="R251" s="72"/>
      <c r="S251" s="71" t="s">
        <v>2498</v>
      </c>
      <c r="T251" s="71" t="s">
        <v>2499</v>
      </c>
      <c r="U251" s="75"/>
      <c r="V251" s="74"/>
    </row>
    <row r="252" spans="1:22" ht="21.75" customHeight="1" x14ac:dyDescent="0.65">
      <c r="A252" s="20">
        <v>247</v>
      </c>
      <c r="B252" s="66">
        <v>2057</v>
      </c>
      <c r="C252" s="67" t="s">
        <v>2500</v>
      </c>
      <c r="D252" s="68" t="s">
        <v>2501</v>
      </c>
      <c r="E252" s="69" t="s">
        <v>33</v>
      </c>
      <c r="F252" s="24" t="s">
        <v>2502</v>
      </c>
      <c r="G252" s="70" t="s">
        <v>35</v>
      </c>
      <c r="H252" s="70" t="s">
        <v>16</v>
      </c>
      <c r="I252" s="71" t="s">
        <v>4</v>
      </c>
      <c r="J252" s="72"/>
      <c r="K252" s="72"/>
      <c r="L252" s="72"/>
      <c r="M252" s="72"/>
      <c r="N252" s="72"/>
      <c r="O252" s="72"/>
      <c r="P252" s="72"/>
      <c r="Q252" s="72"/>
      <c r="R252" s="72"/>
      <c r="S252" s="71" t="s">
        <v>2503</v>
      </c>
      <c r="T252" s="71" t="s">
        <v>1217</v>
      </c>
      <c r="U252" s="75" t="s">
        <v>2504</v>
      </c>
      <c r="V252" s="74"/>
    </row>
    <row r="253" spans="1:22" ht="21.75" customHeight="1" x14ac:dyDescent="0.65">
      <c r="A253" s="20">
        <v>248</v>
      </c>
      <c r="B253" s="66">
        <v>1950</v>
      </c>
      <c r="C253" s="67" t="s">
        <v>2505</v>
      </c>
      <c r="D253" s="68" t="s">
        <v>2506</v>
      </c>
      <c r="E253" s="69" t="s">
        <v>40</v>
      </c>
      <c r="F253" s="24" t="s">
        <v>2507</v>
      </c>
      <c r="G253" s="70" t="s">
        <v>35</v>
      </c>
      <c r="H253" s="70" t="s">
        <v>2421</v>
      </c>
      <c r="I253" s="71"/>
      <c r="J253" s="72"/>
      <c r="K253" s="72"/>
      <c r="L253" s="72"/>
      <c r="M253" s="72"/>
      <c r="N253" s="72"/>
      <c r="O253" s="72"/>
      <c r="P253" s="72"/>
      <c r="Q253" s="72"/>
      <c r="R253" s="72"/>
      <c r="S253" s="71" t="s">
        <v>2508</v>
      </c>
      <c r="T253" s="71"/>
      <c r="U253" s="75"/>
      <c r="V253" s="74"/>
    </row>
    <row r="254" spans="1:22" ht="21.75" customHeight="1" x14ac:dyDescent="0.65">
      <c r="A254" s="20">
        <v>249</v>
      </c>
      <c r="B254" s="66">
        <v>2211</v>
      </c>
      <c r="C254" s="67" t="s">
        <v>2509</v>
      </c>
      <c r="D254" s="68" t="s">
        <v>2510</v>
      </c>
      <c r="E254" s="69" t="s">
        <v>40</v>
      </c>
      <c r="F254" s="24" t="s">
        <v>2511</v>
      </c>
      <c r="G254" s="70" t="s">
        <v>35</v>
      </c>
      <c r="H254" s="70" t="s">
        <v>82</v>
      </c>
      <c r="I254" s="71" t="s">
        <v>4</v>
      </c>
      <c r="J254" s="72"/>
      <c r="K254" s="72"/>
      <c r="L254" s="72"/>
      <c r="M254" s="72"/>
      <c r="N254" s="72"/>
      <c r="O254" s="72"/>
      <c r="P254" s="72"/>
      <c r="Q254" s="72"/>
      <c r="R254" s="72"/>
      <c r="S254" s="71" t="s">
        <v>2512</v>
      </c>
      <c r="T254" s="71" t="s">
        <v>2513</v>
      </c>
      <c r="U254" s="75"/>
      <c r="V254" s="74"/>
    </row>
    <row r="255" spans="1:22" ht="21.75" customHeight="1" x14ac:dyDescent="0.65">
      <c r="A255" s="20">
        <v>250</v>
      </c>
      <c r="B255" s="66">
        <v>2120</v>
      </c>
      <c r="C255" s="67" t="s">
        <v>2514</v>
      </c>
      <c r="D255" s="68" t="s">
        <v>2515</v>
      </c>
      <c r="E255" s="69" t="s">
        <v>40</v>
      </c>
      <c r="F255" s="24" t="s">
        <v>2516</v>
      </c>
      <c r="G255" s="70" t="s">
        <v>35</v>
      </c>
      <c r="H255" s="70" t="s">
        <v>389</v>
      </c>
      <c r="I255" s="71" t="s">
        <v>4</v>
      </c>
      <c r="J255" s="72"/>
      <c r="K255" s="72"/>
      <c r="L255" s="72"/>
      <c r="M255" s="72"/>
      <c r="N255" s="72"/>
      <c r="O255" s="72"/>
      <c r="P255" s="72"/>
      <c r="Q255" s="72"/>
      <c r="R255" s="72"/>
      <c r="S255" s="71" t="s">
        <v>2517</v>
      </c>
      <c r="T255" s="71" t="s">
        <v>2518</v>
      </c>
      <c r="U255" s="75"/>
      <c r="V255" s="74"/>
    </row>
    <row r="256" spans="1:22" ht="21.75" customHeight="1" x14ac:dyDescent="0.65">
      <c r="A256" s="20">
        <v>251</v>
      </c>
      <c r="B256" s="66">
        <v>2102</v>
      </c>
      <c r="C256" s="67" t="s">
        <v>2519</v>
      </c>
      <c r="D256" s="68" t="s">
        <v>2520</v>
      </c>
      <c r="E256" s="69" t="s">
        <v>33</v>
      </c>
      <c r="F256" s="24" t="s">
        <v>2521</v>
      </c>
      <c r="G256" s="70" t="s">
        <v>35</v>
      </c>
      <c r="H256" s="70" t="s">
        <v>82</v>
      </c>
      <c r="I256" s="71" t="s">
        <v>4</v>
      </c>
      <c r="J256" s="72"/>
      <c r="K256" s="72"/>
      <c r="L256" s="72"/>
      <c r="M256" s="72"/>
      <c r="N256" s="72"/>
      <c r="O256" s="72"/>
      <c r="P256" s="72"/>
      <c r="Q256" s="72"/>
      <c r="R256" s="72"/>
      <c r="S256" s="71" t="s">
        <v>2522</v>
      </c>
      <c r="T256" s="71"/>
      <c r="U256" s="75"/>
      <c r="V256" s="74"/>
    </row>
    <row r="257" spans="1:22" ht="21.75" customHeight="1" x14ac:dyDescent="0.65">
      <c r="A257" s="20">
        <v>252</v>
      </c>
      <c r="B257" s="66">
        <v>1775</v>
      </c>
      <c r="C257" s="67" t="s">
        <v>2523</v>
      </c>
      <c r="D257" s="68" t="s">
        <v>2524</v>
      </c>
      <c r="E257" s="69" t="s">
        <v>33</v>
      </c>
      <c r="F257" s="24" t="s">
        <v>2525</v>
      </c>
      <c r="G257" s="70" t="s">
        <v>35</v>
      </c>
      <c r="H257" s="70" t="s">
        <v>389</v>
      </c>
      <c r="I257" s="71" t="s">
        <v>4</v>
      </c>
      <c r="J257" s="72"/>
      <c r="K257" s="72"/>
      <c r="L257" s="72"/>
      <c r="M257" s="72"/>
      <c r="N257" s="72"/>
      <c r="O257" s="72"/>
      <c r="P257" s="72"/>
      <c r="Q257" s="72"/>
      <c r="R257" s="72"/>
      <c r="S257" s="71" t="s">
        <v>2526</v>
      </c>
      <c r="T257" s="71" t="s">
        <v>2527</v>
      </c>
      <c r="U257" s="75" t="s">
        <v>2528</v>
      </c>
      <c r="V257" s="74"/>
    </row>
    <row r="258" spans="1:22" ht="21.75" customHeight="1" x14ac:dyDescent="0.65">
      <c r="A258" s="20">
        <v>253</v>
      </c>
      <c r="B258" s="66">
        <v>1866</v>
      </c>
      <c r="C258" s="67" t="s">
        <v>2529</v>
      </c>
      <c r="D258" s="68" t="s">
        <v>2530</v>
      </c>
      <c r="E258" s="69" t="s">
        <v>33</v>
      </c>
      <c r="F258" s="24" t="s">
        <v>2531</v>
      </c>
      <c r="G258" s="70" t="s">
        <v>35</v>
      </c>
      <c r="H258" s="70" t="s">
        <v>389</v>
      </c>
      <c r="I258" s="71" t="s">
        <v>4</v>
      </c>
      <c r="J258" s="72"/>
      <c r="K258" s="72"/>
      <c r="L258" s="72"/>
      <c r="M258" s="72"/>
      <c r="N258" s="72"/>
      <c r="O258" s="72"/>
      <c r="P258" s="72"/>
      <c r="Q258" s="72"/>
      <c r="R258" s="72"/>
      <c r="S258" s="71" t="s">
        <v>2532</v>
      </c>
      <c r="T258" s="71"/>
      <c r="U258" s="75"/>
      <c r="V258" s="74"/>
    </row>
    <row r="259" spans="1:22" ht="21.75" customHeight="1" x14ac:dyDescent="0.65">
      <c r="A259" s="20">
        <v>254</v>
      </c>
      <c r="B259" s="66">
        <v>7101</v>
      </c>
      <c r="C259" s="67" t="s">
        <v>2533</v>
      </c>
      <c r="D259" s="68" t="s">
        <v>2534</v>
      </c>
      <c r="E259" s="69" t="s">
        <v>33</v>
      </c>
      <c r="F259" s="24" t="s">
        <v>150</v>
      </c>
      <c r="G259" s="70" t="s">
        <v>35</v>
      </c>
      <c r="H259" s="70" t="s">
        <v>389</v>
      </c>
      <c r="I259" s="71" t="s">
        <v>4</v>
      </c>
      <c r="J259" s="72"/>
      <c r="K259" s="72"/>
      <c r="L259" s="72"/>
      <c r="M259" s="72"/>
      <c r="N259" s="72"/>
      <c r="O259" s="72"/>
      <c r="P259" s="72"/>
      <c r="Q259" s="72"/>
      <c r="R259" s="72"/>
      <c r="S259" s="71" t="s">
        <v>2535</v>
      </c>
      <c r="T259" s="71"/>
      <c r="U259" s="75"/>
      <c r="V259" s="74"/>
    </row>
    <row r="260" spans="1:22" ht="21.75" customHeight="1" x14ac:dyDescent="0.65">
      <c r="A260" s="20">
        <v>255</v>
      </c>
      <c r="B260" s="66">
        <v>2190</v>
      </c>
      <c r="C260" s="67" t="s">
        <v>2536</v>
      </c>
      <c r="D260" s="68" t="s">
        <v>2537</v>
      </c>
      <c r="E260" s="69" t="s">
        <v>33</v>
      </c>
      <c r="F260" s="24" t="s">
        <v>221</v>
      </c>
      <c r="G260" s="70" t="s">
        <v>35</v>
      </c>
      <c r="H260" s="70" t="s">
        <v>2134</v>
      </c>
      <c r="I260" s="71" t="s">
        <v>4</v>
      </c>
      <c r="J260" s="72"/>
      <c r="K260" s="72"/>
      <c r="L260" s="72"/>
      <c r="M260" s="72"/>
      <c r="N260" s="72"/>
      <c r="O260" s="72"/>
      <c r="P260" s="72"/>
      <c r="Q260" s="72"/>
      <c r="R260" s="72"/>
      <c r="S260" s="71" t="s">
        <v>2538</v>
      </c>
      <c r="T260" s="71"/>
      <c r="U260" s="75"/>
      <c r="V260" s="74"/>
    </row>
    <row r="261" spans="1:22" ht="21.75" customHeight="1" x14ac:dyDescent="0.65">
      <c r="A261" s="20">
        <v>256</v>
      </c>
      <c r="B261" s="66"/>
      <c r="C261" s="67" t="s">
        <v>2539</v>
      </c>
      <c r="D261" s="68" t="s">
        <v>2540</v>
      </c>
      <c r="E261" s="69" t="s">
        <v>40</v>
      </c>
      <c r="F261" s="24" t="s">
        <v>1851</v>
      </c>
      <c r="G261" s="70" t="s">
        <v>35</v>
      </c>
      <c r="H261" s="70" t="s">
        <v>2134</v>
      </c>
      <c r="I261" s="71" t="s">
        <v>4</v>
      </c>
      <c r="J261" s="72"/>
      <c r="K261" s="72"/>
      <c r="L261" s="72"/>
      <c r="M261" s="72"/>
      <c r="N261" s="72"/>
      <c r="O261" s="72"/>
      <c r="P261" s="72"/>
      <c r="Q261" s="72"/>
      <c r="R261" s="72"/>
      <c r="S261" s="71" t="s">
        <v>2541</v>
      </c>
      <c r="T261" s="71" t="s">
        <v>2542</v>
      </c>
      <c r="U261" s="75"/>
      <c r="V261" s="74"/>
    </row>
    <row r="262" spans="1:22" ht="21.75" customHeight="1" x14ac:dyDescent="0.65">
      <c r="A262" s="20">
        <v>257</v>
      </c>
      <c r="B262" s="66"/>
      <c r="C262" s="67" t="s">
        <v>2543</v>
      </c>
      <c r="D262" s="68" t="s">
        <v>2544</v>
      </c>
      <c r="E262" s="69" t="s">
        <v>33</v>
      </c>
      <c r="F262" s="24" t="s">
        <v>2545</v>
      </c>
      <c r="G262" s="70" t="s">
        <v>35</v>
      </c>
      <c r="H262" s="70" t="s">
        <v>389</v>
      </c>
      <c r="I262" s="71" t="s">
        <v>4</v>
      </c>
      <c r="J262" s="72"/>
      <c r="K262" s="72"/>
      <c r="L262" s="72"/>
      <c r="M262" s="72"/>
      <c r="N262" s="72"/>
      <c r="O262" s="72"/>
      <c r="P262" s="72"/>
      <c r="Q262" s="72"/>
      <c r="R262" s="72"/>
      <c r="S262" s="71" t="s">
        <v>2546</v>
      </c>
      <c r="T262" s="71"/>
      <c r="U262" s="75"/>
      <c r="V262" s="74"/>
    </row>
    <row r="263" spans="1:22" ht="21.75" customHeight="1" x14ac:dyDescent="0.65">
      <c r="A263" s="20">
        <v>258</v>
      </c>
      <c r="B263" s="66">
        <v>2081</v>
      </c>
      <c r="C263" s="67" t="s">
        <v>2547</v>
      </c>
      <c r="D263" s="68" t="s">
        <v>2548</v>
      </c>
      <c r="E263" s="69" t="s">
        <v>33</v>
      </c>
      <c r="F263" s="24" t="s">
        <v>2549</v>
      </c>
      <c r="G263" s="70" t="s">
        <v>35</v>
      </c>
      <c r="H263" s="70" t="s">
        <v>389</v>
      </c>
      <c r="I263" s="71" t="s">
        <v>4</v>
      </c>
      <c r="J263" s="72"/>
      <c r="K263" s="72"/>
      <c r="L263" s="72"/>
      <c r="M263" s="72"/>
      <c r="N263" s="72"/>
      <c r="O263" s="72"/>
      <c r="P263" s="72"/>
      <c r="Q263" s="72"/>
      <c r="R263" s="72"/>
      <c r="S263" s="71" t="s">
        <v>2550</v>
      </c>
      <c r="T263" s="71"/>
      <c r="U263" s="75"/>
      <c r="V263" s="74"/>
    </row>
    <row r="264" spans="1:22" ht="21.75" customHeight="1" x14ac:dyDescent="0.65">
      <c r="A264" s="20">
        <v>259</v>
      </c>
      <c r="B264" s="66">
        <v>2196</v>
      </c>
      <c r="C264" s="67" t="s">
        <v>2551</v>
      </c>
      <c r="D264" s="68" t="s">
        <v>2552</v>
      </c>
      <c r="E264" s="69" t="s">
        <v>33</v>
      </c>
      <c r="F264" s="24" t="s">
        <v>2553</v>
      </c>
      <c r="G264" s="70" t="s">
        <v>279</v>
      </c>
      <c r="H264" s="70" t="s">
        <v>116</v>
      </c>
      <c r="I264" s="71" t="s">
        <v>4</v>
      </c>
      <c r="J264" s="72"/>
      <c r="K264" s="72"/>
      <c r="L264" s="72"/>
      <c r="M264" s="72"/>
      <c r="N264" s="72"/>
      <c r="O264" s="72"/>
      <c r="P264" s="72"/>
      <c r="Q264" s="72"/>
      <c r="R264" s="72"/>
      <c r="S264" s="71" t="s">
        <v>2554</v>
      </c>
      <c r="T264" s="71"/>
      <c r="U264" s="75"/>
      <c r="V264" s="74"/>
    </row>
    <row r="265" spans="1:22" ht="21.75" customHeight="1" x14ac:dyDescent="0.65">
      <c r="A265" s="20">
        <v>260</v>
      </c>
      <c r="B265" s="66">
        <v>1825</v>
      </c>
      <c r="C265" s="67" t="s">
        <v>2555</v>
      </c>
      <c r="D265" s="68" t="s">
        <v>2556</v>
      </c>
      <c r="E265" s="69" t="s">
        <v>40</v>
      </c>
      <c r="F265" s="24" t="s">
        <v>2557</v>
      </c>
      <c r="G265" s="70" t="s">
        <v>35</v>
      </c>
      <c r="H265" s="70" t="s">
        <v>117</v>
      </c>
      <c r="I265" s="71" t="s">
        <v>4</v>
      </c>
      <c r="J265" s="72"/>
      <c r="K265" s="72"/>
      <c r="L265" s="72"/>
      <c r="M265" s="72"/>
      <c r="N265" s="72"/>
      <c r="O265" s="72"/>
      <c r="P265" s="72"/>
      <c r="Q265" s="72"/>
      <c r="R265" s="72"/>
      <c r="S265" s="71" t="s">
        <v>2558</v>
      </c>
      <c r="T265" s="71" t="s">
        <v>2559</v>
      </c>
      <c r="U265" s="75"/>
      <c r="V265" s="74"/>
    </row>
    <row r="266" spans="1:22" ht="21.75" customHeight="1" x14ac:dyDescent="0.65">
      <c r="A266" s="20">
        <v>261</v>
      </c>
      <c r="B266" s="66">
        <v>1970</v>
      </c>
      <c r="C266" s="67" t="s">
        <v>2560</v>
      </c>
      <c r="D266" s="68" t="s">
        <v>2561</v>
      </c>
      <c r="E266" s="69" t="s">
        <v>40</v>
      </c>
      <c r="F266" s="24" t="s">
        <v>486</v>
      </c>
      <c r="G266" s="70" t="s">
        <v>35</v>
      </c>
      <c r="H266" s="70" t="s">
        <v>2134</v>
      </c>
      <c r="I266" s="71" t="s">
        <v>4</v>
      </c>
      <c r="J266" s="72"/>
      <c r="K266" s="72"/>
      <c r="L266" s="72"/>
      <c r="M266" s="72"/>
      <c r="N266" s="72"/>
      <c r="O266" s="72"/>
      <c r="P266" s="72"/>
      <c r="Q266" s="72"/>
      <c r="R266" s="72"/>
      <c r="S266" s="71" t="s">
        <v>2562</v>
      </c>
      <c r="T266" s="71" t="s">
        <v>2563</v>
      </c>
      <c r="U266" s="75"/>
      <c r="V266" s="74"/>
    </row>
    <row r="267" spans="1:22" ht="21.75" customHeight="1" x14ac:dyDescent="0.65">
      <c r="A267" s="20">
        <v>262</v>
      </c>
      <c r="B267" s="66">
        <v>2022</v>
      </c>
      <c r="C267" s="67" t="s">
        <v>2564</v>
      </c>
      <c r="D267" s="68" t="s">
        <v>2565</v>
      </c>
      <c r="E267" s="69" t="s">
        <v>33</v>
      </c>
      <c r="F267" s="24" t="s">
        <v>1220</v>
      </c>
      <c r="G267" s="70" t="s">
        <v>35</v>
      </c>
      <c r="H267" s="70" t="s">
        <v>2134</v>
      </c>
      <c r="I267" s="71" t="s">
        <v>4</v>
      </c>
      <c r="J267" s="72"/>
      <c r="K267" s="72"/>
      <c r="L267" s="72"/>
      <c r="M267" s="72"/>
      <c r="N267" s="72"/>
      <c r="O267" s="72"/>
      <c r="P267" s="72"/>
      <c r="Q267" s="72"/>
      <c r="R267" s="72"/>
      <c r="S267" s="71" t="s">
        <v>2566</v>
      </c>
      <c r="T267" s="71" t="s">
        <v>2567</v>
      </c>
      <c r="U267" s="75"/>
      <c r="V267" s="74"/>
    </row>
    <row r="268" spans="1:22" ht="21.75" customHeight="1" x14ac:dyDescent="0.65">
      <c r="A268" s="20">
        <v>263</v>
      </c>
      <c r="B268" s="66"/>
      <c r="C268" s="67" t="s">
        <v>2568</v>
      </c>
      <c r="D268" s="68" t="s">
        <v>2569</v>
      </c>
      <c r="E268" s="69" t="s">
        <v>40</v>
      </c>
      <c r="F268" s="24" t="s">
        <v>2570</v>
      </c>
      <c r="G268" s="70" t="s">
        <v>35</v>
      </c>
      <c r="H268" s="70" t="s">
        <v>117</v>
      </c>
      <c r="I268" s="71" t="s">
        <v>4</v>
      </c>
      <c r="J268" s="72"/>
      <c r="K268" s="72"/>
      <c r="L268" s="72"/>
      <c r="M268" s="72"/>
      <c r="N268" s="72"/>
      <c r="O268" s="72"/>
      <c r="P268" s="72"/>
      <c r="Q268" s="72"/>
      <c r="R268" s="72"/>
      <c r="S268" s="71" t="s">
        <v>2571</v>
      </c>
      <c r="T268" s="71"/>
      <c r="U268" s="75"/>
      <c r="V268" s="74"/>
    </row>
    <row r="269" spans="1:22" ht="21.75" customHeight="1" x14ac:dyDescent="0.65">
      <c r="A269" s="20">
        <v>264</v>
      </c>
      <c r="B269" s="66">
        <v>2192</v>
      </c>
      <c r="C269" s="67" t="s">
        <v>2572</v>
      </c>
      <c r="D269" s="68" t="s">
        <v>2573</v>
      </c>
      <c r="E269" s="69" t="s">
        <v>33</v>
      </c>
      <c r="F269" s="24" t="s">
        <v>142</v>
      </c>
      <c r="G269" s="70" t="s">
        <v>35</v>
      </c>
      <c r="H269" s="70" t="s">
        <v>117</v>
      </c>
      <c r="I269" s="71" t="s">
        <v>4</v>
      </c>
      <c r="J269" s="72"/>
      <c r="K269" s="72"/>
      <c r="L269" s="72"/>
      <c r="M269" s="72"/>
      <c r="N269" s="72"/>
      <c r="O269" s="72"/>
      <c r="P269" s="72"/>
      <c r="Q269" s="72"/>
      <c r="R269" s="72"/>
      <c r="S269" s="71" t="s">
        <v>2574</v>
      </c>
      <c r="T269" s="71" t="s">
        <v>2575</v>
      </c>
      <c r="U269" s="75"/>
      <c r="V269" s="74"/>
    </row>
    <row r="270" spans="1:22" ht="21.75" customHeight="1" x14ac:dyDescent="0.65">
      <c r="A270" s="20">
        <v>265</v>
      </c>
      <c r="B270" s="66">
        <v>1803</v>
      </c>
      <c r="C270" s="67" t="s">
        <v>2576</v>
      </c>
      <c r="D270" s="27" t="s">
        <v>2577</v>
      </c>
      <c r="E270" s="69" t="s">
        <v>33</v>
      </c>
      <c r="F270" s="24" t="s">
        <v>2578</v>
      </c>
      <c r="G270" s="70" t="s">
        <v>35</v>
      </c>
      <c r="H270" s="70" t="s">
        <v>16</v>
      </c>
      <c r="I270" s="71" t="s">
        <v>4</v>
      </c>
      <c r="J270" s="72"/>
      <c r="K270" s="72"/>
      <c r="L270" s="72"/>
      <c r="M270" s="72"/>
      <c r="N270" s="72"/>
      <c r="O270" s="72"/>
      <c r="P270" s="72"/>
      <c r="Q270" s="72"/>
      <c r="R270" s="72"/>
      <c r="S270" s="71" t="s">
        <v>2579</v>
      </c>
      <c r="T270" s="71"/>
      <c r="U270" s="75" t="s">
        <v>2580</v>
      </c>
      <c r="V270" s="74"/>
    </row>
    <row r="271" spans="1:22" ht="21.75" customHeight="1" x14ac:dyDescent="0.65">
      <c r="A271" s="20">
        <v>266</v>
      </c>
      <c r="B271" s="66">
        <v>1824</v>
      </c>
      <c r="C271" s="67" t="s">
        <v>2581</v>
      </c>
      <c r="D271" s="68" t="s">
        <v>2582</v>
      </c>
      <c r="E271" s="69" t="s">
        <v>40</v>
      </c>
      <c r="F271" s="24" t="s">
        <v>262</v>
      </c>
      <c r="G271" s="70" t="s">
        <v>35</v>
      </c>
      <c r="H271" s="70" t="s">
        <v>117</v>
      </c>
      <c r="I271" s="71" t="s">
        <v>4</v>
      </c>
      <c r="J271" s="72"/>
      <c r="K271" s="72"/>
      <c r="L271" s="72"/>
      <c r="M271" s="72"/>
      <c r="N271" s="72"/>
      <c r="O271" s="72"/>
      <c r="P271" s="72"/>
      <c r="Q271" s="72"/>
      <c r="R271" s="72"/>
      <c r="S271" s="71" t="s">
        <v>2583</v>
      </c>
      <c r="T271" s="71"/>
      <c r="U271" s="75"/>
      <c r="V271" s="74"/>
    </row>
    <row r="272" spans="1:22" ht="21.75" customHeight="1" x14ac:dyDescent="0.65">
      <c r="A272" s="20">
        <v>267</v>
      </c>
      <c r="B272" s="66"/>
      <c r="C272" s="67" t="s">
        <v>2584</v>
      </c>
      <c r="D272" s="68" t="s">
        <v>2585</v>
      </c>
      <c r="E272" s="69" t="s">
        <v>40</v>
      </c>
      <c r="F272" s="24" t="s">
        <v>2586</v>
      </c>
      <c r="G272" s="70" t="s">
        <v>35</v>
      </c>
      <c r="H272" s="70" t="s">
        <v>349</v>
      </c>
      <c r="I272" s="71" t="s">
        <v>4</v>
      </c>
      <c r="J272" s="72"/>
      <c r="K272" s="72"/>
      <c r="L272" s="72"/>
      <c r="M272" s="72"/>
      <c r="N272" s="72"/>
      <c r="O272" s="72"/>
      <c r="P272" s="72"/>
      <c r="Q272" s="72"/>
      <c r="R272" s="72"/>
      <c r="S272" s="71" t="s">
        <v>2587</v>
      </c>
      <c r="T272" s="71"/>
      <c r="U272" s="75"/>
      <c r="V272" s="74"/>
    </row>
    <row r="273" spans="1:22" ht="21.75" customHeight="1" x14ac:dyDescent="0.65">
      <c r="A273" s="20">
        <v>268</v>
      </c>
      <c r="B273" s="66">
        <v>2188</v>
      </c>
      <c r="C273" s="67" t="s">
        <v>2588</v>
      </c>
      <c r="D273" s="68" t="s">
        <v>2589</v>
      </c>
      <c r="E273" s="69" t="s">
        <v>40</v>
      </c>
      <c r="F273" s="24" t="s">
        <v>2590</v>
      </c>
      <c r="G273" s="70" t="s">
        <v>35</v>
      </c>
      <c r="H273" s="70" t="s">
        <v>117</v>
      </c>
      <c r="I273" s="71" t="s">
        <v>4</v>
      </c>
      <c r="J273" s="72"/>
      <c r="K273" s="72"/>
      <c r="L273" s="72"/>
      <c r="M273" s="72"/>
      <c r="N273" s="72"/>
      <c r="O273" s="72"/>
      <c r="P273" s="72"/>
      <c r="Q273" s="72"/>
      <c r="R273" s="72"/>
      <c r="S273" s="71" t="s">
        <v>2591</v>
      </c>
      <c r="T273" s="71"/>
      <c r="U273" s="75"/>
      <c r="V273" s="74"/>
    </row>
    <row r="274" spans="1:22" ht="21.75" customHeight="1" x14ac:dyDescent="0.65">
      <c r="A274" s="20">
        <v>269</v>
      </c>
      <c r="B274" s="66"/>
      <c r="C274" s="67" t="s">
        <v>2592</v>
      </c>
      <c r="D274" s="68" t="s">
        <v>2593</v>
      </c>
      <c r="E274" s="69" t="s">
        <v>40</v>
      </c>
      <c r="F274" s="24" t="s">
        <v>2594</v>
      </c>
      <c r="G274" s="70" t="s">
        <v>35</v>
      </c>
      <c r="H274" s="70" t="s">
        <v>117</v>
      </c>
      <c r="I274" s="71" t="s">
        <v>4</v>
      </c>
      <c r="J274" s="72"/>
      <c r="K274" s="72"/>
      <c r="L274" s="72"/>
      <c r="M274" s="72"/>
      <c r="N274" s="72"/>
      <c r="O274" s="72"/>
      <c r="P274" s="72"/>
      <c r="Q274" s="72"/>
      <c r="R274" s="72"/>
      <c r="S274" s="71" t="s">
        <v>2595</v>
      </c>
      <c r="T274" s="71"/>
      <c r="U274" s="75"/>
      <c r="V274" s="74"/>
    </row>
    <row r="275" spans="1:22" ht="21.75" customHeight="1" x14ac:dyDescent="0.65">
      <c r="A275" s="20">
        <v>270</v>
      </c>
      <c r="B275" s="66">
        <v>2012</v>
      </c>
      <c r="C275" s="67" t="s">
        <v>2596</v>
      </c>
      <c r="D275" s="68" t="s">
        <v>2597</v>
      </c>
      <c r="E275" s="69" t="s">
        <v>33</v>
      </c>
      <c r="F275" s="24" t="s">
        <v>2024</v>
      </c>
      <c r="G275" s="70" t="s">
        <v>35</v>
      </c>
      <c r="H275" s="70" t="s">
        <v>349</v>
      </c>
      <c r="I275" s="71" t="s">
        <v>4</v>
      </c>
      <c r="J275" s="72"/>
      <c r="K275" s="72"/>
      <c r="L275" s="72"/>
      <c r="M275" s="72"/>
      <c r="N275" s="72"/>
      <c r="O275" s="72"/>
      <c r="P275" s="72"/>
      <c r="Q275" s="72"/>
      <c r="R275" s="72"/>
      <c r="S275" s="71" t="s">
        <v>2598</v>
      </c>
      <c r="T275" s="71" t="s">
        <v>2599</v>
      </c>
      <c r="U275" s="75"/>
      <c r="V275" s="74"/>
    </row>
    <row r="276" spans="1:22" ht="21.75" customHeight="1" x14ac:dyDescent="0.65">
      <c r="A276" s="20">
        <v>271</v>
      </c>
      <c r="B276" s="66">
        <v>2037</v>
      </c>
      <c r="C276" s="67" t="s">
        <v>2600</v>
      </c>
      <c r="D276" s="68" t="s">
        <v>2601</v>
      </c>
      <c r="E276" s="69" t="s">
        <v>33</v>
      </c>
      <c r="F276" s="24" t="s">
        <v>2602</v>
      </c>
      <c r="G276" s="70" t="s">
        <v>35</v>
      </c>
      <c r="H276" s="70" t="s">
        <v>389</v>
      </c>
      <c r="I276" s="71" t="s">
        <v>4</v>
      </c>
      <c r="J276" s="72"/>
      <c r="K276" s="72"/>
      <c r="L276" s="72"/>
      <c r="M276" s="72"/>
      <c r="N276" s="72"/>
      <c r="O276" s="72"/>
      <c r="P276" s="72"/>
      <c r="Q276" s="72"/>
      <c r="R276" s="72"/>
      <c r="S276" s="71" t="s">
        <v>2603</v>
      </c>
      <c r="T276" s="71" t="s">
        <v>2604</v>
      </c>
      <c r="U276" s="75"/>
      <c r="V276" s="74"/>
    </row>
    <row r="277" spans="1:22" ht="21.75" customHeight="1" x14ac:dyDescent="0.65">
      <c r="A277" s="20">
        <v>272</v>
      </c>
      <c r="B277" s="66">
        <v>2216</v>
      </c>
      <c r="C277" s="67" t="s">
        <v>2605</v>
      </c>
      <c r="D277" s="68" t="s">
        <v>2606</v>
      </c>
      <c r="E277" s="69" t="s">
        <v>40</v>
      </c>
      <c r="F277" s="24" t="s">
        <v>2607</v>
      </c>
      <c r="G277" s="70" t="s">
        <v>35</v>
      </c>
      <c r="H277" s="70" t="s">
        <v>389</v>
      </c>
      <c r="I277" s="71" t="s">
        <v>4</v>
      </c>
      <c r="J277" s="72"/>
      <c r="K277" s="72"/>
      <c r="L277" s="72"/>
      <c r="M277" s="72"/>
      <c r="N277" s="72"/>
      <c r="O277" s="72"/>
      <c r="P277" s="72"/>
      <c r="Q277" s="72"/>
      <c r="R277" s="72"/>
      <c r="S277" s="71" t="s">
        <v>2608</v>
      </c>
      <c r="T277" s="71"/>
      <c r="U277" s="75"/>
      <c r="V277" s="74"/>
    </row>
    <row r="278" spans="1:22" ht="21.75" customHeight="1" x14ac:dyDescent="0.65">
      <c r="A278" s="20">
        <v>273</v>
      </c>
      <c r="B278" s="66">
        <v>1977</v>
      </c>
      <c r="C278" s="67" t="s">
        <v>2609</v>
      </c>
      <c r="D278" s="68" t="s">
        <v>2610</v>
      </c>
      <c r="E278" s="69" t="s">
        <v>33</v>
      </c>
      <c r="F278" s="24" t="s">
        <v>2611</v>
      </c>
      <c r="G278" s="70" t="s">
        <v>35</v>
      </c>
      <c r="H278" s="70" t="s">
        <v>349</v>
      </c>
      <c r="I278" s="71" t="s">
        <v>4</v>
      </c>
      <c r="J278" s="72"/>
      <c r="K278" s="72"/>
      <c r="L278" s="72"/>
      <c r="M278" s="72"/>
      <c r="N278" s="72"/>
      <c r="O278" s="72"/>
      <c r="P278" s="72"/>
      <c r="Q278" s="72"/>
      <c r="R278" s="72"/>
      <c r="S278" s="71" t="s">
        <v>2612</v>
      </c>
      <c r="T278" s="71"/>
      <c r="U278" s="75"/>
      <c r="V278" s="74"/>
    </row>
    <row r="279" spans="1:22" ht="21.75" customHeight="1" x14ac:dyDescent="0.65">
      <c r="A279" s="20">
        <v>274</v>
      </c>
      <c r="B279" s="66">
        <v>1885</v>
      </c>
      <c r="C279" s="67" t="s">
        <v>2613</v>
      </c>
      <c r="D279" s="68" t="s">
        <v>2614</v>
      </c>
      <c r="E279" s="69" t="s">
        <v>33</v>
      </c>
      <c r="F279" s="24" t="s">
        <v>2615</v>
      </c>
      <c r="G279" s="70" t="s">
        <v>35</v>
      </c>
      <c r="H279" s="71" t="s">
        <v>2616</v>
      </c>
      <c r="I279" s="71"/>
      <c r="J279" s="72"/>
      <c r="K279" s="72"/>
      <c r="L279" s="72"/>
      <c r="M279" s="72"/>
      <c r="N279" s="72"/>
      <c r="O279" s="72"/>
      <c r="P279" s="72"/>
      <c r="Q279" s="72"/>
      <c r="R279" s="72"/>
      <c r="S279" s="71" t="s">
        <v>2617</v>
      </c>
      <c r="T279" s="71" t="s">
        <v>2618</v>
      </c>
      <c r="U279" s="75" t="s">
        <v>2619</v>
      </c>
      <c r="V279" s="74"/>
    </row>
    <row r="280" spans="1:22" ht="21.75" customHeight="1" x14ac:dyDescent="0.65">
      <c r="A280" s="20">
        <v>275</v>
      </c>
      <c r="B280" s="66">
        <v>2027</v>
      </c>
      <c r="C280" s="67" t="s">
        <v>2620</v>
      </c>
      <c r="D280" s="68" t="s">
        <v>2621</v>
      </c>
      <c r="E280" s="69" t="s">
        <v>33</v>
      </c>
      <c r="F280" s="24" t="s">
        <v>2622</v>
      </c>
      <c r="G280" s="70" t="s">
        <v>35</v>
      </c>
      <c r="H280" s="70" t="s">
        <v>389</v>
      </c>
      <c r="I280" s="71" t="s">
        <v>4</v>
      </c>
      <c r="J280" s="72"/>
      <c r="K280" s="72"/>
      <c r="L280" s="72"/>
      <c r="M280" s="72"/>
      <c r="N280" s="72"/>
      <c r="O280" s="72"/>
      <c r="P280" s="72"/>
      <c r="Q280" s="72"/>
      <c r="R280" s="72"/>
      <c r="S280" s="71" t="s">
        <v>2623</v>
      </c>
      <c r="T280" s="71" t="s">
        <v>2624</v>
      </c>
      <c r="U280" s="75" t="s">
        <v>2625</v>
      </c>
      <c r="V280" s="74"/>
    </row>
    <row r="281" spans="1:22" ht="21.75" customHeight="1" x14ac:dyDescent="0.65">
      <c r="A281" s="20">
        <v>276</v>
      </c>
      <c r="B281" s="66">
        <v>1891</v>
      </c>
      <c r="C281" s="67" t="s">
        <v>2626</v>
      </c>
      <c r="D281" s="68" t="s">
        <v>2627</v>
      </c>
      <c r="E281" s="69" t="s">
        <v>33</v>
      </c>
      <c r="F281" s="24" t="s">
        <v>2628</v>
      </c>
      <c r="G281" s="70" t="s">
        <v>279</v>
      </c>
      <c r="H281" s="70" t="s">
        <v>389</v>
      </c>
      <c r="I281" s="71" t="s">
        <v>4</v>
      </c>
      <c r="J281" s="72"/>
      <c r="K281" s="72"/>
      <c r="L281" s="72"/>
      <c r="M281" s="72"/>
      <c r="N281" s="72"/>
      <c r="O281" s="72"/>
      <c r="P281" s="72"/>
      <c r="Q281" s="72"/>
      <c r="R281" s="72"/>
      <c r="S281" s="71" t="s">
        <v>2629</v>
      </c>
      <c r="T281" s="71" t="s">
        <v>2630</v>
      </c>
      <c r="U281" s="75"/>
      <c r="V281" s="74"/>
    </row>
    <row r="282" spans="1:22" ht="21.75" customHeight="1" x14ac:dyDescent="0.65">
      <c r="A282" s="20">
        <v>277</v>
      </c>
      <c r="B282" s="66">
        <v>2017</v>
      </c>
      <c r="C282" s="67" t="s">
        <v>2631</v>
      </c>
      <c r="D282" s="68" t="s">
        <v>2632</v>
      </c>
      <c r="E282" s="69" t="s">
        <v>40</v>
      </c>
      <c r="F282" s="24" t="s">
        <v>2633</v>
      </c>
      <c r="G282" s="70" t="s">
        <v>35</v>
      </c>
      <c r="H282" s="70" t="s">
        <v>2377</v>
      </c>
      <c r="I282" s="71" t="s">
        <v>4</v>
      </c>
      <c r="J282" s="72"/>
      <c r="K282" s="72"/>
      <c r="L282" s="72"/>
      <c r="M282" s="72"/>
      <c r="N282" s="72"/>
      <c r="O282" s="72"/>
      <c r="P282" s="72"/>
      <c r="Q282" s="72"/>
      <c r="R282" s="72"/>
      <c r="S282" s="71" t="s">
        <v>2634</v>
      </c>
      <c r="T282" s="71" t="s">
        <v>2635</v>
      </c>
      <c r="U282" s="75" t="s">
        <v>2636</v>
      </c>
      <c r="V282" s="74"/>
    </row>
    <row r="283" spans="1:22" ht="21.75" customHeight="1" x14ac:dyDescent="0.65">
      <c r="A283" s="20">
        <v>278</v>
      </c>
      <c r="B283" s="66">
        <v>2146</v>
      </c>
      <c r="C283" s="67" t="s">
        <v>2637</v>
      </c>
      <c r="D283" s="68" t="s">
        <v>2638</v>
      </c>
      <c r="E283" s="69" t="s">
        <v>40</v>
      </c>
      <c r="F283" s="24" t="s">
        <v>1166</v>
      </c>
      <c r="G283" s="70" t="s">
        <v>35</v>
      </c>
      <c r="H283" s="70" t="s">
        <v>389</v>
      </c>
      <c r="I283" s="71" t="s">
        <v>4</v>
      </c>
      <c r="J283" s="72"/>
      <c r="K283" s="72"/>
      <c r="L283" s="72"/>
      <c r="M283" s="72"/>
      <c r="N283" s="72"/>
      <c r="O283" s="72"/>
      <c r="P283" s="72"/>
      <c r="Q283" s="72"/>
      <c r="R283" s="72"/>
      <c r="S283" s="71" t="s">
        <v>2639</v>
      </c>
      <c r="T283" s="71"/>
      <c r="U283" s="75"/>
      <c r="V283" s="74"/>
    </row>
    <row r="284" spans="1:22" ht="21.75" customHeight="1" x14ac:dyDescent="0.65">
      <c r="A284" s="20">
        <v>279</v>
      </c>
      <c r="B284" s="66"/>
      <c r="C284" s="67" t="s">
        <v>2640</v>
      </c>
      <c r="D284" s="68" t="s">
        <v>2641</v>
      </c>
      <c r="E284" s="69" t="s">
        <v>40</v>
      </c>
      <c r="F284" s="24" t="s">
        <v>2642</v>
      </c>
      <c r="G284" s="70" t="s">
        <v>35</v>
      </c>
      <c r="H284" s="70" t="s">
        <v>16</v>
      </c>
      <c r="I284" s="71" t="s">
        <v>4</v>
      </c>
      <c r="J284" s="72"/>
      <c r="K284" s="72"/>
      <c r="L284" s="72"/>
      <c r="M284" s="72"/>
      <c r="N284" s="72"/>
      <c r="O284" s="72"/>
      <c r="P284" s="72"/>
      <c r="Q284" s="72"/>
      <c r="R284" s="72"/>
      <c r="S284" s="71" t="s">
        <v>2643</v>
      </c>
      <c r="T284" s="71" t="s">
        <v>2644</v>
      </c>
      <c r="U284" s="75"/>
      <c r="V284" s="74"/>
    </row>
    <row r="285" spans="1:22" ht="21.75" customHeight="1" x14ac:dyDescent="0.65">
      <c r="A285" s="20">
        <v>280</v>
      </c>
      <c r="B285" s="66">
        <v>1846</v>
      </c>
      <c r="C285" s="67" t="s">
        <v>2645</v>
      </c>
      <c r="D285" s="68" t="s">
        <v>2646</v>
      </c>
      <c r="E285" s="69" t="s">
        <v>33</v>
      </c>
      <c r="F285" s="24" t="s">
        <v>2521</v>
      </c>
      <c r="G285" s="70" t="s">
        <v>35</v>
      </c>
      <c r="H285" s="70" t="s">
        <v>349</v>
      </c>
      <c r="I285" s="71" t="s">
        <v>4</v>
      </c>
      <c r="J285" s="72"/>
      <c r="K285" s="72"/>
      <c r="L285" s="72"/>
      <c r="M285" s="72"/>
      <c r="N285" s="72"/>
      <c r="O285" s="72"/>
      <c r="P285" s="72"/>
      <c r="Q285" s="72"/>
      <c r="R285" s="72"/>
      <c r="S285" s="71" t="s">
        <v>2647</v>
      </c>
      <c r="T285" s="71"/>
      <c r="U285" s="75"/>
      <c r="V285" s="74"/>
    </row>
    <row r="286" spans="1:22" ht="21.75" customHeight="1" x14ac:dyDescent="0.65">
      <c r="A286" s="20">
        <v>281</v>
      </c>
      <c r="B286" s="66">
        <v>1895</v>
      </c>
      <c r="C286" s="67" t="s">
        <v>2648</v>
      </c>
      <c r="D286" s="68" t="s">
        <v>2649</v>
      </c>
      <c r="E286" s="69" t="s">
        <v>33</v>
      </c>
      <c r="F286" s="24" t="s">
        <v>2650</v>
      </c>
      <c r="G286" s="70" t="s">
        <v>35</v>
      </c>
      <c r="H286" s="70" t="s">
        <v>389</v>
      </c>
      <c r="I286" s="71" t="s">
        <v>4</v>
      </c>
      <c r="J286" s="72"/>
      <c r="K286" s="72"/>
      <c r="L286" s="72"/>
      <c r="M286" s="72"/>
      <c r="N286" s="72"/>
      <c r="O286" s="72"/>
      <c r="P286" s="72"/>
      <c r="Q286" s="72"/>
      <c r="R286" s="72"/>
      <c r="S286" s="71" t="s">
        <v>2651</v>
      </c>
      <c r="T286" s="71"/>
      <c r="U286" s="75"/>
      <c r="V286" s="74"/>
    </row>
    <row r="287" spans="1:22" ht="21.75" customHeight="1" x14ac:dyDescent="0.65">
      <c r="A287" s="20">
        <v>282</v>
      </c>
      <c r="B287" s="66"/>
      <c r="C287" s="67" t="s">
        <v>2652</v>
      </c>
      <c r="D287" s="68" t="s">
        <v>2653</v>
      </c>
      <c r="E287" s="69" t="s">
        <v>33</v>
      </c>
      <c r="F287" s="24" t="s">
        <v>1398</v>
      </c>
      <c r="G287" s="70" t="s">
        <v>35</v>
      </c>
      <c r="H287" s="70" t="s">
        <v>389</v>
      </c>
      <c r="I287" s="71" t="s">
        <v>4</v>
      </c>
      <c r="J287" s="72"/>
      <c r="K287" s="72"/>
      <c r="L287" s="72"/>
      <c r="M287" s="72"/>
      <c r="N287" s="72"/>
      <c r="O287" s="72"/>
      <c r="P287" s="72"/>
      <c r="Q287" s="72"/>
      <c r="R287" s="72"/>
      <c r="S287" s="71" t="s">
        <v>2654</v>
      </c>
      <c r="T287" s="71"/>
      <c r="U287" s="75"/>
      <c r="V287" s="74"/>
    </row>
    <row r="288" spans="1:22" ht="21.75" customHeight="1" x14ac:dyDescent="0.65">
      <c r="A288" s="20">
        <v>283</v>
      </c>
      <c r="B288" s="66">
        <v>1923</v>
      </c>
      <c r="C288" s="67" t="s">
        <v>2655</v>
      </c>
      <c r="D288" s="68" t="s">
        <v>2656</v>
      </c>
      <c r="E288" s="69" t="s">
        <v>33</v>
      </c>
      <c r="F288" s="24" t="s">
        <v>2657</v>
      </c>
      <c r="G288" s="70" t="s">
        <v>35</v>
      </c>
      <c r="H288" s="70" t="s">
        <v>389</v>
      </c>
      <c r="I288" s="71" t="s">
        <v>4</v>
      </c>
      <c r="J288" s="72"/>
      <c r="K288" s="72"/>
      <c r="L288" s="72"/>
      <c r="M288" s="72"/>
      <c r="N288" s="72"/>
      <c r="O288" s="72"/>
      <c r="P288" s="72"/>
      <c r="Q288" s="72"/>
      <c r="R288" s="72"/>
      <c r="S288" s="71" t="s">
        <v>2658</v>
      </c>
      <c r="T288" s="71" t="s">
        <v>2659</v>
      </c>
      <c r="U288" s="75" t="s">
        <v>2660</v>
      </c>
      <c r="V288" s="74"/>
    </row>
    <row r="289" spans="1:22" ht="21.75" customHeight="1" x14ac:dyDescent="0.65">
      <c r="A289" s="20">
        <v>284</v>
      </c>
      <c r="B289" s="66">
        <v>2053</v>
      </c>
      <c r="C289" s="67" t="s">
        <v>2661</v>
      </c>
      <c r="D289" s="68" t="s">
        <v>2662</v>
      </c>
      <c r="E289" s="69" t="s">
        <v>40</v>
      </c>
      <c r="F289" s="24" t="s">
        <v>2451</v>
      </c>
      <c r="G289" s="70" t="s">
        <v>35</v>
      </c>
      <c r="H289" s="70" t="s">
        <v>117</v>
      </c>
      <c r="I289" s="71"/>
      <c r="J289" s="72"/>
      <c r="K289" s="72"/>
      <c r="L289" s="72"/>
      <c r="M289" s="72"/>
      <c r="N289" s="72"/>
      <c r="O289" s="72"/>
      <c r="P289" s="72"/>
      <c r="Q289" s="72"/>
      <c r="R289" s="72"/>
      <c r="S289" s="71" t="s">
        <v>2663</v>
      </c>
      <c r="T289" s="71"/>
      <c r="U289" s="75"/>
      <c r="V289" s="74"/>
    </row>
    <row r="290" spans="1:22" ht="21.75" customHeight="1" x14ac:dyDescent="0.2">
      <c r="A290" s="20">
        <v>285</v>
      </c>
      <c r="B290" s="66"/>
      <c r="C290" s="91" t="s">
        <v>2664</v>
      </c>
      <c r="D290" s="91" t="s">
        <v>2668</v>
      </c>
      <c r="E290" s="69" t="s">
        <v>33</v>
      </c>
      <c r="F290" s="24" t="s">
        <v>2665</v>
      </c>
      <c r="G290" s="70" t="s">
        <v>35</v>
      </c>
      <c r="H290" s="70" t="s">
        <v>2666</v>
      </c>
      <c r="I290" s="71" t="s">
        <v>4</v>
      </c>
      <c r="J290" s="72"/>
      <c r="K290" s="72"/>
      <c r="L290" s="72"/>
      <c r="M290" s="72"/>
      <c r="N290" s="72"/>
      <c r="O290" s="72"/>
      <c r="P290" s="72"/>
      <c r="Q290" s="72"/>
      <c r="R290" s="72"/>
      <c r="S290" s="71" t="s">
        <v>2667</v>
      </c>
      <c r="U290" s="92" t="s">
        <v>2669</v>
      </c>
      <c r="V290" s="74"/>
    </row>
    <row r="291" spans="1:22" ht="21.75" customHeight="1" x14ac:dyDescent="0.65">
      <c r="A291" s="20">
        <v>286</v>
      </c>
      <c r="B291" s="66">
        <v>2015</v>
      </c>
      <c r="C291" s="67" t="s">
        <v>2670</v>
      </c>
      <c r="D291" s="68" t="s">
        <v>2671</v>
      </c>
      <c r="E291" s="69" t="s">
        <v>40</v>
      </c>
      <c r="F291" s="24" t="s">
        <v>2672</v>
      </c>
      <c r="G291" s="70" t="s">
        <v>35</v>
      </c>
      <c r="H291" s="70" t="s">
        <v>2377</v>
      </c>
      <c r="I291" s="71" t="s">
        <v>4</v>
      </c>
      <c r="J291" s="72"/>
      <c r="K291" s="72"/>
      <c r="L291" s="72"/>
      <c r="M291" s="72"/>
      <c r="N291" s="72"/>
      <c r="O291" s="72"/>
      <c r="P291" s="72"/>
      <c r="Q291" s="72"/>
      <c r="R291" s="72"/>
      <c r="S291" s="71" t="s">
        <v>2673</v>
      </c>
      <c r="T291" s="71" t="s">
        <v>2635</v>
      </c>
      <c r="U291" s="75"/>
      <c r="V291" s="74"/>
    </row>
    <row r="292" spans="1:22" ht="21.75" customHeight="1" x14ac:dyDescent="0.65">
      <c r="A292" s="20">
        <v>287</v>
      </c>
      <c r="B292" s="66">
        <v>2197</v>
      </c>
      <c r="C292" s="67" t="s">
        <v>2674</v>
      </c>
      <c r="D292" s="68" t="s">
        <v>2675</v>
      </c>
      <c r="E292" s="69" t="s">
        <v>33</v>
      </c>
      <c r="F292" s="90" t="s">
        <v>2676</v>
      </c>
      <c r="G292" s="70" t="s">
        <v>35</v>
      </c>
      <c r="H292" s="70" t="s">
        <v>2666</v>
      </c>
      <c r="I292" s="71"/>
      <c r="J292" s="72"/>
      <c r="K292" s="72"/>
      <c r="L292" s="72"/>
      <c r="M292" s="72"/>
      <c r="N292" s="72"/>
      <c r="O292" s="72"/>
      <c r="P292" s="72"/>
      <c r="Q292" s="72"/>
      <c r="R292" s="72"/>
      <c r="S292" s="71" t="s">
        <v>2677</v>
      </c>
      <c r="T292" s="71"/>
      <c r="U292" s="75"/>
      <c r="V292" s="74"/>
    </row>
    <row r="293" spans="1:22" ht="21.75" customHeight="1" x14ac:dyDescent="0.65">
      <c r="A293" s="20">
        <v>288</v>
      </c>
      <c r="B293" s="66">
        <v>1974</v>
      </c>
      <c r="C293" s="67" t="s">
        <v>2678</v>
      </c>
      <c r="D293" s="68" t="s">
        <v>2679</v>
      </c>
      <c r="E293" s="69" t="s">
        <v>40</v>
      </c>
      <c r="F293" s="24" t="s">
        <v>2680</v>
      </c>
      <c r="G293" s="70" t="s">
        <v>35</v>
      </c>
      <c r="H293" s="70" t="s">
        <v>389</v>
      </c>
      <c r="I293" s="71" t="s">
        <v>4</v>
      </c>
      <c r="J293" s="72"/>
      <c r="K293" s="72"/>
      <c r="L293" s="72"/>
      <c r="M293" s="72"/>
      <c r="N293" s="72"/>
      <c r="O293" s="72"/>
      <c r="P293" s="72"/>
      <c r="Q293" s="72"/>
      <c r="R293" s="72"/>
      <c r="S293" s="71" t="s">
        <v>2681</v>
      </c>
      <c r="T293" s="71"/>
      <c r="U293" s="75"/>
      <c r="V293" s="74"/>
    </row>
    <row r="294" spans="1:22" ht="21.75" customHeight="1" x14ac:dyDescent="0.65">
      <c r="A294" s="20">
        <v>289</v>
      </c>
      <c r="B294" s="66">
        <v>7104</v>
      </c>
      <c r="C294" s="67" t="s">
        <v>2682</v>
      </c>
      <c r="D294" s="68" t="s">
        <v>2683</v>
      </c>
      <c r="E294" s="69" t="s">
        <v>33</v>
      </c>
      <c r="F294" s="24" t="s">
        <v>981</v>
      </c>
      <c r="G294" s="70" t="s">
        <v>35</v>
      </c>
      <c r="H294" s="70" t="s">
        <v>389</v>
      </c>
      <c r="I294" s="71" t="s">
        <v>4</v>
      </c>
      <c r="J294" s="72"/>
      <c r="K294" s="72"/>
      <c r="L294" s="72"/>
      <c r="M294" s="72"/>
      <c r="N294" s="72"/>
      <c r="O294" s="72"/>
      <c r="P294" s="72"/>
      <c r="Q294" s="72"/>
      <c r="R294" s="72"/>
      <c r="S294" s="71" t="s">
        <v>2684</v>
      </c>
      <c r="T294" s="71" t="s">
        <v>2685</v>
      </c>
      <c r="U294" s="75"/>
      <c r="V294" s="74"/>
    </row>
    <row r="295" spans="1:22" ht="21.75" customHeight="1" x14ac:dyDescent="0.65">
      <c r="A295" s="20">
        <v>290</v>
      </c>
      <c r="B295" s="66">
        <v>1954</v>
      </c>
      <c r="C295" s="67" t="s">
        <v>2686</v>
      </c>
      <c r="D295" s="68" t="s">
        <v>2687</v>
      </c>
      <c r="E295" s="69" t="s">
        <v>40</v>
      </c>
      <c r="F295" s="24" t="s">
        <v>2688</v>
      </c>
      <c r="G295" s="70" t="s">
        <v>35</v>
      </c>
      <c r="H295" s="70" t="s">
        <v>117</v>
      </c>
      <c r="I295" s="71" t="s">
        <v>4</v>
      </c>
      <c r="J295" s="72"/>
      <c r="K295" s="72"/>
      <c r="L295" s="72"/>
      <c r="M295" s="72"/>
      <c r="N295" s="72"/>
      <c r="O295" s="72"/>
      <c r="P295" s="72"/>
      <c r="Q295" s="72"/>
      <c r="R295" s="72"/>
      <c r="S295" s="71" t="s">
        <v>2689</v>
      </c>
      <c r="T295" s="71" t="s">
        <v>1727</v>
      </c>
      <c r="U295" s="75"/>
      <c r="V295" s="74"/>
    </row>
    <row r="296" spans="1:22" ht="21.75" customHeight="1" x14ac:dyDescent="0.65">
      <c r="A296" s="20">
        <v>291</v>
      </c>
      <c r="B296" s="66">
        <v>1834</v>
      </c>
      <c r="C296" s="67" t="s">
        <v>2690</v>
      </c>
      <c r="D296" s="68" t="s">
        <v>2691</v>
      </c>
      <c r="E296" s="69" t="s">
        <v>40</v>
      </c>
      <c r="F296" s="24" t="s">
        <v>2692</v>
      </c>
      <c r="G296" s="70" t="s">
        <v>35</v>
      </c>
      <c r="H296" s="70" t="s">
        <v>117</v>
      </c>
      <c r="I296" s="71" t="s">
        <v>4</v>
      </c>
      <c r="J296" s="72"/>
      <c r="K296" s="72"/>
      <c r="L296" s="72"/>
      <c r="M296" s="72"/>
      <c r="N296" s="72"/>
      <c r="O296" s="72"/>
      <c r="P296" s="72"/>
      <c r="Q296" s="72"/>
      <c r="R296" s="72"/>
      <c r="S296" s="71" t="s">
        <v>2693</v>
      </c>
      <c r="T296" s="71"/>
      <c r="U296" s="75"/>
      <c r="V296" s="74"/>
    </row>
    <row r="297" spans="1:22" ht="21.75" customHeight="1" x14ac:dyDescent="0.65">
      <c r="A297" s="20">
        <v>292</v>
      </c>
      <c r="B297" s="66">
        <v>1840</v>
      </c>
      <c r="C297" s="67" t="s">
        <v>2694</v>
      </c>
      <c r="D297" s="68" t="s">
        <v>2695</v>
      </c>
      <c r="E297" s="69" t="s">
        <v>40</v>
      </c>
      <c r="F297" s="24" t="s">
        <v>2665</v>
      </c>
      <c r="G297" s="70" t="s">
        <v>35</v>
      </c>
      <c r="H297" s="70" t="s">
        <v>2134</v>
      </c>
      <c r="I297" s="71" t="s">
        <v>4</v>
      </c>
      <c r="J297" s="72"/>
      <c r="K297" s="72"/>
      <c r="L297" s="72"/>
      <c r="M297" s="72"/>
      <c r="N297" s="72"/>
      <c r="O297" s="72"/>
      <c r="P297" s="72"/>
      <c r="Q297" s="72"/>
      <c r="R297" s="72"/>
      <c r="S297" s="71" t="s">
        <v>2696</v>
      </c>
      <c r="T297" s="71" t="s">
        <v>2697</v>
      </c>
      <c r="U297" s="75" t="s">
        <v>2698</v>
      </c>
      <c r="V297" s="74"/>
    </row>
    <row r="298" spans="1:22" ht="21.75" customHeight="1" x14ac:dyDescent="0.65">
      <c r="A298" s="20">
        <v>293</v>
      </c>
      <c r="B298" s="66">
        <v>2100</v>
      </c>
      <c r="C298" s="67" t="s">
        <v>2699</v>
      </c>
      <c r="D298" s="68" t="s">
        <v>2700</v>
      </c>
      <c r="E298" s="69" t="s">
        <v>40</v>
      </c>
      <c r="F298" s="24" t="s">
        <v>528</v>
      </c>
      <c r="G298" s="70" t="s">
        <v>35</v>
      </c>
      <c r="H298" s="70" t="s">
        <v>389</v>
      </c>
      <c r="I298" s="71" t="s">
        <v>4</v>
      </c>
      <c r="J298" s="72"/>
      <c r="K298" s="72"/>
      <c r="L298" s="72"/>
      <c r="M298" s="72"/>
      <c r="N298" s="72"/>
      <c r="O298" s="72"/>
      <c r="P298" s="72"/>
      <c r="Q298" s="72"/>
      <c r="R298" s="72"/>
      <c r="S298" s="71" t="s">
        <v>2701</v>
      </c>
      <c r="T298" s="71"/>
      <c r="U298" s="75"/>
      <c r="V298" s="74"/>
    </row>
    <row r="299" spans="1:22" ht="21.75" customHeight="1" x14ac:dyDescent="0.65">
      <c r="A299" s="20">
        <v>294</v>
      </c>
      <c r="B299" s="66">
        <v>1869</v>
      </c>
      <c r="C299" s="67" t="s">
        <v>2702</v>
      </c>
      <c r="D299" s="68" t="s">
        <v>2703</v>
      </c>
      <c r="E299" s="69" t="s">
        <v>40</v>
      </c>
      <c r="F299" s="24" t="s">
        <v>2704</v>
      </c>
      <c r="G299" s="70" t="s">
        <v>35</v>
      </c>
      <c r="H299" s="70" t="s">
        <v>117</v>
      </c>
      <c r="I299" s="71" t="s">
        <v>4</v>
      </c>
      <c r="J299" s="72"/>
      <c r="K299" s="72"/>
      <c r="L299" s="72"/>
      <c r="M299" s="72"/>
      <c r="N299" s="72"/>
      <c r="O299" s="72"/>
      <c r="P299" s="72"/>
      <c r="Q299" s="72"/>
      <c r="R299" s="72"/>
      <c r="S299" s="71" t="s">
        <v>2705</v>
      </c>
      <c r="T299" s="71" t="s">
        <v>2706</v>
      </c>
      <c r="U299" s="75"/>
      <c r="V299" s="74"/>
    </row>
    <row r="300" spans="1:22" ht="21.75" customHeight="1" x14ac:dyDescent="0.65">
      <c r="A300" s="20">
        <v>295</v>
      </c>
      <c r="B300" s="66">
        <v>1801</v>
      </c>
      <c r="C300" s="67" t="s">
        <v>2707</v>
      </c>
      <c r="D300" s="68" t="s">
        <v>2708</v>
      </c>
      <c r="E300" s="69" t="s">
        <v>40</v>
      </c>
      <c r="F300" s="24" t="s">
        <v>2709</v>
      </c>
      <c r="G300" s="70" t="s">
        <v>35</v>
      </c>
      <c r="H300" s="70" t="s">
        <v>117</v>
      </c>
      <c r="I300" s="71" t="s">
        <v>4</v>
      </c>
      <c r="J300" s="72"/>
      <c r="K300" s="72"/>
      <c r="L300" s="72"/>
      <c r="M300" s="72"/>
      <c r="N300" s="72"/>
      <c r="O300" s="72"/>
      <c r="P300" s="72"/>
      <c r="Q300" s="72"/>
      <c r="R300" s="72"/>
      <c r="S300" s="71" t="s">
        <v>2710</v>
      </c>
      <c r="T300" s="71" t="s">
        <v>2711</v>
      </c>
      <c r="U300" s="75"/>
      <c r="V300" s="74"/>
    </row>
    <row r="301" spans="1:22" ht="21.75" customHeight="1" x14ac:dyDescent="0.65">
      <c r="A301" s="20">
        <v>296</v>
      </c>
      <c r="B301" s="66">
        <v>2500</v>
      </c>
      <c r="C301" s="67" t="s">
        <v>2712</v>
      </c>
      <c r="D301" s="68" t="s">
        <v>2713</v>
      </c>
      <c r="E301" s="69" t="s">
        <v>33</v>
      </c>
      <c r="F301" s="24" t="s">
        <v>2714</v>
      </c>
      <c r="G301" s="70" t="s">
        <v>35</v>
      </c>
      <c r="H301" s="70" t="s">
        <v>117</v>
      </c>
      <c r="I301" s="71" t="s">
        <v>4</v>
      </c>
      <c r="J301" s="72" t="s">
        <v>2715</v>
      </c>
      <c r="K301" s="72"/>
      <c r="L301" s="72"/>
      <c r="M301" s="72"/>
      <c r="N301" s="72"/>
      <c r="O301" s="72"/>
      <c r="P301" s="72"/>
      <c r="Q301" s="72"/>
      <c r="R301" s="72"/>
      <c r="S301" s="71" t="s">
        <v>2716</v>
      </c>
      <c r="T301" s="71"/>
      <c r="U301" s="75"/>
      <c r="V301" s="74"/>
    </row>
    <row r="302" spans="1:22" ht="21.75" customHeight="1" x14ac:dyDescent="0.65">
      <c r="A302" s="20">
        <v>297</v>
      </c>
      <c r="B302" s="66"/>
      <c r="C302" s="67" t="s">
        <v>2717</v>
      </c>
      <c r="D302" s="68" t="s">
        <v>2718</v>
      </c>
      <c r="E302" s="69" t="s">
        <v>33</v>
      </c>
      <c r="F302" s="24" t="s">
        <v>1456</v>
      </c>
      <c r="G302" s="70" t="s">
        <v>35</v>
      </c>
      <c r="H302" s="70" t="s">
        <v>16</v>
      </c>
      <c r="I302" s="71" t="s">
        <v>4</v>
      </c>
      <c r="J302" s="72"/>
      <c r="K302" s="72"/>
      <c r="L302" s="72"/>
      <c r="M302" s="72"/>
      <c r="N302" s="72"/>
      <c r="O302" s="72"/>
      <c r="P302" s="72"/>
      <c r="Q302" s="72"/>
      <c r="R302" s="72"/>
      <c r="S302" s="71" t="s">
        <v>2719</v>
      </c>
      <c r="T302" s="71"/>
      <c r="U302" s="75"/>
      <c r="V302" s="74"/>
    </row>
    <row r="303" spans="1:22" ht="21.75" customHeight="1" x14ac:dyDescent="0.65">
      <c r="A303" s="20">
        <v>298</v>
      </c>
      <c r="B303" s="66">
        <v>1975</v>
      </c>
      <c r="C303" s="67" t="s">
        <v>2720</v>
      </c>
      <c r="D303" s="68" t="s">
        <v>2721</v>
      </c>
      <c r="E303" s="69" t="s">
        <v>40</v>
      </c>
      <c r="F303" s="24" t="s">
        <v>1267</v>
      </c>
      <c r="G303" s="70" t="s">
        <v>35</v>
      </c>
      <c r="H303" s="70" t="s">
        <v>349</v>
      </c>
      <c r="I303" s="71" t="s">
        <v>4</v>
      </c>
      <c r="J303" s="72"/>
      <c r="K303" s="72"/>
      <c r="L303" s="72"/>
      <c r="M303" s="72"/>
      <c r="N303" s="72"/>
      <c r="O303" s="72"/>
      <c r="P303" s="72"/>
      <c r="Q303" s="72"/>
      <c r="R303" s="72"/>
      <c r="S303" s="71" t="s">
        <v>2722</v>
      </c>
      <c r="T303" s="71"/>
      <c r="U303" s="73"/>
      <c r="V303" s="74"/>
    </row>
    <row r="304" spans="1:22" ht="21.75" customHeight="1" x14ac:dyDescent="0.65">
      <c r="A304" s="20">
        <v>299</v>
      </c>
      <c r="B304" s="66">
        <v>1898</v>
      </c>
      <c r="C304" s="67" t="s">
        <v>2723</v>
      </c>
      <c r="D304" s="68" t="s">
        <v>2724</v>
      </c>
      <c r="E304" s="69" t="s">
        <v>40</v>
      </c>
      <c r="F304" s="24" t="s">
        <v>2725</v>
      </c>
      <c r="G304" s="70" t="s">
        <v>35</v>
      </c>
      <c r="H304" s="70" t="s">
        <v>117</v>
      </c>
      <c r="I304" s="71" t="s">
        <v>4</v>
      </c>
      <c r="J304" s="72"/>
      <c r="K304" s="72"/>
      <c r="L304" s="72"/>
      <c r="M304" s="72"/>
      <c r="N304" s="72"/>
      <c r="O304" s="72"/>
      <c r="P304" s="72"/>
      <c r="Q304" s="72"/>
      <c r="R304" s="72"/>
      <c r="S304" s="71" t="s">
        <v>2726</v>
      </c>
      <c r="T304" s="71" t="s">
        <v>2727</v>
      </c>
      <c r="U304" s="73"/>
      <c r="V304" s="74"/>
    </row>
    <row r="305" spans="1:22" ht="21.75" customHeight="1" x14ac:dyDescent="0.65">
      <c r="A305" s="20">
        <v>300</v>
      </c>
      <c r="B305" s="66">
        <v>2156</v>
      </c>
      <c r="C305" s="67" t="s">
        <v>2728</v>
      </c>
      <c r="D305" s="68" t="s">
        <v>2729</v>
      </c>
      <c r="E305" s="69" t="s">
        <v>33</v>
      </c>
      <c r="F305" s="24" t="s">
        <v>2730</v>
      </c>
      <c r="G305" s="70" t="s">
        <v>35</v>
      </c>
      <c r="H305" s="70" t="s">
        <v>2134</v>
      </c>
      <c r="I305" s="71" t="s">
        <v>4</v>
      </c>
      <c r="J305" s="72"/>
      <c r="K305" s="72"/>
      <c r="L305" s="72"/>
      <c r="M305" s="72"/>
      <c r="N305" s="72"/>
      <c r="O305" s="72"/>
      <c r="P305" s="72"/>
      <c r="Q305" s="72"/>
      <c r="R305" s="72"/>
      <c r="S305" s="71" t="s">
        <v>2731</v>
      </c>
      <c r="T305" s="71" t="s">
        <v>2732</v>
      </c>
      <c r="U305" s="73"/>
      <c r="V305" s="74"/>
    </row>
    <row r="306" spans="1:22" ht="21.75" customHeight="1" x14ac:dyDescent="0.65">
      <c r="A306" s="20">
        <v>301</v>
      </c>
      <c r="B306" s="66">
        <v>1750</v>
      </c>
      <c r="C306" s="67" t="s">
        <v>2733</v>
      </c>
      <c r="D306" s="68" t="s">
        <v>2734</v>
      </c>
      <c r="E306" s="69" t="s">
        <v>40</v>
      </c>
      <c r="F306" s="24" t="s">
        <v>452</v>
      </c>
      <c r="G306" s="70" t="s">
        <v>35</v>
      </c>
      <c r="H306" s="70" t="s">
        <v>117</v>
      </c>
      <c r="I306" s="71" t="s">
        <v>4</v>
      </c>
      <c r="J306" s="72"/>
      <c r="K306" s="72"/>
      <c r="L306" s="72"/>
      <c r="M306" s="72"/>
      <c r="N306" s="72"/>
      <c r="O306" s="72"/>
      <c r="P306" s="72"/>
      <c r="Q306" s="72"/>
      <c r="R306" s="72"/>
      <c r="S306" s="71" t="s">
        <v>2735</v>
      </c>
      <c r="T306" s="71" t="s">
        <v>2736</v>
      </c>
      <c r="U306" s="75" t="s">
        <v>2737</v>
      </c>
      <c r="V306" s="74"/>
    </row>
    <row r="307" spans="1:22" ht="21.75" customHeight="1" x14ac:dyDescent="0.65">
      <c r="A307" s="20">
        <v>302</v>
      </c>
      <c r="B307" s="66">
        <v>1823</v>
      </c>
      <c r="C307" s="67" t="s">
        <v>2738</v>
      </c>
      <c r="D307" s="68" t="s">
        <v>2739</v>
      </c>
      <c r="E307" s="69" t="s">
        <v>40</v>
      </c>
      <c r="F307" s="24" t="s">
        <v>2740</v>
      </c>
      <c r="G307" s="70" t="s">
        <v>35</v>
      </c>
      <c r="H307" s="70" t="s">
        <v>117</v>
      </c>
      <c r="I307" s="71" t="s">
        <v>4</v>
      </c>
      <c r="J307" s="72"/>
      <c r="K307" s="72"/>
      <c r="L307" s="72"/>
      <c r="M307" s="72"/>
      <c r="N307" s="72"/>
      <c r="O307" s="72"/>
      <c r="P307" s="72"/>
      <c r="Q307" s="72"/>
      <c r="R307" s="72"/>
      <c r="S307" s="71" t="s">
        <v>2741</v>
      </c>
      <c r="T307" s="71" t="s">
        <v>2742</v>
      </c>
      <c r="U307" s="73"/>
      <c r="V307" s="74"/>
    </row>
    <row r="308" spans="1:22" ht="21.75" customHeight="1" x14ac:dyDescent="0.65">
      <c r="A308" s="20">
        <v>303</v>
      </c>
      <c r="B308" s="66">
        <v>2064</v>
      </c>
      <c r="C308" s="67" t="s">
        <v>2743</v>
      </c>
      <c r="D308" s="68" t="s">
        <v>2744</v>
      </c>
      <c r="E308" s="69" t="s">
        <v>33</v>
      </c>
      <c r="F308" s="24" t="s">
        <v>2745</v>
      </c>
      <c r="G308" s="70" t="s">
        <v>35</v>
      </c>
      <c r="H308" s="70" t="s">
        <v>389</v>
      </c>
      <c r="I308" s="71" t="s">
        <v>4</v>
      </c>
      <c r="J308" s="72"/>
      <c r="K308" s="72"/>
      <c r="L308" s="72"/>
      <c r="M308" s="72"/>
      <c r="N308" s="72"/>
      <c r="O308" s="72"/>
      <c r="P308" s="72"/>
      <c r="Q308" s="72"/>
      <c r="R308" s="72"/>
      <c r="S308" s="71" t="s">
        <v>2746</v>
      </c>
      <c r="T308" s="71"/>
      <c r="U308" s="73"/>
      <c r="V308" s="74"/>
    </row>
    <row r="309" spans="1:22" ht="21.75" customHeight="1" x14ac:dyDescent="0.65">
      <c r="A309" s="20">
        <v>304</v>
      </c>
      <c r="B309" s="66">
        <v>1988</v>
      </c>
      <c r="C309" s="67" t="s">
        <v>2747</v>
      </c>
      <c r="D309" s="68" t="s">
        <v>2748</v>
      </c>
      <c r="E309" s="69" t="s">
        <v>40</v>
      </c>
      <c r="F309" s="24" t="s">
        <v>2749</v>
      </c>
      <c r="G309" s="70" t="s">
        <v>35</v>
      </c>
      <c r="H309" s="70" t="s">
        <v>117</v>
      </c>
      <c r="I309" s="71" t="s">
        <v>4</v>
      </c>
      <c r="J309" s="72"/>
      <c r="K309" s="72"/>
      <c r="L309" s="72"/>
      <c r="M309" s="72"/>
      <c r="N309" s="72"/>
      <c r="O309" s="72"/>
      <c r="P309" s="72"/>
      <c r="Q309" s="72"/>
      <c r="R309" s="72"/>
      <c r="S309" s="71" t="s">
        <v>2750</v>
      </c>
      <c r="T309" s="71"/>
      <c r="U309" s="73"/>
      <c r="V309" s="74"/>
    </row>
    <row r="310" spans="1:22" ht="21.75" customHeight="1" x14ac:dyDescent="0.65">
      <c r="A310" s="20">
        <v>305</v>
      </c>
      <c r="B310" s="66">
        <v>1985</v>
      </c>
      <c r="C310" s="67" t="s">
        <v>2751</v>
      </c>
      <c r="D310" s="68" t="s">
        <v>2752</v>
      </c>
      <c r="E310" s="69" t="s">
        <v>40</v>
      </c>
      <c r="F310" s="24" t="s">
        <v>2753</v>
      </c>
      <c r="G310" s="70" t="s">
        <v>35</v>
      </c>
      <c r="H310" s="70" t="s">
        <v>117</v>
      </c>
      <c r="I310" s="71" t="s">
        <v>4</v>
      </c>
      <c r="J310" s="72"/>
      <c r="K310" s="72"/>
      <c r="L310" s="72"/>
      <c r="M310" s="72"/>
      <c r="N310" s="72"/>
      <c r="O310" s="72"/>
      <c r="P310" s="72"/>
      <c r="Q310" s="72"/>
      <c r="R310" s="72"/>
      <c r="S310" s="71" t="s">
        <v>2754</v>
      </c>
      <c r="T310" s="71"/>
      <c r="U310" s="73"/>
      <c r="V310" s="74"/>
    </row>
    <row r="311" spans="1:22" ht="21.75" customHeight="1" x14ac:dyDescent="0.65">
      <c r="A311" s="20">
        <v>306</v>
      </c>
      <c r="B311" s="66">
        <v>1733</v>
      </c>
      <c r="C311" s="67" t="s">
        <v>2755</v>
      </c>
      <c r="D311" s="68" t="s">
        <v>2756</v>
      </c>
      <c r="E311" s="69" t="s">
        <v>40</v>
      </c>
      <c r="F311" s="24" t="s">
        <v>2757</v>
      </c>
      <c r="G311" s="70" t="s">
        <v>35</v>
      </c>
      <c r="H311" s="70" t="s">
        <v>116</v>
      </c>
      <c r="I311" s="71" t="s">
        <v>4</v>
      </c>
      <c r="J311" s="72"/>
      <c r="K311" s="72"/>
      <c r="L311" s="72"/>
      <c r="M311" s="72"/>
      <c r="N311" s="72"/>
      <c r="O311" s="72"/>
      <c r="P311" s="72"/>
      <c r="Q311" s="72"/>
      <c r="R311" s="72"/>
      <c r="S311" s="71" t="s">
        <v>2758</v>
      </c>
      <c r="T311" s="71"/>
      <c r="U311" s="73"/>
      <c r="V311" s="74"/>
    </row>
    <row r="312" spans="1:22" ht="21.75" customHeight="1" x14ac:dyDescent="0.65">
      <c r="A312" s="20">
        <v>307</v>
      </c>
      <c r="B312" s="66">
        <v>2153</v>
      </c>
      <c r="C312" s="67" t="s">
        <v>2759</v>
      </c>
      <c r="D312" s="68" t="s">
        <v>2760</v>
      </c>
      <c r="E312" s="69" t="s">
        <v>33</v>
      </c>
      <c r="F312" s="24" t="s">
        <v>2761</v>
      </c>
      <c r="G312" s="70" t="s">
        <v>35</v>
      </c>
      <c r="H312" s="70" t="s">
        <v>1670</v>
      </c>
      <c r="I312" s="71" t="s">
        <v>4</v>
      </c>
      <c r="J312" s="72"/>
      <c r="K312" s="72"/>
      <c r="L312" s="72"/>
      <c r="M312" s="72"/>
      <c r="N312" s="72"/>
      <c r="O312" s="72"/>
      <c r="P312" s="72"/>
      <c r="Q312" s="72"/>
      <c r="R312" s="72"/>
      <c r="S312" s="71" t="s">
        <v>2762</v>
      </c>
      <c r="T312" s="71" t="s">
        <v>2763</v>
      </c>
      <c r="U312" s="75" t="s">
        <v>2764</v>
      </c>
      <c r="V312" s="74"/>
    </row>
    <row r="313" spans="1:22" ht="21.75" customHeight="1" x14ac:dyDescent="0.65">
      <c r="A313" s="20">
        <v>308</v>
      </c>
      <c r="B313" s="66"/>
      <c r="C313" s="67" t="s">
        <v>2765</v>
      </c>
      <c r="D313" s="68" t="s">
        <v>2766</v>
      </c>
      <c r="E313" s="69" t="s">
        <v>40</v>
      </c>
      <c r="F313" s="24" t="s">
        <v>2767</v>
      </c>
      <c r="G313" s="70" t="s">
        <v>35</v>
      </c>
      <c r="H313" s="70" t="s">
        <v>82</v>
      </c>
      <c r="I313" s="71" t="s">
        <v>4</v>
      </c>
      <c r="J313" s="72"/>
      <c r="K313" s="72"/>
      <c r="L313" s="72"/>
      <c r="M313" s="72"/>
      <c r="N313" s="72"/>
      <c r="O313" s="72"/>
      <c r="P313" s="72"/>
      <c r="Q313" s="72"/>
      <c r="R313" s="72"/>
      <c r="S313" s="71" t="s">
        <v>2768</v>
      </c>
      <c r="T313" s="71"/>
      <c r="U313" s="73"/>
      <c r="V313" s="74"/>
    </row>
    <row r="314" spans="1:22" ht="21.75" customHeight="1" x14ac:dyDescent="0.65">
      <c r="A314" s="20">
        <v>309</v>
      </c>
      <c r="B314" s="66"/>
      <c r="C314" s="67" t="s">
        <v>2769</v>
      </c>
      <c r="D314" s="68" t="s">
        <v>2770</v>
      </c>
      <c r="E314" s="69" t="s">
        <v>33</v>
      </c>
      <c r="F314" s="24" t="s">
        <v>2771</v>
      </c>
      <c r="G314" s="70" t="s">
        <v>35</v>
      </c>
      <c r="H314" s="70" t="s">
        <v>349</v>
      </c>
      <c r="I314" s="71" t="s">
        <v>4</v>
      </c>
      <c r="J314" s="72"/>
      <c r="K314" s="72"/>
      <c r="L314" s="72"/>
      <c r="M314" s="72"/>
      <c r="N314" s="72"/>
      <c r="O314" s="72"/>
      <c r="P314" s="72"/>
      <c r="Q314" s="72"/>
      <c r="R314" s="72"/>
      <c r="S314" s="71" t="s">
        <v>2772</v>
      </c>
      <c r="T314" s="71"/>
      <c r="U314" s="75" t="s">
        <v>2773</v>
      </c>
      <c r="V314" s="74"/>
    </row>
    <row r="315" spans="1:22" ht="21.75" customHeight="1" x14ac:dyDescent="0.65">
      <c r="A315" s="20">
        <v>310</v>
      </c>
      <c r="B315" s="66">
        <v>1941</v>
      </c>
      <c r="C315" s="67" t="s">
        <v>2774</v>
      </c>
      <c r="D315" s="68" t="s">
        <v>2775</v>
      </c>
      <c r="E315" s="69" t="s">
        <v>40</v>
      </c>
      <c r="F315" s="24" t="s">
        <v>2776</v>
      </c>
      <c r="G315" s="70" t="s">
        <v>35</v>
      </c>
      <c r="H315" s="70" t="s">
        <v>2134</v>
      </c>
      <c r="I315" s="71" t="s">
        <v>4</v>
      </c>
      <c r="J315" s="72"/>
      <c r="K315" s="72"/>
      <c r="L315" s="72"/>
      <c r="M315" s="72"/>
      <c r="N315" s="72"/>
      <c r="O315" s="72"/>
      <c r="P315" s="72"/>
      <c r="Q315" s="72"/>
      <c r="R315" s="72"/>
      <c r="S315" s="71" t="s">
        <v>2777</v>
      </c>
      <c r="T315" s="1" t="s">
        <v>2779</v>
      </c>
      <c r="U315" s="92" t="s">
        <v>2778</v>
      </c>
      <c r="V315" s="74"/>
    </row>
    <row r="316" spans="1:22" ht="21.75" customHeight="1" x14ac:dyDescent="0.65">
      <c r="A316" s="20">
        <v>311</v>
      </c>
      <c r="B316" s="66">
        <v>1847</v>
      </c>
      <c r="C316" s="67" t="s">
        <v>2780</v>
      </c>
      <c r="D316" s="68" t="s">
        <v>2781</v>
      </c>
      <c r="E316" s="69" t="s">
        <v>33</v>
      </c>
      <c r="F316" s="24" t="s">
        <v>808</v>
      </c>
      <c r="G316" s="70" t="s">
        <v>35</v>
      </c>
      <c r="H316" s="70" t="s">
        <v>116</v>
      </c>
      <c r="I316" s="71" t="s">
        <v>4</v>
      </c>
      <c r="J316" s="72"/>
      <c r="K316" s="72"/>
      <c r="L316" s="72"/>
      <c r="M316" s="72"/>
      <c r="N316" s="72"/>
      <c r="O316" s="72"/>
      <c r="P316" s="72"/>
      <c r="Q316" s="72"/>
      <c r="R316" s="72"/>
      <c r="S316" s="71" t="s">
        <v>2782</v>
      </c>
      <c r="T316" s="71"/>
      <c r="U316" s="73"/>
      <c r="V316" s="74"/>
    </row>
    <row r="317" spans="1:22" ht="21.75" customHeight="1" x14ac:dyDescent="0.65">
      <c r="A317" s="20">
        <v>312</v>
      </c>
      <c r="B317" s="66">
        <v>2085</v>
      </c>
      <c r="C317" s="67" t="s">
        <v>2783</v>
      </c>
      <c r="D317" s="68" t="s">
        <v>2784</v>
      </c>
      <c r="E317" s="69" t="s">
        <v>33</v>
      </c>
      <c r="F317" s="24" t="s">
        <v>2785</v>
      </c>
      <c r="G317" s="70" t="s">
        <v>35</v>
      </c>
      <c r="H317" s="70" t="s">
        <v>2134</v>
      </c>
      <c r="I317" s="71" t="s">
        <v>4</v>
      </c>
      <c r="J317" s="72"/>
      <c r="K317" s="72"/>
      <c r="L317" s="72"/>
      <c r="M317" s="72"/>
      <c r="N317" s="72"/>
      <c r="O317" s="72"/>
      <c r="P317" s="72"/>
      <c r="Q317" s="72"/>
      <c r="R317" s="72"/>
      <c r="S317" s="71" t="s">
        <v>2786</v>
      </c>
      <c r="T317" s="71"/>
      <c r="U317" s="73"/>
      <c r="V317" s="74"/>
    </row>
    <row r="318" spans="1:22" ht="21.75" customHeight="1" x14ac:dyDescent="0.65">
      <c r="A318" s="20">
        <v>313</v>
      </c>
      <c r="B318" s="66">
        <v>1976</v>
      </c>
      <c r="C318" s="67" t="s">
        <v>2787</v>
      </c>
      <c r="D318" s="68" t="s">
        <v>2788</v>
      </c>
      <c r="E318" s="69" t="s">
        <v>33</v>
      </c>
      <c r="F318" s="24" t="s">
        <v>1376</v>
      </c>
      <c r="G318" s="70" t="s">
        <v>35</v>
      </c>
      <c r="H318" s="70" t="s">
        <v>349</v>
      </c>
      <c r="I318" s="71" t="s">
        <v>4</v>
      </c>
      <c r="J318" s="72"/>
      <c r="K318" s="72"/>
      <c r="L318" s="72"/>
      <c r="M318" s="72"/>
      <c r="N318" s="72"/>
      <c r="O318" s="72"/>
      <c r="P318" s="72"/>
      <c r="Q318" s="72"/>
      <c r="R318" s="72"/>
      <c r="S318" s="71" t="s">
        <v>2789</v>
      </c>
      <c r="T318" s="71" t="s">
        <v>2790</v>
      </c>
      <c r="U318" s="73"/>
      <c r="V318" s="74"/>
    </row>
    <row r="319" spans="1:22" ht="21.75" customHeight="1" x14ac:dyDescent="0.65">
      <c r="A319" s="20">
        <v>314</v>
      </c>
      <c r="B319" s="66">
        <v>1870</v>
      </c>
      <c r="C319" s="67" t="s">
        <v>2791</v>
      </c>
      <c r="D319" s="68" t="s">
        <v>2792</v>
      </c>
      <c r="E319" s="69" t="s">
        <v>40</v>
      </c>
      <c r="F319" s="24" t="s">
        <v>2793</v>
      </c>
      <c r="G319" s="70" t="s">
        <v>35</v>
      </c>
      <c r="H319" s="70" t="s">
        <v>117</v>
      </c>
      <c r="I319" s="71" t="s">
        <v>4</v>
      </c>
      <c r="J319" s="72"/>
      <c r="K319" s="72"/>
      <c r="L319" s="72"/>
      <c r="M319" s="72"/>
      <c r="N319" s="72"/>
      <c r="O319" s="72"/>
      <c r="P319" s="72"/>
      <c r="Q319" s="72"/>
      <c r="R319" s="72"/>
      <c r="S319" s="71" t="s">
        <v>2794</v>
      </c>
      <c r="T319" s="71" t="s">
        <v>2795</v>
      </c>
      <c r="U319" s="73"/>
      <c r="V319" s="74"/>
    </row>
    <row r="320" spans="1:22" ht="21.75" customHeight="1" x14ac:dyDescent="0.65">
      <c r="A320" s="20">
        <v>315</v>
      </c>
      <c r="B320" s="66">
        <v>1764</v>
      </c>
      <c r="C320" s="67" t="s">
        <v>2796</v>
      </c>
      <c r="D320" s="68" t="s">
        <v>2797</v>
      </c>
      <c r="E320" s="69" t="s">
        <v>33</v>
      </c>
      <c r="F320" s="24" t="s">
        <v>2798</v>
      </c>
      <c r="G320" s="70" t="s">
        <v>35</v>
      </c>
      <c r="H320" s="70" t="s">
        <v>349</v>
      </c>
      <c r="I320" s="71" t="s">
        <v>4</v>
      </c>
      <c r="J320" s="72"/>
      <c r="K320" s="72"/>
      <c r="L320" s="72"/>
      <c r="M320" s="72"/>
      <c r="N320" s="72"/>
      <c r="O320" s="72"/>
      <c r="P320" s="72"/>
      <c r="Q320" s="72"/>
      <c r="R320" s="72"/>
      <c r="S320" s="71" t="s">
        <v>2799</v>
      </c>
      <c r="T320" s="71"/>
      <c r="U320" s="73"/>
      <c r="V320" s="74"/>
    </row>
    <row r="321" spans="1:22" ht="21.75" customHeight="1" x14ac:dyDescent="0.65">
      <c r="A321" s="20">
        <v>316</v>
      </c>
      <c r="B321" s="66">
        <v>1853</v>
      </c>
      <c r="C321" s="67" t="s">
        <v>2800</v>
      </c>
      <c r="D321" s="68" t="s">
        <v>2801</v>
      </c>
      <c r="E321" s="69" t="s">
        <v>40</v>
      </c>
      <c r="F321" s="24" t="s">
        <v>2802</v>
      </c>
      <c r="G321" s="70" t="s">
        <v>35</v>
      </c>
      <c r="H321" s="70" t="s">
        <v>349</v>
      </c>
      <c r="I321" s="71" t="s">
        <v>4</v>
      </c>
      <c r="J321" s="72"/>
      <c r="K321" s="72"/>
      <c r="L321" s="72"/>
      <c r="M321" s="72"/>
      <c r="N321" s="72"/>
      <c r="O321" s="72"/>
      <c r="P321" s="72"/>
      <c r="Q321" s="72"/>
      <c r="R321" s="72"/>
      <c r="S321" s="71" t="s">
        <v>2803</v>
      </c>
      <c r="T321" s="71" t="s">
        <v>2804</v>
      </c>
      <c r="U321" s="75" t="s">
        <v>2805</v>
      </c>
      <c r="V321" s="74"/>
    </row>
    <row r="322" spans="1:22" ht="21.75" customHeight="1" x14ac:dyDescent="0.65">
      <c r="A322" s="20">
        <v>317</v>
      </c>
      <c r="B322" s="66">
        <v>2178</v>
      </c>
      <c r="C322" s="67" t="s">
        <v>2806</v>
      </c>
      <c r="D322" s="68" t="s">
        <v>2807</v>
      </c>
      <c r="E322" s="69" t="s">
        <v>40</v>
      </c>
      <c r="F322" s="24" t="s">
        <v>254</v>
      </c>
      <c r="G322" s="70" t="s">
        <v>35</v>
      </c>
      <c r="H322" s="70" t="s">
        <v>117</v>
      </c>
      <c r="I322" s="71" t="s">
        <v>4</v>
      </c>
      <c r="J322" s="72"/>
      <c r="K322" s="72"/>
      <c r="L322" s="72"/>
      <c r="M322" s="72"/>
      <c r="N322" s="72"/>
      <c r="O322" s="72"/>
      <c r="P322" s="72"/>
      <c r="Q322" s="72"/>
      <c r="R322" s="72"/>
      <c r="S322" s="71" t="s">
        <v>2808</v>
      </c>
      <c r="T322" s="71"/>
      <c r="U322" s="73"/>
      <c r="V322" s="74"/>
    </row>
    <row r="323" spans="1:22" ht="21.75" customHeight="1" x14ac:dyDescent="0.65">
      <c r="A323" s="20">
        <v>318</v>
      </c>
      <c r="B323" s="66">
        <v>2185</v>
      </c>
      <c r="C323" s="67" t="s">
        <v>2809</v>
      </c>
      <c r="D323" s="68" t="s">
        <v>2810</v>
      </c>
      <c r="E323" s="69" t="s">
        <v>33</v>
      </c>
      <c r="F323" s="24" t="s">
        <v>2811</v>
      </c>
      <c r="G323" s="70" t="s">
        <v>35</v>
      </c>
      <c r="H323" s="70" t="s">
        <v>389</v>
      </c>
      <c r="I323" s="71" t="s">
        <v>4</v>
      </c>
      <c r="J323" s="72"/>
      <c r="K323" s="72"/>
      <c r="L323" s="72"/>
      <c r="M323" s="72"/>
      <c r="N323" s="72"/>
      <c r="O323" s="72"/>
      <c r="P323" s="72"/>
      <c r="Q323" s="72"/>
      <c r="R323" s="72"/>
      <c r="S323" s="71" t="s">
        <v>2812</v>
      </c>
      <c r="T323" s="71"/>
      <c r="U323" s="73"/>
      <c r="V323" s="74"/>
    </row>
    <row r="324" spans="1:22" ht="21.75" customHeight="1" x14ac:dyDescent="0.65">
      <c r="A324" s="20">
        <v>319</v>
      </c>
      <c r="B324" s="66">
        <v>2187</v>
      </c>
      <c r="C324" s="67" t="s">
        <v>2813</v>
      </c>
      <c r="D324" s="68" t="s">
        <v>2814</v>
      </c>
      <c r="E324" s="69" t="s">
        <v>33</v>
      </c>
      <c r="F324" s="24" t="s">
        <v>2815</v>
      </c>
      <c r="G324" s="70" t="s">
        <v>279</v>
      </c>
      <c r="H324" s="70" t="s">
        <v>116</v>
      </c>
      <c r="I324" s="71" t="s">
        <v>4</v>
      </c>
      <c r="J324" s="72"/>
      <c r="K324" s="72"/>
      <c r="L324" s="72"/>
      <c r="M324" s="72"/>
      <c r="N324" s="72"/>
      <c r="O324" s="72"/>
      <c r="P324" s="72"/>
      <c r="Q324" s="72"/>
      <c r="R324" s="72"/>
      <c r="S324" s="71" t="s">
        <v>2816</v>
      </c>
      <c r="T324" s="71"/>
      <c r="U324" s="73"/>
      <c r="V324" s="74"/>
    </row>
    <row r="325" spans="1:22" ht="21.75" customHeight="1" x14ac:dyDescent="0.65">
      <c r="A325" s="20">
        <v>320</v>
      </c>
      <c r="B325" s="66">
        <v>2004</v>
      </c>
      <c r="C325" s="67" t="s">
        <v>2817</v>
      </c>
      <c r="D325" s="68" t="s">
        <v>2818</v>
      </c>
      <c r="E325" s="69" t="s">
        <v>40</v>
      </c>
      <c r="F325" s="24" t="s">
        <v>2819</v>
      </c>
      <c r="G325" s="70" t="s">
        <v>35</v>
      </c>
      <c r="H325" s="70" t="s">
        <v>389</v>
      </c>
      <c r="I325" s="71" t="s">
        <v>4</v>
      </c>
      <c r="J325" s="72"/>
      <c r="K325" s="72"/>
      <c r="L325" s="72"/>
      <c r="M325" s="72"/>
      <c r="N325" s="72"/>
      <c r="O325" s="72"/>
      <c r="P325" s="72"/>
      <c r="Q325" s="72"/>
      <c r="R325" s="72"/>
      <c r="S325" s="71" t="s">
        <v>2820</v>
      </c>
      <c r="T325" s="71"/>
      <c r="U325" s="73"/>
      <c r="V325" s="74"/>
    </row>
    <row r="326" spans="1:22" ht="21.75" customHeight="1" x14ac:dyDescent="0.65">
      <c r="A326" s="20">
        <v>321</v>
      </c>
      <c r="B326" s="66">
        <v>2095</v>
      </c>
      <c r="C326" s="67" t="s">
        <v>2821</v>
      </c>
      <c r="D326" s="68" t="s">
        <v>2822</v>
      </c>
      <c r="E326" s="69" t="s">
        <v>40</v>
      </c>
      <c r="F326" s="24" t="s">
        <v>2823</v>
      </c>
      <c r="G326" s="70" t="s">
        <v>35</v>
      </c>
      <c r="H326" s="70" t="s">
        <v>389</v>
      </c>
      <c r="I326" s="71" t="s">
        <v>4</v>
      </c>
      <c r="J326" s="72"/>
      <c r="K326" s="72"/>
      <c r="L326" s="72"/>
      <c r="M326" s="72"/>
      <c r="N326" s="72"/>
      <c r="O326" s="72"/>
      <c r="P326" s="72"/>
      <c r="Q326" s="72"/>
      <c r="R326" s="72"/>
      <c r="S326" s="71" t="s">
        <v>2824</v>
      </c>
      <c r="T326" s="71" t="s">
        <v>2825</v>
      </c>
      <c r="U326" s="73"/>
      <c r="V326" s="74"/>
    </row>
    <row r="327" spans="1:22" ht="21.75" customHeight="1" x14ac:dyDescent="0.65">
      <c r="A327" s="20"/>
      <c r="B327" s="66"/>
      <c r="C327" s="67"/>
      <c r="D327" s="68"/>
      <c r="E327" s="69"/>
      <c r="F327" s="24"/>
      <c r="G327" s="70"/>
      <c r="H327" s="70"/>
      <c r="I327" s="71"/>
      <c r="J327" s="72"/>
      <c r="K327" s="72"/>
      <c r="L327" s="72"/>
      <c r="M327" s="72"/>
      <c r="N327" s="72"/>
      <c r="O327" s="72"/>
      <c r="P327" s="72"/>
      <c r="Q327" s="72"/>
      <c r="R327" s="72"/>
      <c r="S327" s="71"/>
      <c r="T327" s="71"/>
      <c r="U327" s="73"/>
      <c r="V327" s="74"/>
    </row>
    <row r="328" spans="1:22" ht="21.75" customHeight="1" x14ac:dyDescent="0.65">
      <c r="A328" s="20"/>
      <c r="B328" s="66"/>
      <c r="C328" s="67"/>
      <c r="D328" s="68"/>
      <c r="E328" s="69"/>
      <c r="F328" s="24"/>
      <c r="G328" s="70"/>
      <c r="H328" s="70"/>
      <c r="I328" s="71"/>
      <c r="J328" s="72"/>
      <c r="K328" s="72"/>
      <c r="L328" s="72"/>
      <c r="M328" s="72"/>
      <c r="N328" s="72"/>
      <c r="O328" s="72"/>
      <c r="P328" s="72"/>
      <c r="Q328" s="72"/>
      <c r="R328" s="72"/>
      <c r="S328" s="71"/>
      <c r="T328" s="71"/>
      <c r="U328" s="73"/>
      <c r="V328" s="74"/>
    </row>
    <row r="329" spans="1:22" ht="21.75" customHeight="1" x14ac:dyDescent="0.65">
      <c r="A329" s="20"/>
      <c r="B329" s="66"/>
      <c r="C329" s="67"/>
      <c r="D329" s="68"/>
      <c r="E329" s="69"/>
      <c r="F329" s="24"/>
      <c r="G329" s="70"/>
      <c r="H329" s="70"/>
      <c r="I329" s="71"/>
      <c r="J329" s="72"/>
      <c r="K329" s="72"/>
      <c r="L329" s="72"/>
      <c r="M329" s="72"/>
      <c r="N329" s="72"/>
      <c r="O329" s="72"/>
      <c r="P329" s="72"/>
      <c r="Q329" s="72"/>
      <c r="R329" s="72"/>
      <c r="S329" s="71"/>
      <c r="T329" s="71"/>
      <c r="U329" s="73"/>
      <c r="V329" s="74"/>
    </row>
    <row r="330" spans="1:22" ht="21.75" customHeight="1" x14ac:dyDescent="0.65">
      <c r="A330" s="20"/>
      <c r="B330" s="66"/>
      <c r="C330" s="67"/>
      <c r="D330" s="68"/>
      <c r="E330" s="69"/>
      <c r="F330" s="24"/>
      <c r="G330" s="70"/>
      <c r="H330" s="70"/>
      <c r="I330" s="71"/>
      <c r="J330" s="72"/>
      <c r="K330" s="72"/>
      <c r="L330" s="72"/>
      <c r="M330" s="72"/>
      <c r="N330" s="72"/>
      <c r="O330" s="72"/>
      <c r="P330" s="72"/>
      <c r="Q330" s="72"/>
      <c r="R330" s="72"/>
      <c r="S330" s="71"/>
      <c r="T330" s="71"/>
      <c r="U330" s="73"/>
      <c r="V330" s="74"/>
    </row>
    <row r="331" spans="1:22" ht="21.75" customHeight="1" x14ac:dyDescent="0.65">
      <c r="A331" s="20"/>
      <c r="B331" s="66"/>
      <c r="C331" s="67"/>
      <c r="D331" s="68"/>
      <c r="E331" s="69"/>
      <c r="F331" s="24"/>
      <c r="G331" s="70"/>
      <c r="H331" s="70"/>
      <c r="I331" s="71"/>
      <c r="J331" s="72"/>
      <c r="K331" s="72"/>
      <c r="L331" s="72"/>
      <c r="M331" s="72"/>
      <c r="N331" s="72"/>
      <c r="O331" s="72"/>
      <c r="P331" s="72"/>
      <c r="Q331" s="72"/>
      <c r="R331" s="72"/>
      <c r="S331" s="71"/>
      <c r="T331" s="71"/>
      <c r="U331" s="73"/>
      <c r="V331" s="74"/>
    </row>
    <row r="332" spans="1:22" ht="21.75" customHeight="1" x14ac:dyDescent="0.65">
      <c r="A332" s="20"/>
      <c r="B332" s="66"/>
      <c r="C332" s="67"/>
      <c r="D332" s="68"/>
      <c r="E332" s="69"/>
      <c r="F332" s="24"/>
      <c r="G332" s="70"/>
      <c r="H332" s="70"/>
      <c r="I332" s="71"/>
      <c r="J332" s="72"/>
      <c r="K332" s="72"/>
      <c r="L332" s="72"/>
      <c r="M332" s="72"/>
      <c r="N332" s="72"/>
      <c r="O332" s="72"/>
      <c r="P332" s="72"/>
      <c r="Q332" s="72"/>
      <c r="R332" s="72"/>
      <c r="S332" s="71"/>
      <c r="T332" s="71"/>
      <c r="U332" s="73"/>
      <c r="V332" s="74"/>
    </row>
    <row r="333" spans="1:22" ht="21.75" customHeight="1" x14ac:dyDescent="0.65">
      <c r="A333" s="20"/>
      <c r="B333" s="66"/>
      <c r="C333" s="67"/>
      <c r="D333" s="68"/>
      <c r="E333" s="69"/>
      <c r="F333" s="24"/>
      <c r="G333" s="70"/>
      <c r="H333" s="70"/>
      <c r="I333" s="71"/>
      <c r="J333" s="72"/>
      <c r="K333" s="72"/>
      <c r="L333" s="72"/>
      <c r="M333" s="72"/>
      <c r="N333" s="72"/>
      <c r="O333" s="72"/>
      <c r="P333" s="72"/>
      <c r="Q333" s="72"/>
      <c r="R333" s="72"/>
      <c r="S333" s="71"/>
      <c r="T333" s="71"/>
      <c r="U333" s="73"/>
      <c r="V333" s="74"/>
    </row>
    <row r="334" spans="1:22" ht="21.75" customHeight="1" x14ac:dyDescent="0.65">
      <c r="A334" s="20"/>
      <c r="B334" s="66"/>
      <c r="C334" s="67"/>
      <c r="D334" s="68"/>
      <c r="E334" s="69"/>
      <c r="F334" s="24"/>
      <c r="G334" s="70"/>
      <c r="H334" s="70"/>
      <c r="I334" s="71"/>
      <c r="J334" s="72"/>
      <c r="K334" s="72"/>
      <c r="L334" s="72"/>
      <c r="M334" s="72"/>
      <c r="N334" s="72"/>
      <c r="O334" s="72"/>
      <c r="P334" s="72"/>
      <c r="Q334" s="72"/>
      <c r="R334" s="72"/>
      <c r="S334" s="71"/>
      <c r="T334" s="71"/>
      <c r="U334" s="73"/>
      <c r="V334" s="74"/>
    </row>
    <row r="335" spans="1:22" ht="21.75" customHeight="1" x14ac:dyDescent="0.65">
      <c r="A335" s="20"/>
      <c r="B335" s="66"/>
      <c r="C335" s="67"/>
      <c r="D335" s="68"/>
      <c r="E335" s="69"/>
      <c r="F335" s="24"/>
      <c r="G335" s="70"/>
      <c r="H335" s="70"/>
      <c r="I335" s="71"/>
      <c r="J335" s="72"/>
      <c r="K335" s="72"/>
      <c r="L335" s="72"/>
      <c r="M335" s="72"/>
      <c r="N335" s="72"/>
      <c r="O335" s="72"/>
      <c r="P335" s="72"/>
      <c r="Q335" s="72"/>
      <c r="R335" s="72"/>
      <c r="S335" s="71"/>
      <c r="T335" s="71"/>
      <c r="U335" s="73"/>
      <c r="V335" s="74"/>
    </row>
    <row r="336" spans="1:22" ht="21.75" customHeight="1" x14ac:dyDescent="0.65">
      <c r="A336" s="20"/>
      <c r="B336" s="66"/>
      <c r="C336" s="67"/>
      <c r="D336" s="68"/>
      <c r="E336" s="69"/>
      <c r="F336" s="24"/>
      <c r="G336" s="70"/>
      <c r="H336" s="70"/>
      <c r="I336" s="71"/>
      <c r="J336" s="72"/>
      <c r="K336" s="72"/>
      <c r="L336" s="72"/>
      <c r="M336" s="72"/>
      <c r="N336" s="72"/>
      <c r="O336" s="72"/>
      <c r="P336" s="72"/>
      <c r="Q336" s="72"/>
      <c r="R336" s="72"/>
      <c r="S336" s="71"/>
      <c r="T336" s="71"/>
      <c r="U336" s="73"/>
      <c r="V336" s="74"/>
    </row>
    <row r="337" spans="1:22" ht="21.75" customHeight="1" x14ac:dyDescent="0.65">
      <c r="A337" s="20"/>
      <c r="B337" s="66"/>
      <c r="C337" s="67"/>
      <c r="D337" s="68"/>
      <c r="E337" s="69"/>
      <c r="F337" s="24"/>
      <c r="G337" s="70"/>
      <c r="H337" s="70"/>
      <c r="I337" s="71"/>
      <c r="J337" s="72"/>
      <c r="K337" s="72"/>
      <c r="L337" s="72"/>
      <c r="M337" s="72"/>
      <c r="N337" s="72"/>
      <c r="O337" s="72"/>
      <c r="P337" s="72"/>
      <c r="Q337" s="72"/>
      <c r="R337" s="72"/>
      <c r="S337" s="71"/>
      <c r="T337" s="71"/>
      <c r="U337" s="73"/>
      <c r="V337" s="74"/>
    </row>
    <row r="338" spans="1:22" ht="21.75" customHeight="1" x14ac:dyDescent="0.65">
      <c r="A338" s="20"/>
      <c r="B338" s="66"/>
      <c r="C338" s="67"/>
      <c r="D338" s="68"/>
      <c r="E338" s="69"/>
      <c r="F338" s="24"/>
      <c r="G338" s="70"/>
      <c r="H338" s="70"/>
      <c r="I338" s="71"/>
      <c r="J338" s="72"/>
      <c r="K338" s="72"/>
      <c r="L338" s="72"/>
      <c r="M338" s="72"/>
      <c r="N338" s="72"/>
      <c r="O338" s="72"/>
      <c r="P338" s="72"/>
      <c r="Q338" s="72"/>
      <c r="R338" s="72"/>
      <c r="S338" s="71"/>
      <c r="T338" s="71"/>
      <c r="U338" s="73"/>
      <c r="V338" s="74"/>
    </row>
    <row r="339" spans="1:22" ht="21.75" customHeight="1" x14ac:dyDescent="0.65">
      <c r="A339" s="20"/>
      <c r="B339" s="66"/>
      <c r="C339" s="67"/>
      <c r="D339" s="68"/>
      <c r="E339" s="69"/>
      <c r="F339" s="24"/>
      <c r="G339" s="70"/>
      <c r="H339" s="70"/>
      <c r="I339" s="71"/>
      <c r="J339" s="72"/>
      <c r="K339" s="72"/>
      <c r="L339" s="72"/>
      <c r="M339" s="72"/>
      <c r="N339" s="72"/>
      <c r="O339" s="72"/>
      <c r="P339" s="72"/>
      <c r="Q339" s="72"/>
      <c r="R339" s="72"/>
      <c r="S339" s="71"/>
      <c r="T339" s="71"/>
      <c r="U339" s="73"/>
      <c r="V339" s="74"/>
    </row>
    <row r="340" spans="1:22" ht="21.75" customHeight="1" x14ac:dyDescent="0.65">
      <c r="A340" s="20"/>
      <c r="B340" s="66"/>
      <c r="C340" s="67"/>
      <c r="D340" s="68"/>
      <c r="E340" s="69"/>
      <c r="F340" s="24"/>
      <c r="G340" s="70"/>
      <c r="H340" s="70"/>
      <c r="I340" s="71"/>
      <c r="J340" s="72"/>
      <c r="K340" s="72"/>
      <c r="L340" s="72"/>
      <c r="M340" s="72"/>
      <c r="N340" s="72"/>
      <c r="O340" s="72"/>
      <c r="P340" s="72"/>
      <c r="Q340" s="72"/>
      <c r="R340" s="72"/>
      <c r="S340" s="71"/>
      <c r="T340" s="71"/>
      <c r="U340" s="73"/>
      <c r="V340" s="74"/>
    </row>
    <row r="341" spans="1:22" ht="21.75" customHeight="1" x14ac:dyDescent="0.65">
      <c r="A341" s="20"/>
      <c r="B341" s="66"/>
      <c r="C341" s="67"/>
      <c r="D341" s="68"/>
      <c r="E341" s="69"/>
      <c r="F341" s="24"/>
      <c r="G341" s="70"/>
      <c r="H341" s="70"/>
      <c r="I341" s="71"/>
      <c r="J341" s="72"/>
      <c r="K341" s="72"/>
      <c r="L341" s="72"/>
      <c r="M341" s="72"/>
      <c r="N341" s="72"/>
      <c r="O341" s="72"/>
      <c r="P341" s="72"/>
      <c r="Q341" s="72"/>
      <c r="R341" s="72"/>
      <c r="S341" s="71"/>
      <c r="T341" s="71"/>
      <c r="U341" s="73"/>
      <c r="V341" s="74"/>
    </row>
    <row r="342" spans="1:22" ht="21.75" customHeight="1" x14ac:dyDescent="0.65">
      <c r="A342" s="20"/>
      <c r="B342" s="66"/>
      <c r="C342" s="67"/>
      <c r="D342" s="68"/>
      <c r="E342" s="69"/>
      <c r="F342" s="24"/>
      <c r="G342" s="70"/>
      <c r="H342" s="70"/>
      <c r="I342" s="71"/>
      <c r="J342" s="72"/>
      <c r="K342" s="72"/>
      <c r="L342" s="72"/>
      <c r="M342" s="72"/>
      <c r="N342" s="72"/>
      <c r="O342" s="72"/>
      <c r="P342" s="72"/>
      <c r="Q342" s="72"/>
      <c r="R342" s="72"/>
      <c r="S342" s="71"/>
      <c r="T342" s="71"/>
      <c r="U342" s="73"/>
      <c r="V342" s="74"/>
    </row>
    <row r="343" spans="1:22" ht="21.75" customHeight="1" x14ac:dyDescent="0.65">
      <c r="A343" s="20"/>
      <c r="B343" s="66"/>
      <c r="C343" s="67"/>
      <c r="D343" s="68"/>
      <c r="E343" s="69"/>
      <c r="F343" s="24"/>
      <c r="G343" s="70"/>
      <c r="H343" s="70"/>
      <c r="I343" s="71"/>
      <c r="J343" s="72"/>
      <c r="K343" s="72"/>
      <c r="L343" s="72"/>
      <c r="M343" s="72"/>
      <c r="N343" s="72"/>
      <c r="O343" s="72"/>
      <c r="P343" s="72"/>
      <c r="Q343" s="72"/>
      <c r="R343" s="72"/>
      <c r="S343" s="71"/>
      <c r="T343" s="71"/>
      <c r="U343" s="73"/>
      <c r="V343" s="74"/>
    </row>
    <row r="344" spans="1:22" ht="21.75" customHeight="1" x14ac:dyDescent="0.65">
      <c r="A344" s="20"/>
      <c r="B344" s="66"/>
      <c r="C344" s="67"/>
      <c r="D344" s="68"/>
      <c r="E344" s="69"/>
      <c r="F344" s="24"/>
      <c r="G344" s="70"/>
      <c r="H344" s="70"/>
      <c r="I344" s="71"/>
      <c r="J344" s="72"/>
      <c r="K344" s="72"/>
      <c r="L344" s="72"/>
      <c r="M344" s="72"/>
      <c r="N344" s="72"/>
      <c r="O344" s="72"/>
      <c r="P344" s="72"/>
      <c r="Q344" s="72"/>
      <c r="R344" s="72"/>
      <c r="S344" s="71"/>
      <c r="T344" s="71"/>
      <c r="U344" s="73"/>
      <c r="V344" s="74"/>
    </row>
    <row r="345" spans="1:22" ht="21.75" customHeight="1" x14ac:dyDescent="0.65">
      <c r="A345" s="20"/>
      <c r="B345" s="66"/>
      <c r="C345" s="67"/>
      <c r="D345" s="68"/>
      <c r="E345" s="69"/>
      <c r="F345" s="24"/>
      <c r="G345" s="70"/>
      <c r="H345" s="70"/>
      <c r="I345" s="71"/>
      <c r="J345" s="72"/>
      <c r="K345" s="72"/>
      <c r="L345" s="72"/>
      <c r="M345" s="72"/>
      <c r="N345" s="72"/>
      <c r="O345" s="72"/>
      <c r="P345" s="72"/>
      <c r="Q345" s="72"/>
      <c r="R345" s="72"/>
      <c r="S345" s="71"/>
      <c r="T345" s="71"/>
      <c r="U345" s="73"/>
      <c r="V345" s="74"/>
    </row>
    <row r="346" spans="1:22" ht="21.75" customHeight="1" x14ac:dyDescent="0.65">
      <c r="A346" s="20"/>
      <c r="B346" s="66"/>
      <c r="C346" s="67"/>
      <c r="D346" s="68"/>
      <c r="E346" s="69"/>
      <c r="F346" s="24"/>
      <c r="G346" s="70"/>
      <c r="H346" s="70"/>
      <c r="I346" s="71"/>
      <c r="J346" s="72"/>
      <c r="K346" s="72"/>
      <c r="L346" s="72"/>
      <c r="M346" s="72"/>
      <c r="N346" s="72"/>
      <c r="O346" s="72"/>
      <c r="P346" s="72"/>
      <c r="Q346" s="72"/>
      <c r="R346" s="72"/>
      <c r="S346" s="71"/>
      <c r="T346" s="71"/>
      <c r="U346" s="73"/>
      <c r="V346" s="74"/>
    </row>
    <row r="347" spans="1:22" ht="21.75" customHeight="1" x14ac:dyDescent="0.65">
      <c r="A347" s="20"/>
      <c r="B347" s="66"/>
      <c r="C347" s="67"/>
      <c r="D347" s="68"/>
      <c r="E347" s="69"/>
      <c r="F347" s="24"/>
      <c r="G347" s="70"/>
      <c r="H347" s="70"/>
      <c r="I347" s="71"/>
      <c r="J347" s="72"/>
      <c r="K347" s="72"/>
      <c r="L347" s="72"/>
      <c r="M347" s="72"/>
      <c r="N347" s="72"/>
      <c r="O347" s="72"/>
      <c r="P347" s="72"/>
      <c r="Q347" s="72"/>
      <c r="R347" s="72"/>
      <c r="S347" s="71"/>
      <c r="T347" s="71"/>
      <c r="U347" s="73"/>
      <c r="V347" s="74"/>
    </row>
    <row r="348" spans="1:22" ht="21.75" customHeight="1" x14ac:dyDescent="0.65">
      <c r="A348" s="20"/>
      <c r="B348" s="66"/>
      <c r="C348" s="67"/>
      <c r="D348" s="68"/>
      <c r="E348" s="69"/>
      <c r="F348" s="24"/>
      <c r="G348" s="70"/>
      <c r="H348" s="70"/>
      <c r="I348" s="71"/>
      <c r="J348" s="72"/>
      <c r="K348" s="72"/>
      <c r="L348" s="72"/>
      <c r="M348" s="72"/>
      <c r="N348" s="72"/>
      <c r="O348" s="72"/>
      <c r="P348" s="72"/>
      <c r="Q348" s="72"/>
      <c r="R348" s="72"/>
      <c r="S348" s="71"/>
      <c r="T348" s="71"/>
      <c r="U348" s="73"/>
      <c r="V348" s="74"/>
    </row>
    <row r="349" spans="1:22" ht="21.75" customHeight="1" x14ac:dyDescent="0.65">
      <c r="A349" s="20"/>
      <c r="B349" s="66"/>
      <c r="C349" s="67"/>
      <c r="D349" s="68"/>
      <c r="E349" s="69"/>
      <c r="F349" s="24"/>
      <c r="G349" s="70"/>
      <c r="H349" s="70"/>
      <c r="I349" s="71"/>
      <c r="J349" s="72"/>
      <c r="K349" s="72"/>
      <c r="L349" s="72"/>
      <c r="M349" s="72"/>
      <c r="N349" s="72"/>
      <c r="O349" s="72"/>
      <c r="P349" s="72"/>
      <c r="Q349" s="72"/>
      <c r="R349" s="72"/>
      <c r="S349" s="71"/>
      <c r="T349" s="71"/>
      <c r="U349" s="73"/>
      <c r="V349" s="74"/>
    </row>
    <row r="350" spans="1:22" ht="21.75" customHeight="1" x14ac:dyDescent="0.65">
      <c r="A350" s="20"/>
      <c r="B350" s="66"/>
      <c r="C350" s="67"/>
      <c r="D350" s="68"/>
      <c r="E350" s="69"/>
      <c r="F350" s="24"/>
      <c r="G350" s="70"/>
      <c r="H350" s="70"/>
      <c r="I350" s="71"/>
      <c r="J350" s="72"/>
      <c r="K350" s="72"/>
      <c r="L350" s="72"/>
      <c r="M350" s="72"/>
      <c r="N350" s="72"/>
      <c r="O350" s="72"/>
      <c r="P350" s="72"/>
      <c r="Q350" s="72"/>
      <c r="R350" s="72"/>
      <c r="S350" s="71"/>
      <c r="T350" s="71"/>
      <c r="U350" s="73"/>
      <c r="V350" s="74"/>
    </row>
    <row r="351" spans="1:22" ht="21.75" customHeight="1" x14ac:dyDescent="0.65">
      <c r="A351" s="20"/>
      <c r="B351" s="66"/>
      <c r="C351" s="67"/>
      <c r="D351" s="68"/>
      <c r="E351" s="69"/>
      <c r="F351" s="24"/>
      <c r="G351" s="70"/>
      <c r="H351" s="70"/>
      <c r="I351" s="71"/>
      <c r="J351" s="72"/>
      <c r="K351" s="72"/>
      <c r="L351" s="72"/>
      <c r="M351" s="72"/>
      <c r="N351" s="72"/>
      <c r="O351" s="72"/>
      <c r="P351" s="72"/>
      <c r="Q351" s="72"/>
      <c r="R351" s="72"/>
      <c r="S351" s="71"/>
      <c r="T351" s="71"/>
      <c r="U351" s="73"/>
      <c r="V351" s="74"/>
    </row>
    <row r="352" spans="1:22" ht="21.75" customHeight="1" x14ac:dyDescent="0.65">
      <c r="A352" s="20"/>
      <c r="B352" s="66"/>
      <c r="C352" s="67"/>
      <c r="D352" s="68"/>
      <c r="E352" s="69"/>
      <c r="F352" s="24"/>
      <c r="G352" s="70"/>
      <c r="H352" s="70"/>
      <c r="I352" s="71"/>
      <c r="J352" s="72"/>
      <c r="K352" s="72"/>
      <c r="L352" s="72"/>
      <c r="M352" s="72"/>
      <c r="N352" s="72"/>
      <c r="O352" s="72"/>
      <c r="P352" s="72"/>
      <c r="Q352" s="72"/>
      <c r="R352" s="72"/>
      <c r="S352" s="71"/>
      <c r="T352" s="71"/>
      <c r="U352" s="73"/>
      <c r="V352" s="74"/>
    </row>
    <row r="353" spans="1:22" ht="21.75" customHeight="1" x14ac:dyDescent="0.65">
      <c r="A353" s="20"/>
      <c r="B353" s="66"/>
      <c r="C353" s="67"/>
      <c r="D353" s="68"/>
      <c r="E353" s="69"/>
      <c r="F353" s="24"/>
      <c r="G353" s="70"/>
      <c r="H353" s="70"/>
      <c r="I353" s="71"/>
      <c r="J353" s="72"/>
      <c r="K353" s="72"/>
      <c r="L353" s="72"/>
      <c r="M353" s="72"/>
      <c r="N353" s="72"/>
      <c r="O353" s="72"/>
      <c r="P353" s="72"/>
      <c r="Q353" s="72"/>
      <c r="R353" s="72"/>
      <c r="S353" s="71"/>
      <c r="T353" s="71"/>
      <c r="U353" s="73"/>
      <c r="V353" s="74"/>
    </row>
    <row r="354" spans="1:22" ht="21.75" customHeight="1" x14ac:dyDescent="0.65">
      <c r="A354" s="20"/>
      <c r="B354" s="66"/>
      <c r="C354" s="67"/>
      <c r="D354" s="68"/>
      <c r="E354" s="69"/>
      <c r="F354" s="24"/>
      <c r="G354" s="70"/>
      <c r="H354" s="70"/>
      <c r="I354" s="71"/>
      <c r="J354" s="72"/>
      <c r="K354" s="72"/>
      <c r="L354" s="72"/>
      <c r="M354" s="72"/>
      <c r="N354" s="72"/>
      <c r="O354" s="72"/>
      <c r="P354" s="72"/>
      <c r="Q354" s="72"/>
      <c r="R354" s="72"/>
      <c r="S354" s="71"/>
      <c r="T354" s="71"/>
      <c r="U354" s="73"/>
      <c r="V354" s="74"/>
    </row>
    <row r="355" spans="1:22" ht="21.75" customHeight="1" x14ac:dyDescent="0.65">
      <c r="A355" s="20"/>
      <c r="B355" s="66"/>
      <c r="C355" s="67"/>
      <c r="D355" s="68"/>
      <c r="E355" s="69"/>
      <c r="F355" s="24"/>
      <c r="G355" s="70"/>
      <c r="H355" s="70"/>
      <c r="I355" s="71"/>
      <c r="J355" s="72"/>
      <c r="K355" s="72"/>
      <c r="L355" s="72"/>
      <c r="M355" s="72"/>
      <c r="N355" s="72"/>
      <c r="O355" s="72"/>
      <c r="P355" s="72"/>
      <c r="Q355" s="72"/>
      <c r="R355" s="72"/>
      <c r="S355" s="71"/>
      <c r="T355" s="71"/>
      <c r="U355" s="73"/>
      <c r="V355" s="74"/>
    </row>
    <row r="356" spans="1:22" ht="21.75" customHeight="1" x14ac:dyDescent="0.65">
      <c r="A356" s="20"/>
      <c r="B356" s="66"/>
      <c r="C356" s="67"/>
      <c r="D356" s="68"/>
      <c r="E356" s="69"/>
      <c r="F356" s="24"/>
      <c r="G356" s="70"/>
      <c r="H356" s="70"/>
      <c r="I356" s="71"/>
      <c r="J356" s="72"/>
      <c r="K356" s="72"/>
      <c r="L356" s="72"/>
      <c r="M356" s="72"/>
      <c r="N356" s="72"/>
      <c r="O356" s="72"/>
      <c r="P356" s="72"/>
      <c r="Q356" s="72"/>
      <c r="R356" s="72"/>
      <c r="S356" s="71"/>
      <c r="T356" s="71"/>
      <c r="U356" s="73"/>
      <c r="V356" s="74"/>
    </row>
    <row r="357" spans="1:22" ht="21.75" customHeight="1" x14ac:dyDescent="0.65">
      <c r="A357" s="20"/>
      <c r="B357" s="66"/>
      <c r="C357" s="67"/>
      <c r="D357" s="68"/>
      <c r="E357" s="69"/>
      <c r="F357" s="24"/>
      <c r="G357" s="70"/>
      <c r="H357" s="70"/>
      <c r="I357" s="71"/>
      <c r="J357" s="72"/>
      <c r="K357" s="72"/>
      <c r="L357" s="72"/>
      <c r="M357" s="72"/>
      <c r="N357" s="72"/>
      <c r="O357" s="72"/>
      <c r="P357" s="72"/>
      <c r="Q357" s="72"/>
      <c r="R357" s="72"/>
      <c r="S357" s="71"/>
      <c r="T357" s="71"/>
      <c r="U357" s="73"/>
      <c r="V357" s="74"/>
    </row>
    <row r="358" spans="1:22" ht="21.75" customHeight="1" x14ac:dyDescent="0.65">
      <c r="A358" s="20"/>
      <c r="B358" s="66"/>
      <c r="C358" s="67"/>
      <c r="D358" s="68"/>
      <c r="E358" s="69"/>
      <c r="F358" s="24"/>
      <c r="G358" s="70"/>
      <c r="H358" s="70"/>
      <c r="I358" s="71"/>
      <c r="J358" s="72"/>
      <c r="K358" s="72"/>
      <c r="L358" s="72"/>
      <c r="M358" s="72"/>
      <c r="N358" s="72"/>
      <c r="O358" s="72"/>
      <c r="P358" s="72"/>
      <c r="Q358" s="72"/>
      <c r="R358" s="72"/>
      <c r="S358" s="71"/>
      <c r="T358" s="71"/>
      <c r="U358" s="73"/>
      <c r="V358" s="74"/>
    </row>
    <row r="359" spans="1:22" ht="21.75" customHeight="1" x14ac:dyDescent="0.65">
      <c r="A359" s="20"/>
      <c r="B359" s="66"/>
      <c r="C359" s="67"/>
      <c r="D359" s="68"/>
      <c r="E359" s="69"/>
      <c r="F359" s="24"/>
      <c r="G359" s="70"/>
      <c r="H359" s="70"/>
      <c r="I359" s="71"/>
      <c r="J359" s="72"/>
      <c r="K359" s="72"/>
      <c r="L359" s="72"/>
      <c r="M359" s="72"/>
      <c r="N359" s="72"/>
      <c r="O359" s="72"/>
      <c r="P359" s="72"/>
      <c r="Q359" s="72"/>
      <c r="R359" s="72"/>
      <c r="S359" s="71"/>
      <c r="T359" s="71"/>
      <c r="U359" s="73"/>
      <c r="V359" s="74"/>
    </row>
    <row r="360" spans="1:22" ht="21.75" customHeight="1" x14ac:dyDescent="0.65">
      <c r="A360" s="20"/>
      <c r="B360" s="66"/>
      <c r="C360" s="67"/>
      <c r="D360" s="68"/>
      <c r="E360" s="69"/>
      <c r="F360" s="24"/>
      <c r="G360" s="70"/>
      <c r="H360" s="70"/>
      <c r="I360" s="71"/>
      <c r="J360" s="72"/>
      <c r="K360" s="72"/>
      <c r="L360" s="72"/>
      <c r="M360" s="72"/>
      <c r="N360" s="72"/>
      <c r="O360" s="72"/>
      <c r="P360" s="72"/>
      <c r="Q360" s="72"/>
      <c r="R360" s="72"/>
      <c r="S360" s="71"/>
      <c r="T360" s="71"/>
      <c r="U360" s="73"/>
      <c r="V360" s="74"/>
    </row>
    <row r="361" spans="1:22" ht="21.75" customHeight="1" x14ac:dyDescent="0.65">
      <c r="A361" s="20"/>
      <c r="B361" s="66"/>
      <c r="C361" s="67"/>
      <c r="D361" s="68"/>
      <c r="E361" s="69"/>
      <c r="F361" s="24"/>
      <c r="G361" s="70"/>
      <c r="H361" s="70"/>
      <c r="I361" s="71"/>
      <c r="J361" s="72"/>
      <c r="K361" s="72"/>
      <c r="L361" s="72"/>
      <c r="M361" s="72"/>
      <c r="N361" s="72"/>
      <c r="O361" s="72"/>
      <c r="P361" s="72"/>
      <c r="Q361" s="72"/>
      <c r="R361" s="72"/>
      <c r="S361" s="71"/>
      <c r="T361" s="71"/>
      <c r="U361" s="73"/>
      <c r="V361" s="74"/>
    </row>
    <row r="362" spans="1:22" ht="21.75" customHeight="1" x14ac:dyDescent="0.65">
      <c r="A362" s="20"/>
      <c r="B362" s="66"/>
      <c r="C362" s="67"/>
      <c r="D362" s="68"/>
      <c r="E362" s="69"/>
      <c r="F362" s="24"/>
      <c r="G362" s="70"/>
      <c r="H362" s="70"/>
      <c r="I362" s="71"/>
      <c r="J362" s="72"/>
      <c r="K362" s="72"/>
      <c r="L362" s="72"/>
      <c r="M362" s="72"/>
      <c r="N362" s="72"/>
      <c r="O362" s="72"/>
      <c r="P362" s="72"/>
      <c r="Q362" s="72"/>
      <c r="R362" s="72"/>
      <c r="S362" s="71"/>
      <c r="T362" s="71"/>
      <c r="U362" s="73"/>
      <c r="V362" s="74"/>
    </row>
    <row r="363" spans="1:22" ht="21.75" customHeight="1" x14ac:dyDescent="0.65">
      <c r="A363" s="20"/>
      <c r="B363" s="66"/>
      <c r="C363" s="67"/>
      <c r="D363" s="68"/>
      <c r="E363" s="69"/>
      <c r="F363" s="24"/>
      <c r="G363" s="70"/>
      <c r="H363" s="70"/>
      <c r="I363" s="71"/>
      <c r="J363" s="72"/>
      <c r="K363" s="72"/>
      <c r="L363" s="72"/>
      <c r="M363" s="72"/>
      <c r="N363" s="72"/>
      <c r="O363" s="72"/>
      <c r="P363" s="72"/>
      <c r="Q363" s="72"/>
      <c r="R363" s="72"/>
      <c r="S363" s="71"/>
      <c r="T363" s="71"/>
      <c r="U363" s="73"/>
      <c r="V363" s="74"/>
    </row>
    <row r="364" spans="1:22" ht="21.75" customHeight="1" x14ac:dyDescent="0.65">
      <c r="A364" s="20"/>
      <c r="B364" s="66"/>
      <c r="C364" s="67"/>
      <c r="D364" s="68"/>
      <c r="E364" s="69"/>
      <c r="F364" s="24"/>
      <c r="G364" s="70"/>
      <c r="H364" s="70"/>
      <c r="I364" s="71"/>
      <c r="J364" s="72"/>
      <c r="K364" s="72"/>
      <c r="L364" s="72"/>
      <c r="M364" s="72"/>
      <c r="N364" s="72"/>
      <c r="O364" s="72"/>
      <c r="P364" s="72"/>
      <c r="Q364" s="72"/>
      <c r="R364" s="72"/>
      <c r="S364" s="71"/>
      <c r="T364" s="71"/>
      <c r="U364" s="73"/>
      <c r="V364" s="74"/>
    </row>
    <row r="365" spans="1:22" ht="21.75" customHeight="1" x14ac:dyDescent="0.65">
      <c r="A365" s="20"/>
      <c r="B365" s="66"/>
      <c r="C365" s="67"/>
      <c r="D365" s="68"/>
      <c r="E365" s="69"/>
      <c r="F365" s="24"/>
      <c r="G365" s="70"/>
      <c r="H365" s="70"/>
      <c r="I365" s="71"/>
      <c r="J365" s="72"/>
      <c r="K365" s="72"/>
      <c r="L365" s="72"/>
      <c r="M365" s="72"/>
      <c r="N365" s="72"/>
      <c r="O365" s="72"/>
      <c r="P365" s="72"/>
      <c r="Q365" s="72"/>
      <c r="R365" s="72"/>
      <c r="S365" s="71"/>
      <c r="T365" s="71"/>
      <c r="U365" s="73"/>
      <c r="V365" s="74"/>
    </row>
    <row r="366" spans="1:22" ht="21.75" customHeight="1" x14ac:dyDescent="0.65">
      <c r="A366" s="20"/>
      <c r="B366" s="66"/>
      <c r="C366" s="67"/>
      <c r="D366" s="68"/>
      <c r="E366" s="69"/>
      <c r="F366" s="24"/>
      <c r="G366" s="70"/>
      <c r="H366" s="70"/>
      <c r="I366" s="71"/>
      <c r="J366" s="72"/>
      <c r="K366" s="72"/>
      <c r="L366" s="72"/>
      <c r="M366" s="72"/>
      <c r="N366" s="72"/>
      <c r="O366" s="72"/>
      <c r="P366" s="72"/>
      <c r="Q366" s="72"/>
      <c r="R366" s="72"/>
      <c r="S366" s="71"/>
      <c r="T366" s="71"/>
      <c r="U366" s="73"/>
      <c r="V366" s="74"/>
    </row>
    <row r="367" spans="1:22" ht="21.75" customHeight="1" x14ac:dyDescent="0.65">
      <c r="A367" s="20"/>
      <c r="B367" s="66"/>
      <c r="C367" s="67"/>
      <c r="D367" s="68"/>
      <c r="E367" s="69"/>
      <c r="F367" s="24"/>
      <c r="G367" s="70"/>
      <c r="H367" s="70"/>
      <c r="I367" s="71"/>
      <c r="J367" s="72"/>
      <c r="K367" s="72"/>
      <c r="L367" s="72"/>
      <c r="M367" s="72"/>
      <c r="N367" s="72"/>
      <c r="O367" s="72"/>
      <c r="P367" s="72"/>
      <c r="Q367" s="72"/>
      <c r="R367" s="72"/>
      <c r="S367" s="71"/>
      <c r="T367" s="71"/>
      <c r="U367" s="73"/>
      <c r="V367" s="74"/>
    </row>
    <row r="368" spans="1:22" ht="21.75" customHeight="1" x14ac:dyDescent="0.65">
      <c r="A368" s="20"/>
      <c r="B368" s="66"/>
      <c r="C368" s="67"/>
      <c r="D368" s="68"/>
      <c r="E368" s="69"/>
      <c r="F368" s="24"/>
      <c r="G368" s="70"/>
      <c r="H368" s="70"/>
      <c r="I368" s="71"/>
      <c r="J368" s="72"/>
      <c r="K368" s="72"/>
      <c r="L368" s="72"/>
      <c r="M368" s="72"/>
      <c r="N368" s="72"/>
      <c r="O368" s="72"/>
      <c r="P368" s="72"/>
      <c r="Q368" s="72"/>
      <c r="R368" s="72"/>
      <c r="S368" s="71"/>
      <c r="T368" s="71"/>
      <c r="U368" s="73"/>
      <c r="V368" s="74"/>
    </row>
    <row r="369" spans="1:22" ht="21.75" customHeight="1" x14ac:dyDescent="0.65">
      <c r="A369" s="20"/>
      <c r="B369" s="66"/>
      <c r="C369" s="67"/>
      <c r="D369" s="68"/>
      <c r="E369" s="69"/>
      <c r="F369" s="24"/>
      <c r="G369" s="70"/>
      <c r="H369" s="70"/>
      <c r="I369" s="71"/>
      <c r="J369" s="72"/>
      <c r="K369" s="72"/>
      <c r="L369" s="72"/>
      <c r="M369" s="72"/>
      <c r="N369" s="72"/>
      <c r="O369" s="72"/>
      <c r="P369" s="72"/>
      <c r="Q369" s="72"/>
      <c r="R369" s="72"/>
      <c r="S369" s="71"/>
      <c r="T369" s="71"/>
      <c r="U369" s="73"/>
      <c r="V369" s="74"/>
    </row>
    <row r="370" spans="1:22" ht="21.75" customHeight="1" x14ac:dyDescent="0.65">
      <c r="A370" s="20"/>
      <c r="B370" s="66"/>
      <c r="C370" s="67"/>
      <c r="D370" s="68"/>
      <c r="E370" s="69"/>
      <c r="F370" s="24"/>
      <c r="G370" s="70"/>
      <c r="H370" s="70"/>
      <c r="I370" s="71"/>
      <c r="J370" s="72"/>
      <c r="K370" s="72"/>
      <c r="L370" s="72"/>
      <c r="M370" s="72"/>
      <c r="N370" s="72"/>
      <c r="O370" s="72"/>
      <c r="P370" s="72"/>
      <c r="Q370" s="72"/>
      <c r="R370" s="72"/>
      <c r="S370" s="71"/>
      <c r="T370" s="71"/>
      <c r="U370" s="73"/>
      <c r="V370" s="74"/>
    </row>
    <row r="371" spans="1:22" ht="21.75" customHeight="1" x14ac:dyDescent="0.65">
      <c r="A371" s="20"/>
      <c r="B371" s="66"/>
      <c r="C371" s="67"/>
      <c r="D371" s="68"/>
      <c r="E371" s="69"/>
      <c r="F371" s="24"/>
      <c r="G371" s="70"/>
      <c r="H371" s="70"/>
      <c r="I371" s="71"/>
      <c r="J371" s="72"/>
      <c r="K371" s="72"/>
      <c r="L371" s="72"/>
      <c r="M371" s="72"/>
      <c r="N371" s="72"/>
      <c r="O371" s="72"/>
      <c r="P371" s="72"/>
      <c r="Q371" s="72"/>
      <c r="R371" s="72"/>
      <c r="S371" s="71"/>
      <c r="T371" s="71"/>
      <c r="U371" s="73"/>
      <c r="V371" s="74"/>
    </row>
    <row r="372" spans="1:22" ht="21.75" customHeight="1" x14ac:dyDescent="0.65">
      <c r="A372" s="20"/>
      <c r="B372" s="66"/>
      <c r="C372" s="67"/>
      <c r="D372" s="68"/>
      <c r="E372" s="69"/>
      <c r="F372" s="24"/>
      <c r="G372" s="70"/>
      <c r="H372" s="70"/>
      <c r="I372" s="71"/>
      <c r="J372" s="72"/>
      <c r="K372" s="72"/>
      <c r="L372" s="72"/>
      <c r="M372" s="72"/>
      <c r="N372" s="72"/>
      <c r="O372" s="72"/>
      <c r="P372" s="72"/>
      <c r="Q372" s="72"/>
      <c r="R372" s="72"/>
      <c r="S372" s="71"/>
      <c r="T372" s="71"/>
      <c r="U372" s="73"/>
      <c r="V372" s="74"/>
    </row>
    <row r="373" spans="1:22" ht="21.75" customHeight="1" x14ac:dyDescent="0.65">
      <c r="A373" s="20"/>
      <c r="B373" s="66"/>
      <c r="C373" s="67"/>
      <c r="D373" s="68"/>
      <c r="E373" s="69"/>
      <c r="F373" s="24"/>
      <c r="G373" s="70"/>
      <c r="H373" s="70"/>
      <c r="I373" s="71"/>
      <c r="J373" s="72"/>
      <c r="K373" s="72"/>
      <c r="L373" s="72"/>
      <c r="M373" s="72"/>
      <c r="N373" s="72"/>
      <c r="O373" s="72"/>
      <c r="P373" s="72"/>
      <c r="Q373" s="72"/>
      <c r="R373" s="72"/>
      <c r="S373" s="71"/>
      <c r="T373" s="71"/>
      <c r="U373" s="73"/>
      <c r="V373" s="74"/>
    </row>
    <row r="374" spans="1:22" ht="21.75" customHeight="1" x14ac:dyDescent="0.65">
      <c r="A374" s="20"/>
      <c r="B374" s="66"/>
      <c r="C374" s="67"/>
      <c r="D374" s="68"/>
      <c r="E374" s="69"/>
      <c r="F374" s="24"/>
      <c r="G374" s="70"/>
      <c r="H374" s="70"/>
      <c r="I374" s="71"/>
      <c r="J374" s="72"/>
      <c r="K374" s="72"/>
      <c r="L374" s="72"/>
      <c r="M374" s="72"/>
      <c r="N374" s="72"/>
      <c r="O374" s="72"/>
      <c r="P374" s="72"/>
      <c r="Q374" s="72"/>
      <c r="R374" s="72"/>
      <c r="S374" s="71"/>
      <c r="T374" s="71"/>
      <c r="U374" s="73"/>
      <c r="V374" s="74"/>
    </row>
    <row r="375" spans="1:22" ht="21.75" customHeight="1" x14ac:dyDescent="0.65">
      <c r="A375" s="20"/>
      <c r="B375" s="66"/>
      <c r="C375" s="67"/>
      <c r="D375" s="68"/>
      <c r="E375" s="69"/>
      <c r="F375" s="24"/>
      <c r="G375" s="70"/>
      <c r="H375" s="70"/>
      <c r="I375" s="71"/>
      <c r="J375" s="72"/>
      <c r="K375" s="72"/>
      <c r="L375" s="72"/>
      <c r="M375" s="72"/>
      <c r="N375" s="72"/>
      <c r="O375" s="72"/>
      <c r="P375" s="72"/>
      <c r="Q375" s="72"/>
      <c r="R375" s="72"/>
      <c r="S375" s="71"/>
      <c r="T375" s="71"/>
      <c r="U375" s="73"/>
      <c r="V375" s="74"/>
    </row>
    <row r="376" spans="1:22" ht="21.75" customHeight="1" x14ac:dyDescent="0.65">
      <c r="A376" s="20"/>
      <c r="B376" s="66"/>
      <c r="C376" s="67"/>
      <c r="D376" s="68"/>
      <c r="E376" s="69"/>
      <c r="F376" s="24"/>
      <c r="G376" s="70"/>
      <c r="H376" s="70"/>
      <c r="I376" s="71"/>
      <c r="J376" s="72"/>
      <c r="K376" s="72"/>
      <c r="L376" s="72"/>
      <c r="M376" s="72"/>
      <c r="N376" s="72"/>
      <c r="O376" s="72"/>
      <c r="P376" s="72"/>
      <c r="Q376" s="72"/>
      <c r="R376" s="72"/>
      <c r="S376" s="71"/>
      <c r="T376" s="71"/>
      <c r="U376" s="73"/>
      <c r="V376" s="74"/>
    </row>
    <row r="377" spans="1:22" ht="21.75" customHeight="1" x14ac:dyDescent="0.65">
      <c r="A377" s="20"/>
      <c r="B377" s="66"/>
      <c r="C377" s="67"/>
      <c r="D377" s="68"/>
      <c r="E377" s="69"/>
      <c r="F377" s="24"/>
      <c r="G377" s="70"/>
      <c r="H377" s="70"/>
      <c r="I377" s="71"/>
      <c r="J377" s="72"/>
      <c r="K377" s="72"/>
      <c r="L377" s="72"/>
      <c r="M377" s="72"/>
      <c r="N377" s="72"/>
      <c r="O377" s="72"/>
      <c r="P377" s="72"/>
      <c r="Q377" s="72"/>
      <c r="R377" s="72"/>
      <c r="S377" s="71"/>
      <c r="T377" s="71"/>
      <c r="U377" s="73"/>
      <c r="V377" s="74"/>
    </row>
    <row r="378" spans="1:22" ht="21.75" customHeight="1" x14ac:dyDescent="0.65">
      <c r="A378" s="20"/>
      <c r="B378" s="48"/>
      <c r="C378" s="26"/>
      <c r="D378" s="49"/>
      <c r="E378" s="16"/>
      <c r="F378" s="24"/>
      <c r="G378" s="50"/>
      <c r="H378" s="50"/>
      <c r="I378" s="19"/>
      <c r="J378" s="53"/>
      <c r="K378" s="53" t="str">
        <f t="shared" si="0"/>
        <v/>
      </c>
      <c r="L378" s="53" t="str">
        <f t="shared" si="1"/>
        <v/>
      </c>
      <c r="M378" s="53" t="str">
        <f t="shared" si="2"/>
        <v/>
      </c>
      <c r="N378" s="53" t="str">
        <f t="shared" si="3"/>
        <v/>
      </c>
      <c r="O378" s="53" t="str">
        <f t="shared" si="4"/>
        <v/>
      </c>
      <c r="P378" s="53" t="str">
        <f t="shared" si="5"/>
        <v/>
      </c>
      <c r="Q378" s="53" t="e">
        <f>E378&amp;G378&amp;#REF!</f>
        <v>#REF!</v>
      </c>
      <c r="R378" s="53"/>
      <c r="S378" s="19"/>
      <c r="T378" s="19"/>
      <c r="U378" s="63"/>
      <c r="V378" s="51"/>
    </row>
    <row r="379" spans="1:22" ht="13.15" customHeight="1" x14ac:dyDescent="0.2">
      <c r="B379" s="3"/>
      <c r="C379" s="3"/>
      <c r="D379" s="4"/>
      <c r="E379" s="2"/>
      <c r="F379" s="5"/>
      <c r="G379" s="5"/>
      <c r="H379" s="2"/>
      <c r="I379" s="2"/>
      <c r="S379" s="2"/>
      <c r="T379" s="2"/>
      <c r="U379" s="2"/>
      <c r="V379" s="6"/>
    </row>
    <row r="380" spans="1:22" ht="13.15" customHeight="1" x14ac:dyDescent="0.2">
      <c r="B380" s="3"/>
      <c r="C380" s="10"/>
      <c r="D380" s="4"/>
      <c r="E380" s="2"/>
      <c r="F380" s="5"/>
      <c r="G380" s="5"/>
      <c r="H380" s="2"/>
      <c r="I380" s="2"/>
      <c r="S380" s="2"/>
      <c r="T380" s="2"/>
      <c r="U380" s="2"/>
      <c r="V380" s="6"/>
    </row>
    <row r="381" spans="1:22" ht="13.15" hidden="1" customHeight="1" x14ac:dyDescent="0.2">
      <c r="A381" s="12" t="s">
        <v>1</v>
      </c>
      <c r="B381" s="14"/>
      <c r="C381" s="31">
        <f>COUNT(A6:A378)</f>
        <v>321</v>
      </c>
      <c r="D381" s="15" t="s">
        <v>3</v>
      </c>
      <c r="E381" s="29">
        <f>COUNTIF(E6:E378,"ស")</f>
        <v>158</v>
      </c>
      <c r="F381" s="5"/>
      <c r="G381" s="5"/>
      <c r="H381" s="2"/>
      <c r="I381" s="2"/>
      <c r="S381" s="2"/>
      <c r="T381" s="2"/>
      <c r="U381" s="2"/>
      <c r="V381" s="6"/>
    </row>
    <row r="382" spans="1:22" ht="14.25" hidden="1" customHeight="1" x14ac:dyDescent="0.2">
      <c r="A382" s="12" t="s">
        <v>5</v>
      </c>
      <c r="B382" s="14"/>
      <c r="C382" s="31">
        <f>COUNTIF(G6:G378,"BBA")</f>
        <v>307</v>
      </c>
      <c r="D382" s="15" t="s">
        <v>9</v>
      </c>
      <c r="E382" s="29">
        <f>COUNTIF(L6:L378,"សBBA")</f>
        <v>5</v>
      </c>
      <c r="F382" s="5"/>
      <c r="G382" s="5"/>
      <c r="H382" s="2"/>
      <c r="I382" s="2"/>
      <c r="S382" s="2"/>
      <c r="T382" s="2"/>
      <c r="U382" s="2"/>
      <c r="V382" s="6"/>
    </row>
    <row r="383" spans="1:22" ht="14.25" hidden="1" customHeight="1" x14ac:dyDescent="0.2">
      <c r="A383" s="12"/>
      <c r="B383" s="30" t="s">
        <v>13</v>
      </c>
      <c r="C383" s="41">
        <f>COUNTIF(M6:M378,"BBAIT")</f>
        <v>0</v>
      </c>
      <c r="D383" s="32" t="s">
        <v>3</v>
      </c>
      <c r="E383" s="42">
        <f>COUNTIF(N6:N378,"សBBAIT")</f>
        <v>0</v>
      </c>
      <c r="F383" s="5"/>
      <c r="G383" s="5"/>
      <c r="H383" s="2"/>
      <c r="I383" s="2"/>
      <c r="S383" s="2"/>
      <c r="T383" s="2"/>
      <c r="U383" s="2"/>
      <c r="V383" s="6"/>
    </row>
    <row r="384" spans="1:22" ht="14.25" hidden="1" customHeight="1" x14ac:dyDescent="0.2">
      <c r="A384" s="12"/>
      <c r="B384" s="30" t="s">
        <v>14</v>
      </c>
      <c r="C384" s="41">
        <f>COUNTIF(M7:M379,"BBAMGT")</f>
        <v>0</v>
      </c>
      <c r="D384" s="32" t="s">
        <v>3</v>
      </c>
      <c r="E384" s="42">
        <f>COUNTIF(N7:N379,"សBBAMGT")</f>
        <v>0</v>
      </c>
      <c r="F384" s="5"/>
      <c r="G384" s="5"/>
      <c r="H384" s="2"/>
      <c r="I384" s="2"/>
      <c r="S384" s="2"/>
      <c r="T384" s="2"/>
      <c r="U384" s="2"/>
      <c r="V384" s="6"/>
    </row>
    <row r="385" spans="1:22" ht="14.25" hidden="1" customHeight="1" x14ac:dyDescent="0.2">
      <c r="A385" s="12"/>
      <c r="B385" s="30" t="s">
        <v>15</v>
      </c>
      <c r="C385" s="41">
        <f>COUNTIF(M6:M378,"BBAACC")</f>
        <v>0</v>
      </c>
      <c r="D385" s="32" t="s">
        <v>3</v>
      </c>
      <c r="E385" s="42">
        <f>COUNTIF(N8:N380,"សBBAACC")</f>
        <v>0</v>
      </c>
      <c r="F385" s="5"/>
      <c r="G385" s="5"/>
      <c r="H385" s="2"/>
      <c r="I385" s="2"/>
      <c r="S385" s="2"/>
      <c r="T385" s="2"/>
      <c r="U385" s="2"/>
      <c r="V385" s="6"/>
    </row>
    <row r="386" spans="1:22" ht="14.25" hidden="1" customHeight="1" x14ac:dyDescent="0.2">
      <c r="A386" s="12"/>
      <c r="B386" s="30" t="s">
        <v>16</v>
      </c>
      <c r="C386" s="41">
        <f>COUNTIF(M9:M381,"BBALaw")</f>
        <v>0</v>
      </c>
      <c r="D386" s="32" t="s">
        <v>3</v>
      </c>
      <c r="E386" s="42">
        <f>COUNTIF(N9:N381,"សBBAIT")</f>
        <v>0</v>
      </c>
      <c r="F386" s="5"/>
      <c r="G386" s="5"/>
      <c r="H386" s="2"/>
      <c r="I386" s="2"/>
      <c r="S386" s="2"/>
      <c r="T386" s="2"/>
      <c r="U386" s="2"/>
      <c r="V386" s="6"/>
    </row>
    <row r="387" spans="1:22" ht="14.25" hidden="1" customHeight="1" x14ac:dyDescent="0.2">
      <c r="A387" s="12"/>
      <c r="B387" s="30" t="s">
        <v>2</v>
      </c>
      <c r="C387" s="41">
        <f>COUNTIF(M10:M382,"BBAEnglish")</f>
        <v>5</v>
      </c>
      <c r="D387" s="32" t="s">
        <v>3</v>
      </c>
      <c r="E387" s="42">
        <f>COUNTIF(N10:N382,"សBBAEnglish")</f>
        <v>3</v>
      </c>
      <c r="F387" s="5"/>
      <c r="G387" s="5"/>
      <c r="H387" s="2"/>
      <c r="I387" s="2"/>
      <c r="S387" s="2"/>
      <c r="T387" s="2"/>
      <c r="U387" s="2"/>
      <c r="V387" s="6"/>
    </row>
    <row r="388" spans="1:22" s="9" customFormat="1" ht="14.25" hidden="1" customHeight="1" x14ac:dyDescent="0.2">
      <c r="A388" s="33"/>
      <c r="B388" s="34"/>
      <c r="C388" s="35"/>
      <c r="D388" s="36"/>
      <c r="E388" s="37"/>
      <c r="F388" s="38"/>
      <c r="G388" s="38"/>
      <c r="H388" s="39"/>
      <c r="I388" s="39"/>
      <c r="S388" s="39"/>
      <c r="T388" s="39"/>
      <c r="U388" s="39"/>
      <c r="V388" s="40"/>
    </row>
    <row r="389" spans="1:22" ht="14.25" hidden="1" customHeight="1" x14ac:dyDescent="0.2">
      <c r="A389" s="12" t="s">
        <v>6</v>
      </c>
      <c r="B389" s="12"/>
      <c r="C389" s="31">
        <f>COUNTIF(G6:G378,"ABA")</f>
        <v>14</v>
      </c>
      <c r="D389" s="15" t="s">
        <v>10</v>
      </c>
      <c r="E389" s="29">
        <f>COUNTIF(L6:L378,"សABA")</f>
        <v>0</v>
      </c>
      <c r="F389" s="5"/>
      <c r="G389" s="5"/>
      <c r="H389" s="2"/>
      <c r="I389" s="2"/>
      <c r="S389" s="2"/>
      <c r="T389" s="2"/>
      <c r="U389" s="2"/>
      <c r="V389" s="6"/>
    </row>
    <row r="390" spans="1:22" ht="14.25" hidden="1" customHeight="1" x14ac:dyDescent="0.2">
      <c r="A390" s="12"/>
      <c r="B390" s="30" t="s">
        <v>13</v>
      </c>
      <c r="C390" s="41">
        <f>COUNTIF(M13:M385,"ABAIT")</f>
        <v>0</v>
      </c>
      <c r="D390" s="32" t="s">
        <v>3</v>
      </c>
      <c r="E390" s="42">
        <f>COUNTIF(N6:N378,"សABAIT")</f>
        <v>0</v>
      </c>
      <c r="F390" s="5"/>
      <c r="G390" s="5"/>
      <c r="H390" s="2"/>
      <c r="I390" s="2"/>
      <c r="S390" s="2"/>
      <c r="T390" s="2"/>
      <c r="U390" s="2"/>
      <c r="V390" s="6"/>
    </row>
    <row r="391" spans="1:22" ht="14.25" hidden="1" customHeight="1" x14ac:dyDescent="0.2">
      <c r="A391" s="12"/>
      <c r="B391" s="30" t="s">
        <v>14</v>
      </c>
      <c r="C391" s="41">
        <f>COUNTIF(M6:M378,"ABAMGT")</f>
        <v>0</v>
      </c>
      <c r="D391" s="32" t="s">
        <v>3</v>
      </c>
      <c r="E391" s="42">
        <f>COUNTIF(N7:N379,"សABAMGT")</f>
        <v>0</v>
      </c>
      <c r="F391" s="5"/>
      <c r="G391" s="5"/>
      <c r="H391" s="2"/>
      <c r="I391" s="2"/>
      <c r="S391" s="2"/>
      <c r="T391" s="2"/>
      <c r="U391" s="2"/>
      <c r="V391" s="6"/>
    </row>
    <row r="392" spans="1:22" ht="14.25" hidden="1" customHeight="1" x14ac:dyDescent="0.2">
      <c r="A392" s="12"/>
      <c r="B392" s="30" t="s">
        <v>15</v>
      </c>
      <c r="C392" s="41">
        <f>COUNTIF(M7:M379,"ABAACC")</f>
        <v>0</v>
      </c>
      <c r="D392" s="32" t="s">
        <v>3</v>
      </c>
      <c r="E392" s="42">
        <f>COUNTIF(N8:N380,"សABAACC")</f>
        <v>0</v>
      </c>
      <c r="F392" s="5"/>
      <c r="G392" s="5"/>
      <c r="H392" s="2"/>
      <c r="I392" s="2"/>
      <c r="S392" s="2"/>
      <c r="T392" s="2"/>
      <c r="U392" s="2"/>
      <c r="V392" s="6"/>
    </row>
    <row r="393" spans="1:22" ht="14.25" hidden="1" customHeight="1" x14ac:dyDescent="0.2">
      <c r="A393" s="12"/>
      <c r="B393" s="30" t="s">
        <v>16</v>
      </c>
      <c r="C393" s="41">
        <f>COUNTIF(M8:M380,"ABALaw")</f>
        <v>0</v>
      </c>
      <c r="D393" s="32" t="s">
        <v>3</v>
      </c>
      <c r="E393" s="42">
        <f>COUNTIF(N9:N381,"សABALaw")</f>
        <v>0</v>
      </c>
      <c r="F393" s="5"/>
      <c r="G393" s="5"/>
      <c r="H393" s="2"/>
      <c r="I393" s="2"/>
      <c r="S393" s="2"/>
      <c r="T393" s="2"/>
      <c r="U393" s="2"/>
      <c r="V393" s="6"/>
    </row>
    <row r="394" spans="1:22" ht="13.15" hidden="1" customHeight="1" x14ac:dyDescent="0.2">
      <c r="B394" s="30" t="s">
        <v>2</v>
      </c>
      <c r="C394" s="41">
        <f>COUNTIF(M9:M381,"ABAEnglish")</f>
        <v>0</v>
      </c>
      <c r="D394" s="32" t="s">
        <v>3</v>
      </c>
      <c r="E394" s="42">
        <f>COUNTIF(N10:N382,"សABAEnglish")</f>
        <v>0</v>
      </c>
      <c r="F394" s="5"/>
      <c r="G394" s="5"/>
      <c r="H394" s="2"/>
      <c r="I394" s="2"/>
      <c r="S394" s="2"/>
      <c r="T394" s="2"/>
      <c r="U394" s="2"/>
      <c r="V394" s="6"/>
    </row>
    <row r="395" spans="1:22" s="9" customFormat="1" ht="13.15" hidden="1" customHeight="1" x14ac:dyDescent="0.2">
      <c r="B395" s="34"/>
      <c r="C395" s="43"/>
      <c r="D395" s="36"/>
      <c r="E395" s="44"/>
      <c r="F395" s="38"/>
      <c r="G395" s="38"/>
      <c r="H395" s="39"/>
      <c r="I395" s="39"/>
      <c r="S395" s="39"/>
      <c r="T395" s="39"/>
      <c r="U395" s="39"/>
      <c r="V395" s="40"/>
    </row>
    <row r="396" spans="1:22" ht="13.15" hidden="1" customHeight="1" x14ac:dyDescent="0.2">
      <c r="A396" s="17" t="s">
        <v>11</v>
      </c>
      <c r="B396" s="17"/>
      <c r="C396" s="45">
        <f>COUNTIF(I6:I378,"M-F, Moring")</f>
        <v>0</v>
      </c>
      <c r="D396" s="15" t="s">
        <v>9</v>
      </c>
      <c r="E396" s="46">
        <f>COUNTIF(K6:K378,"សBBAM-F, Moring")</f>
        <v>0</v>
      </c>
      <c r="F396" s="5"/>
      <c r="G396" s="5"/>
      <c r="H396" s="2"/>
      <c r="I396" s="2"/>
      <c r="S396" s="2"/>
      <c r="T396" s="2"/>
      <c r="U396" s="2"/>
      <c r="V396" s="6"/>
    </row>
    <row r="397" spans="1:22" ht="13.15" hidden="1" customHeight="1" x14ac:dyDescent="0.2">
      <c r="A397" s="17"/>
      <c r="B397" s="30" t="s">
        <v>13</v>
      </c>
      <c r="C397" s="41">
        <f>COUNTIF(O6:O378,"BBAITM-F, Moring")</f>
        <v>0</v>
      </c>
      <c r="D397" s="32" t="s">
        <v>3</v>
      </c>
      <c r="E397" s="42">
        <f>COUNTIF(P6:P378,"សBBAITM-F, Moring")</f>
        <v>0</v>
      </c>
      <c r="F397" s="5"/>
      <c r="G397" s="5"/>
      <c r="H397" s="2"/>
      <c r="I397" s="2"/>
      <c r="S397" s="2"/>
      <c r="T397" s="2"/>
      <c r="U397" s="2"/>
      <c r="V397" s="6"/>
    </row>
    <row r="398" spans="1:22" ht="13.15" hidden="1" customHeight="1" x14ac:dyDescent="0.2">
      <c r="A398" s="17"/>
      <c r="B398" s="30" t="s">
        <v>14</v>
      </c>
      <c r="C398" s="41">
        <f>COUNTIF(O7:O379,"BBAMGTM-F, Moring")</f>
        <v>0</v>
      </c>
      <c r="D398" s="32" t="s">
        <v>3</v>
      </c>
      <c r="E398" s="42">
        <f>COUNTIF(P7:P379,"សBBAMGTM-F, Moring")</f>
        <v>0</v>
      </c>
      <c r="F398" s="5"/>
      <c r="G398" s="5"/>
      <c r="H398" s="2"/>
      <c r="I398" s="2"/>
      <c r="S398" s="2"/>
      <c r="T398" s="2"/>
      <c r="U398" s="2"/>
      <c r="V398" s="6"/>
    </row>
    <row r="399" spans="1:22" ht="13.15" hidden="1" customHeight="1" x14ac:dyDescent="0.2">
      <c r="A399" s="17"/>
      <c r="B399" s="30" t="s">
        <v>15</v>
      </c>
      <c r="C399" s="41">
        <f>COUNTIF(O8:O380,"BBAACCM-F, Moring")</f>
        <v>0</v>
      </c>
      <c r="D399" s="32" t="s">
        <v>3</v>
      </c>
      <c r="E399" s="42">
        <f>COUNTIF(P8:P380,"សBBAACCM-F, Moring")</f>
        <v>0</v>
      </c>
      <c r="F399" s="5"/>
      <c r="G399" s="5"/>
      <c r="H399" s="2"/>
      <c r="I399" s="2"/>
      <c r="S399" s="2"/>
      <c r="T399" s="2"/>
      <c r="U399" s="2"/>
      <c r="V399" s="6"/>
    </row>
    <row r="400" spans="1:22" ht="13.15" hidden="1" customHeight="1" x14ac:dyDescent="0.2">
      <c r="A400" s="17"/>
      <c r="B400" s="30" t="s">
        <v>16</v>
      </c>
      <c r="C400" s="41">
        <f>COUNTIF(O9:O381,"BBALawM-F, Moring")</f>
        <v>0</v>
      </c>
      <c r="D400" s="32" t="s">
        <v>3</v>
      </c>
      <c r="E400" s="42">
        <f>COUNTIF(P9:P381,"សBBALawM-F, Moring")</f>
        <v>0</v>
      </c>
      <c r="F400" s="5"/>
      <c r="G400" s="5"/>
      <c r="H400" s="2"/>
      <c r="I400" s="2"/>
      <c r="S400" s="2"/>
      <c r="T400" s="2"/>
      <c r="U400" s="2"/>
      <c r="V400" s="6"/>
    </row>
    <row r="401" spans="1:22" ht="13.15" hidden="1" customHeight="1" x14ac:dyDescent="0.2">
      <c r="B401" s="30" t="s">
        <v>2</v>
      </c>
      <c r="C401" s="41">
        <f>COUNTIF(O10:O382,"BBAEnglishM-F, Moring")</f>
        <v>0</v>
      </c>
      <c r="D401" s="32" t="s">
        <v>3</v>
      </c>
      <c r="E401" s="42">
        <f>COUNTIF(P10:P382,"សBBAEnglishM-F, Moring")</f>
        <v>0</v>
      </c>
      <c r="F401" s="5"/>
      <c r="G401" s="5"/>
      <c r="H401" s="2"/>
      <c r="I401" s="2"/>
      <c r="S401" s="2"/>
      <c r="T401" s="2"/>
      <c r="U401" s="2"/>
      <c r="V401" s="6"/>
    </row>
    <row r="402" spans="1:22" s="9" customFormat="1" ht="13.15" hidden="1" customHeight="1" x14ac:dyDescent="0.2">
      <c r="B402" s="34"/>
      <c r="C402" s="43"/>
      <c r="D402" s="36" t="s">
        <v>10</v>
      </c>
      <c r="E402" s="46">
        <f>COUNTIF(K12:K384,"សABAM-F, Moring")</f>
        <v>0</v>
      </c>
      <c r="F402" s="38"/>
      <c r="G402" s="38"/>
      <c r="H402" s="39"/>
      <c r="I402" s="39"/>
      <c r="S402" s="39"/>
      <c r="T402" s="39"/>
      <c r="U402" s="39"/>
      <c r="V402" s="40"/>
    </row>
    <row r="403" spans="1:22" ht="13.15" hidden="1" customHeight="1" x14ac:dyDescent="0.2">
      <c r="A403" s="17"/>
      <c r="B403" s="30" t="s">
        <v>13</v>
      </c>
      <c r="C403" s="41">
        <f>COUNTIF(O12:O384,"ABAITM-F, Moring")</f>
        <v>0</v>
      </c>
      <c r="D403" s="32" t="s">
        <v>3</v>
      </c>
      <c r="E403" s="42">
        <f>COUNTIF(P12:P384,"សABAITM-F, Moring")</f>
        <v>0</v>
      </c>
      <c r="F403" s="5"/>
      <c r="G403" s="5"/>
      <c r="H403" s="2"/>
      <c r="I403" s="2"/>
      <c r="S403" s="2"/>
      <c r="T403" s="2"/>
      <c r="U403" s="2"/>
      <c r="V403" s="6"/>
    </row>
    <row r="404" spans="1:22" ht="13.15" hidden="1" customHeight="1" x14ac:dyDescent="0.2">
      <c r="A404" s="17"/>
      <c r="B404" s="30" t="s">
        <v>14</v>
      </c>
      <c r="C404" s="41">
        <f>COUNTIF(O13:O385,"ABAMGTM-F, Moring")</f>
        <v>0</v>
      </c>
      <c r="D404" s="32" t="s">
        <v>3</v>
      </c>
      <c r="E404" s="42">
        <f>COUNTIF(P13:P385,"សABAMGTM-F, Moring")</f>
        <v>0</v>
      </c>
      <c r="F404" s="5"/>
      <c r="G404" s="5"/>
      <c r="H404" s="2"/>
      <c r="I404" s="2"/>
      <c r="S404" s="2"/>
      <c r="T404" s="2"/>
      <c r="U404" s="2"/>
      <c r="V404" s="6"/>
    </row>
    <row r="405" spans="1:22" ht="13.15" hidden="1" customHeight="1" x14ac:dyDescent="0.2">
      <c r="A405" s="17"/>
      <c r="B405" s="30" t="s">
        <v>15</v>
      </c>
      <c r="C405" s="41">
        <f>COUNTIF(O14:O386,"ABAACCM-F, Moring")</f>
        <v>0</v>
      </c>
      <c r="D405" s="32" t="s">
        <v>3</v>
      </c>
      <c r="E405" s="42">
        <f>COUNTIF(P14:P386,"សABAACCM-F, Moring")</f>
        <v>0</v>
      </c>
      <c r="F405" s="5"/>
      <c r="G405" s="5"/>
      <c r="H405" s="2"/>
      <c r="I405" s="2"/>
      <c r="S405" s="2"/>
      <c r="T405" s="2"/>
      <c r="U405" s="2"/>
      <c r="V405" s="6"/>
    </row>
    <row r="406" spans="1:22" ht="13.15" hidden="1" customHeight="1" x14ac:dyDescent="0.2">
      <c r="A406" s="17"/>
      <c r="B406" s="30" t="s">
        <v>16</v>
      </c>
      <c r="C406" s="41">
        <f>COUNTIF(O378:O387,"ABALawM-F, Moring")</f>
        <v>0</v>
      </c>
      <c r="D406" s="32" t="s">
        <v>3</v>
      </c>
      <c r="E406" s="42">
        <f>COUNTIF(P378:P387,"សABALawM-F, Moring")</f>
        <v>0</v>
      </c>
      <c r="F406" s="5"/>
      <c r="G406" s="5"/>
      <c r="H406" s="2"/>
      <c r="I406" s="2"/>
      <c r="S406" s="2"/>
      <c r="T406" s="2"/>
      <c r="U406" s="2"/>
      <c r="V406" s="6"/>
    </row>
    <row r="407" spans="1:22" ht="13.15" hidden="1" customHeight="1" x14ac:dyDescent="0.2">
      <c r="B407" s="30" t="s">
        <v>2</v>
      </c>
      <c r="C407" s="41">
        <f>COUNTIF(O379:O388,"ABAEnglishM-F, Moring")</f>
        <v>0</v>
      </c>
      <c r="D407" s="32" t="s">
        <v>3</v>
      </c>
      <c r="E407" s="42">
        <f>COUNTIF(P379:P388,"សABAEnglishM-F, Moring")</f>
        <v>0</v>
      </c>
      <c r="F407" s="5"/>
      <c r="G407" s="5"/>
      <c r="H407" s="2"/>
      <c r="I407" s="2"/>
      <c r="S407" s="2"/>
      <c r="T407" s="2"/>
      <c r="U407" s="2"/>
      <c r="V407" s="6"/>
    </row>
    <row r="408" spans="1:22" ht="13.15" hidden="1" customHeight="1" x14ac:dyDescent="0.2">
      <c r="B408" s="3"/>
      <c r="C408" s="3"/>
      <c r="D408" s="4"/>
      <c r="E408" s="2"/>
      <c r="F408" s="5"/>
      <c r="G408" s="5"/>
      <c r="H408" s="2"/>
      <c r="I408" s="2"/>
      <c r="S408" s="2"/>
      <c r="T408" s="2"/>
      <c r="U408" s="2"/>
      <c r="V408" s="6"/>
    </row>
    <row r="409" spans="1:22" ht="13.15" hidden="1" customHeight="1" x14ac:dyDescent="0.2">
      <c r="A409" s="17" t="s">
        <v>12</v>
      </c>
      <c r="B409" s="17"/>
      <c r="C409" s="45">
        <f>COUNTIF(I6:I378,"M-F, Evening")</f>
        <v>0</v>
      </c>
      <c r="D409" s="15" t="s">
        <v>9</v>
      </c>
      <c r="E409" s="46">
        <f>COUNTIF(N379:N381,"សBBAM-F, Evening")</f>
        <v>0</v>
      </c>
      <c r="F409" s="5"/>
      <c r="G409" s="5"/>
      <c r="H409" s="2"/>
      <c r="I409" s="2"/>
      <c r="S409" s="2"/>
      <c r="T409" s="2"/>
      <c r="U409" s="2"/>
      <c r="V409" s="6"/>
    </row>
    <row r="410" spans="1:22" ht="13.15" hidden="1" customHeight="1" x14ac:dyDescent="0.2">
      <c r="A410" s="17"/>
      <c r="B410" s="30" t="s">
        <v>13</v>
      </c>
      <c r="C410" s="41">
        <f>COUNTIF(O379:O391,"BBAITM-F, Evening")</f>
        <v>0</v>
      </c>
      <c r="D410" s="32" t="s">
        <v>3</v>
      </c>
      <c r="E410" s="42">
        <f>COUNTIF(P379:P391,"សBBAITM-F, Evening")</f>
        <v>0</v>
      </c>
      <c r="F410" s="5"/>
      <c r="G410" s="5"/>
      <c r="H410" s="2"/>
      <c r="I410" s="2"/>
      <c r="S410" s="2"/>
      <c r="T410" s="2"/>
      <c r="U410" s="2"/>
      <c r="V410" s="6"/>
    </row>
    <row r="411" spans="1:22" ht="13.15" hidden="1" customHeight="1" x14ac:dyDescent="0.2">
      <c r="A411" s="17"/>
      <c r="B411" s="30" t="s">
        <v>14</v>
      </c>
      <c r="C411" s="41">
        <f>COUNTIF(O379:O392,"BBAMGTM-F, Evening")</f>
        <v>0</v>
      </c>
      <c r="D411" s="32" t="s">
        <v>3</v>
      </c>
      <c r="E411" s="42">
        <f>COUNTIF(P379:P392,"សBBAMGTM-F, Evening")</f>
        <v>0</v>
      </c>
      <c r="F411" s="5"/>
      <c r="G411" s="5"/>
      <c r="H411" s="2"/>
      <c r="I411" s="2"/>
      <c r="S411" s="2"/>
      <c r="T411" s="2"/>
      <c r="U411" s="2"/>
      <c r="V411" s="6"/>
    </row>
    <row r="412" spans="1:22" ht="13.15" hidden="1" customHeight="1" x14ac:dyDescent="0.2">
      <c r="A412" s="17"/>
      <c r="B412" s="30" t="s">
        <v>15</v>
      </c>
      <c r="C412" s="41">
        <f>COUNTIF(O379:O393,"BBAACCM-F, Evening")</f>
        <v>0</v>
      </c>
      <c r="D412" s="32" t="s">
        <v>3</v>
      </c>
      <c r="E412" s="42">
        <f>COUNTIF(P379:P393,"សBBAACCM-F, Evening")</f>
        <v>0</v>
      </c>
      <c r="F412" s="5"/>
      <c r="G412" s="5"/>
      <c r="H412" s="2"/>
      <c r="I412" s="2"/>
      <c r="S412" s="2"/>
      <c r="T412" s="2"/>
      <c r="U412" s="2"/>
      <c r="V412" s="6"/>
    </row>
    <row r="413" spans="1:22" ht="13.15" hidden="1" customHeight="1" x14ac:dyDescent="0.2">
      <c r="A413" s="17"/>
      <c r="B413" s="30" t="s">
        <v>16</v>
      </c>
      <c r="C413" s="41">
        <f>COUNTIF(O379:O394,"BBALawM-F, Evening")</f>
        <v>0</v>
      </c>
      <c r="D413" s="32" t="s">
        <v>3</v>
      </c>
      <c r="E413" s="42">
        <f>COUNTIF(P379:P394,"សBBALawM-F, Evenign")</f>
        <v>0</v>
      </c>
      <c r="F413" s="5"/>
      <c r="G413" s="5"/>
      <c r="H413" s="2"/>
      <c r="I413" s="2"/>
      <c r="S413" s="2"/>
      <c r="T413" s="2"/>
      <c r="U413" s="2"/>
      <c r="V413" s="6"/>
    </row>
    <row r="414" spans="1:22" ht="13.15" hidden="1" customHeight="1" x14ac:dyDescent="0.2">
      <c r="B414" s="30" t="s">
        <v>2</v>
      </c>
      <c r="C414" s="41">
        <f>COUNTIF(O379:O395,"BBAEnglishM-F, Evening")</f>
        <v>0</v>
      </c>
      <c r="D414" s="32" t="s">
        <v>3</v>
      </c>
      <c r="E414" s="42">
        <f>COUNTIF(P379:P395,"សBBAEnglishM-F, Evening")</f>
        <v>0</v>
      </c>
      <c r="F414" s="5"/>
      <c r="G414" s="5"/>
      <c r="H414" s="2"/>
      <c r="I414" s="2"/>
      <c r="S414" s="2"/>
      <c r="T414" s="2"/>
      <c r="U414" s="2"/>
      <c r="V414" s="6"/>
    </row>
    <row r="415" spans="1:22" ht="13.15" hidden="1" customHeight="1" x14ac:dyDescent="0.2">
      <c r="B415" s="3"/>
      <c r="C415" s="3"/>
      <c r="D415" s="15" t="s">
        <v>10</v>
      </c>
      <c r="E415" s="46">
        <f>COUNTIF(N379:N382,"សABAM-F, Evening")</f>
        <v>0</v>
      </c>
      <c r="F415" s="5"/>
      <c r="G415" s="5"/>
      <c r="H415" s="2"/>
      <c r="I415" s="2"/>
      <c r="S415" s="2"/>
      <c r="T415" s="2"/>
      <c r="U415" s="2"/>
      <c r="V415" s="6"/>
    </row>
    <row r="416" spans="1:22" ht="13.15" hidden="1" customHeight="1" x14ac:dyDescent="0.2">
      <c r="A416" s="17"/>
      <c r="B416" s="30" t="s">
        <v>13</v>
      </c>
      <c r="C416" s="41">
        <f>COUNTIF(O379:O397,"ABAITM-F, Evening")</f>
        <v>0</v>
      </c>
      <c r="D416" s="32" t="s">
        <v>3</v>
      </c>
      <c r="E416" s="42">
        <f>COUNTIF(P379:P397,"សABAITM-F, Evening")</f>
        <v>0</v>
      </c>
      <c r="F416" s="5"/>
      <c r="G416" s="5"/>
      <c r="H416" s="2"/>
      <c r="I416" s="2"/>
      <c r="S416" s="2"/>
      <c r="T416" s="2"/>
      <c r="U416" s="2"/>
      <c r="V416" s="6"/>
    </row>
    <row r="417" spans="1:22" ht="13.15" hidden="1" customHeight="1" x14ac:dyDescent="0.2">
      <c r="A417" s="17"/>
      <c r="B417" s="30" t="s">
        <v>14</v>
      </c>
      <c r="C417" s="41">
        <f>COUNTIF(O379:O398,"ABAMGTM-F, Evening")</f>
        <v>0</v>
      </c>
      <c r="D417" s="32" t="s">
        <v>3</v>
      </c>
      <c r="E417" s="42">
        <f>COUNTIF(P379:P398,"សABAMGTM-F, Evening")</f>
        <v>0</v>
      </c>
      <c r="F417" s="5"/>
      <c r="G417" s="5"/>
      <c r="H417" s="2"/>
      <c r="I417" s="2"/>
      <c r="S417" s="2"/>
      <c r="T417" s="2"/>
      <c r="U417" s="2"/>
      <c r="V417" s="6"/>
    </row>
    <row r="418" spans="1:22" ht="13.15" hidden="1" customHeight="1" x14ac:dyDescent="0.2">
      <c r="A418" s="17"/>
      <c r="B418" s="30" t="s">
        <v>15</v>
      </c>
      <c r="C418" s="41">
        <f>COUNTIF(O379:O399,"ABAACCM-F, Evening")</f>
        <v>0</v>
      </c>
      <c r="D418" s="32" t="s">
        <v>3</v>
      </c>
      <c r="E418" s="42">
        <f>COUNTIF(P379:P399,"សABAACCM-F, Evening")</f>
        <v>0</v>
      </c>
      <c r="F418" s="5"/>
      <c r="G418" s="5"/>
      <c r="H418" s="2"/>
      <c r="I418" s="2"/>
      <c r="S418" s="2"/>
      <c r="T418" s="2"/>
      <c r="U418" s="2"/>
      <c r="V418" s="6"/>
    </row>
    <row r="419" spans="1:22" ht="13.15" hidden="1" customHeight="1" x14ac:dyDescent="0.2">
      <c r="A419" s="17"/>
      <c r="B419" s="30" t="s">
        <v>16</v>
      </c>
      <c r="C419" s="41">
        <f>COUNTIF(O379:O400,"ABALawM-F, Evening")</f>
        <v>0</v>
      </c>
      <c r="D419" s="32" t="s">
        <v>3</v>
      </c>
      <c r="E419" s="42">
        <f>COUNTIF(P379:P400,"សABALawM-F, Evenign")</f>
        <v>0</v>
      </c>
      <c r="F419" s="5"/>
      <c r="G419" s="5"/>
      <c r="H419" s="2"/>
      <c r="I419" s="2"/>
      <c r="S419" s="2"/>
      <c r="T419" s="2"/>
      <c r="U419" s="2"/>
      <c r="V419" s="6"/>
    </row>
    <row r="420" spans="1:22" ht="13.15" hidden="1" customHeight="1" x14ac:dyDescent="0.2">
      <c r="B420" s="30" t="s">
        <v>2</v>
      </c>
      <c r="C420" s="41">
        <f>COUNTIF(O379:O401,"ABAEnglishM-F, Evening")</f>
        <v>0</v>
      </c>
      <c r="D420" s="32" t="s">
        <v>3</v>
      </c>
      <c r="E420" s="42">
        <f>COUNTIF(P379:P401,"សABAEnglishM-F, Evening")</f>
        <v>0</v>
      </c>
      <c r="F420" s="5"/>
      <c r="G420" s="5"/>
      <c r="H420" s="2"/>
      <c r="I420" s="2"/>
      <c r="S420" s="2"/>
      <c r="T420" s="2"/>
      <c r="U420" s="2"/>
      <c r="V420" s="6"/>
    </row>
    <row r="421" spans="1:22" ht="11.25" hidden="1" customHeight="1" x14ac:dyDescent="0.2">
      <c r="B421" s="3"/>
      <c r="C421" s="3"/>
      <c r="D421" s="4"/>
      <c r="E421" s="2"/>
      <c r="F421" s="5"/>
      <c r="G421" s="5"/>
      <c r="H421" s="2"/>
      <c r="I421" s="2"/>
      <c r="S421" s="2"/>
      <c r="T421" s="2"/>
      <c r="U421" s="2"/>
      <c r="V421" s="6"/>
    </row>
    <row r="422" spans="1:22" ht="12.75" hidden="1" customHeight="1" x14ac:dyDescent="0.2">
      <c r="A422" s="17" t="s">
        <v>4</v>
      </c>
      <c r="B422" s="17"/>
      <c r="C422" s="45">
        <f>COUNTIF(I6:I378,"Sat-Sun")</f>
        <v>163</v>
      </c>
      <c r="D422" s="15" t="s">
        <v>9</v>
      </c>
      <c r="E422" s="46">
        <f>COUNTIF(N379:N394,"សBBASat-Sun")</f>
        <v>0</v>
      </c>
      <c r="F422" s="5"/>
      <c r="G422" s="5"/>
      <c r="H422" s="2"/>
      <c r="I422" s="2"/>
      <c r="S422" s="2"/>
      <c r="T422" s="2"/>
      <c r="U422" s="2"/>
      <c r="V422" s="6"/>
    </row>
    <row r="423" spans="1:22" ht="13.15" hidden="1" customHeight="1" x14ac:dyDescent="0.2">
      <c r="A423" s="17"/>
      <c r="B423" s="30" t="s">
        <v>13</v>
      </c>
      <c r="C423" s="41">
        <f>COUNTIF(O379:O404,"BBAITSat-Sun")</f>
        <v>0</v>
      </c>
      <c r="D423" s="32" t="s">
        <v>3</v>
      </c>
      <c r="E423" s="42">
        <f>COUNTIF(P379:P404,"សBBAITSat-Sun")</f>
        <v>0</v>
      </c>
      <c r="F423" s="5"/>
      <c r="G423" s="5"/>
      <c r="H423" s="2"/>
      <c r="I423" s="2"/>
      <c r="S423" s="2"/>
      <c r="T423" s="2"/>
      <c r="U423" s="2"/>
      <c r="V423" s="6"/>
    </row>
    <row r="424" spans="1:22" ht="13.15" hidden="1" customHeight="1" x14ac:dyDescent="0.2">
      <c r="A424" s="17"/>
      <c r="B424" s="30" t="s">
        <v>14</v>
      </c>
      <c r="C424" s="41">
        <f>COUNTIF(O6:O378,"BBAMGTSat-Sun")</f>
        <v>0</v>
      </c>
      <c r="D424" s="32" t="s">
        <v>3</v>
      </c>
      <c r="E424" s="42">
        <f>COUNTIF(P379:P405,"សBBAMGTSat-Sun")</f>
        <v>0</v>
      </c>
      <c r="F424" s="5"/>
      <c r="G424" s="5"/>
      <c r="H424" s="2"/>
      <c r="I424" s="2"/>
      <c r="S424" s="2"/>
      <c r="T424" s="2"/>
      <c r="U424" s="2"/>
      <c r="V424" s="6"/>
    </row>
    <row r="425" spans="1:22" ht="13.15" hidden="1" customHeight="1" x14ac:dyDescent="0.2">
      <c r="A425" s="17"/>
      <c r="B425" s="30" t="s">
        <v>15</v>
      </c>
      <c r="C425" s="41">
        <f>COUNTIF(O6:O378,"BBAACCSat-Sun")</f>
        <v>0</v>
      </c>
      <c r="D425" s="32" t="s">
        <v>3</v>
      </c>
      <c r="E425" s="42">
        <f>COUNTIF(P380:P406,"សBBAACCSat-Sun")</f>
        <v>0</v>
      </c>
      <c r="F425" s="5"/>
      <c r="G425" s="5"/>
      <c r="H425" s="2"/>
      <c r="I425" s="2"/>
      <c r="S425" s="2"/>
      <c r="T425" s="2"/>
      <c r="U425" s="2"/>
      <c r="V425" s="6"/>
    </row>
    <row r="426" spans="1:22" ht="13.15" hidden="1" customHeight="1" x14ac:dyDescent="0.2">
      <c r="A426" s="17"/>
      <c r="B426" s="30" t="s">
        <v>16</v>
      </c>
      <c r="C426" s="41">
        <f>COUNTIF(O7:O379,"BBALawSat-Sun")</f>
        <v>0</v>
      </c>
      <c r="D426" s="32" t="s">
        <v>3</v>
      </c>
      <c r="E426" s="42">
        <f>COUNTIF(P381:P407,"សBBALawSat-Sun")</f>
        <v>0</v>
      </c>
      <c r="F426" s="5"/>
      <c r="G426" s="5"/>
      <c r="H426" s="2"/>
      <c r="I426" s="2"/>
      <c r="S426" s="2"/>
      <c r="T426" s="2"/>
      <c r="U426" s="2"/>
      <c r="V426" s="6"/>
    </row>
    <row r="427" spans="1:22" ht="13.15" hidden="1" customHeight="1" x14ac:dyDescent="0.2">
      <c r="B427" s="30" t="s">
        <v>2</v>
      </c>
      <c r="C427" s="41">
        <f>COUNTIF(O8:O380,"BBAEnglishSat-Sun")</f>
        <v>0</v>
      </c>
      <c r="D427" s="32" t="s">
        <v>3</v>
      </c>
      <c r="E427" s="42">
        <f>COUNTIF(P382:P408,"សBBAEnglishSat-Sun")</f>
        <v>0</v>
      </c>
      <c r="F427" s="5"/>
      <c r="G427" s="5"/>
      <c r="H427" s="2"/>
      <c r="I427" s="2"/>
      <c r="S427" s="2"/>
      <c r="T427" s="2"/>
      <c r="U427" s="2"/>
      <c r="V427" s="6"/>
    </row>
    <row r="428" spans="1:22" ht="13.15" hidden="1" customHeight="1" x14ac:dyDescent="0.2">
      <c r="B428" s="3"/>
      <c r="C428" s="3"/>
      <c r="D428" s="15" t="s">
        <v>10</v>
      </c>
      <c r="E428" s="2">
        <f>COUNTIF(N379:N396,"សABASat-Sun")</f>
        <v>0</v>
      </c>
      <c r="F428" s="5"/>
      <c r="G428" s="5"/>
      <c r="H428" s="2"/>
      <c r="I428" s="2"/>
      <c r="S428" s="2"/>
      <c r="T428" s="2"/>
      <c r="U428" s="2"/>
      <c r="V428" s="6"/>
    </row>
    <row r="429" spans="1:22" ht="13.15" hidden="1" customHeight="1" x14ac:dyDescent="0.2">
      <c r="A429" s="17"/>
      <c r="B429" s="30" t="s">
        <v>13</v>
      </c>
      <c r="C429" s="41">
        <f>COUNTIF(O384:O410,"ABAITSat-Sun")</f>
        <v>0</v>
      </c>
      <c r="D429" s="32" t="s">
        <v>3</v>
      </c>
      <c r="E429" s="42">
        <f>COUNTIF(P6:P378,"សABAITSat-Sun")</f>
        <v>0</v>
      </c>
      <c r="F429" s="5"/>
      <c r="G429" s="5"/>
      <c r="H429" s="2"/>
      <c r="I429" s="2"/>
      <c r="S429" s="2"/>
      <c r="T429" s="2"/>
      <c r="U429" s="2"/>
      <c r="V429" s="6"/>
    </row>
    <row r="430" spans="1:22" ht="13.15" hidden="1" customHeight="1" x14ac:dyDescent="0.2">
      <c r="A430" s="17"/>
      <c r="B430" s="30" t="s">
        <v>14</v>
      </c>
      <c r="C430" s="41">
        <f>COUNTIF(O6:O378,"ABAMGTSat-Sun")</f>
        <v>0</v>
      </c>
      <c r="D430" s="32" t="s">
        <v>3</v>
      </c>
      <c r="E430" s="42">
        <f>COUNTIF(P7:P379,"សABAMGTSat-Sun")</f>
        <v>0</v>
      </c>
      <c r="F430" s="5"/>
      <c r="G430" s="5"/>
      <c r="H430" s="2"/>
      <c r="I430" s="2"/>
      <c r="S430" s="2"/>
      <c r="T430" s="2"/>
      <c r="U430" s="2"/>
      <c r="V430" s="6"/>
    </row>
    <row r="431" spans="1:22" ht="13.15" hidden="1" customHeight="1" x14ac:dyDescent="0.2">
      <c r="A431" s="17"/>
      <c r="B431" s="30" t="s">
        <v>15</v>
      </c>
      <c r="C431" s="41">
        <f>COUNTIF(O7:O379,"ABAACCSat-Sun")</f>
        <v>0</v>
      </c>
      <c r="D431" s="32" t="s">
        <v>3</v>
      </c>
      <c r="E431" s="42">
        <f>COUNTIF(P8:P380,"សABAACCSat-Sun")</f>
        <v>0</v>
      </c>
      <c r="F431" s="5"/>
      <c r="G431" s="5"/>
      <c r="H431" s="2"/>
      <c r="I431" s="2"/>
      <c r="S431" s="2"/>
      <c r="T431" s="2"/>
      <c r="U431" s="2"/>
      <c r="V431" s="6"/>
    </row>
    <row r="432" spans="1:22" ht="13.15" hidden="1" customHeight="1" x14ac:dyDescent="0.2">
      <c r="A432" s="17"/>
      <c r="B432" s="30" t="s">
        <v>16</v>
      </c>
      <c r="C432" s="41">
        <f>COUNTIF(O8:O380,"ABALawSat-Sun")</f>
        <v>0</v>
      </c>
      <c r="D432" s="32" t="s">
        <v>3</v>
      </c>
      <c r="E432" s="42">
        <f>COUNTIF(P9:P381,"សABALawSat-Sun")</f>
        <v>0</v>
      </c>
      <c r="F432" s="5"/>
      <c r="G432" s="5"/>
      <c r="H432" s="2"/>
      <c r="I432" s="2"/>
      <c r="S432" s="2"/>
      <c r="T432" s="2"/>
      <c r="U432" s="2"/>
      <c r="V432" s="6"/>
    </row>
    <row r="433" spans="1:22" ht="13.15" hidden="1" customHeight="1" x14ac:dyDescent="0.2">
      <c r="B433" s="30" t="s">
        <v>2</v>
      </c>
      <c r="C433" s="41">
        <f>COUNTIF(O9:O381,"ABAEnglishSat-Sun")</f>
        <v>0</v>
      </c>
      <c r="D433" s="32" t="s">
        <v>3</v>
      </c>
      <c r="E433" s="42">
        <f>COUNTIF(P10:P382,"សABAEnglishSat-Sun")</f>
        <v>0</v>
      </c>
      <c r="F433" s="5"/>
      <c r="G433" s="5"/>
      <c r="H433" s="2"/>
      <c r="I433" s="2"/>
      <c r="S433" s="2"/>
      <c r="T433" s="2"/>
      <c r="U433" s="2"/>
      <c r="V433" s="6"/>
    </row>
    <row r="434" spans="1:22" ht="14.25" hidden="1" customHeight="1" x14ac:dyDescent="0.2">
      <c r="B434" s="3"/>
      <c r="C434" s="3"/>
      <c r="D434" s="4"/>
      <c r="E434" s="2"/>
      <c r="F434" s="5"/>
      <c r="G434" s="5"/>
      <c r="H434" s="2"/>
      <c r="I434" s="2"/>
      <c r="S434" s="2"/>
      <c r="T434" s="2"/>
      <c r="U434" s="2"/>
      <c r="V434" s="6"/>
    </row>
    <row r="435" spans="1:22" ht="13.15" hidden="1" customHeight="1" x14ac:dyDescent="0.2">
      <c r="A435" s="1" t="s">
        <v>17</v>
      </c>
      <c r="B435" s="3"/>
      <c r="C435" s="45" t="e">
        <f>COUNTIF(#REF!,"ផ្ទេរចូល")</f>
        <v>#REF!</v>
      </c>
      <c r="D435" s="4" t="s">
        <v>9</v>
      </c>
      <c r="E435" s="46">
        <f>COUNTIF(Q6:Q378,"សBBAផ្ទេរចូល")</f>
        <v>0</v>
      </c>
      <c r="F435" s="5"/>
      <c r="G435" s="5"/>
      <c r="H435" s="2"/>
      <c r="I435" s="2"/>
      <c r="S435" s="2"/>
      <c r="T435" s="2"/>
      <c r="U435" s="2"/>
      <c r="V435" s="6"/>
    </row>
    <row r="436" spans="1:22" ht="13.15" hidden="1" customHeight="1" x14ac:dyDescent="0.2">
      <c r="B436" s="3"/>
      <c r="C436" s="3"/>
      <c r="D436" s="4" t="s">
        <v>10</v>
      </c>
      <c r="E436" s="46">
        <f>COUNTIF(Q7:Q379,"សABAផ្ទេរចូល")</f>
        <v>0</v>
      </c>
      <c r="F436" s="5"/>
      <c r="G436" s="5"/>
      <c r="H436" s="2"/>
      <c r="I436" s="2"/>
      <c r="S436" s="2"/>
      <c r="T436" s="2"/>
      <c r="U436" s="2"/>
      <c r="V436" s="6"/>
    </row>
    <row r="437" spans="1:22" ht="13.15" customHeight="1" x14ac:dyDescent="0.2">
      <c r="B437" s="3"/>
      <c r="C437" s="3"/>
      <c r="D437" s="4"/>
      <c r="E437" s="2"/>
      <c r="F437" s="5"/>
      <c r="G437" s="5"/>
      <c r="H437" s="2"/>
      <c r="I437" s="2"/>
      <c r="S437" s="2"/>
      <c r="T437" s="2"/>
      <c r="U437" s="2"/>
      <c r="V437" s="6"/>
    </row>
    <row r="438" spans="1:22" ht="13.15" customHeight="1" x14ac:dyDescent="0.2">
      <c r="B438" s="3"/>
      <c r="C438" s="3"/>
      <c r="D438" s="4"/>
      <c r="E438" s="2"/>
      <c r="F438" s="5"/>
      <c r="G438" s="5"/>
      <c r="H438" s="2"/>
      <c r="I438" s="2"/>
      <c r="S438" s="2"/>
      <c r="T438" s="2"/>
      <c r="U438" s="2"/>
      <c r="V438" s="6"/>
    </row>
    <row r="439" spans="1:22" ht="13.15" customHeight="1" x14ac:dyDescent="0.2">
      <c r="B439" s="3"/>
      <c r="C439" s="3"/>
      <c r="D439" s="4"/>
      <c r="E439" s="2"/>
      <c r="F439" s="5"/>
      <c r="G439" s="5"/>
      <c r="H439" s="2"/>
      <c r="I439" s="2"/>
      <c r="S439" s="2"/>
      <c r="T439" s="2"/>
      <c r="U439" s="2"/>
      <c r="V439" s="6"/>
    </row>
    <row r="440" spans="1:22" ht="13.15" customHeight="1" x14ac:dyDescent="0.2">
      <c r="B440" s="3"/>
      <c r="C440" s="3"/>
      <c r="D440" s="4"/>
      <c r="E440" s="2"/>
      <c r="F440" s="5"/>
      <c r="G440" s="5"/>
      <c r="H440" s="2"/>
      <c r="I440" s="2"/>
      <c r="S440" s="2"/>
      <c r="T440" s="2"/>
      <c r="U440" s="2"/>
      <c r="V440" s="6"/>
    </row>
    <row r="441" spans="1:22" ht="13.15" customHeight="1" x14ac:dyDescent="0.2">
      <c r="B441" s="3"/>
      <c r="C441" s="3"/>
      <c r="D441" s="4"/>
      <c r="E441" s="2"/>
      <c r="F441" s="5"/>
      <c r="G441" s="5"/>
      <c r="H441" s="2"/>
      <c r="I441" s="2"/>
      <c r="S441" s="2"/>
      <c r="T441" s="2"/>
      <c r="U441" s="2"/>
      <c r="V441" s="6"/>
    </row>
    <row r="442" spans="1:22" ht="26.65" customHeight="1" x14ac:dyDescent="0.2">
      <c r="B442" s="3"/>
      <c r="C442" s="3"/>
      <c r="D442" s="4"/>
      <c r="E442" s="2"/>
      <c r="F442" s="5"/>
      <c r="G442" s="5"/>
      <c r="H442" s="2"/>
      <c r="I442" s="2"/>
      <c r="S442" s="2"/>
      <c r="T442" s="2"/>
      <c r="U442" s="2"/>
      <c r="V442" s="6"/>
    </row>
    <row r="443" spans="1:22" ht="13.15" customHeight="1" x14ac:dyDescent="0.2">
      <c r="B443" s="3"/>
      <c r="C443" s="3"/>
      <c r="D443" s="4"/>
      <c r="E443" s="2"/>
      <c r="F443" s="5"/>
      <c r="G443" s="5"/>
      <c r="H443" s="2"/>
      <c r="I443" s="2"/>
      <c r="S443" s="2"/>
      <c r="T443" s="2"/>
      <c r="U443" s="2"/>
      <c r="V443" s="6"/>
    </row>
    <row r="444" spans="1:22" ht="26.65" customHeight="1" x14ac:dyDescent="0.2">
      <c r="B444" s="3"/>
      <c r="C444" s="3"/>
      <c r="D444" s="4"/>
      <c r="E444" s="2"/>
      <c r="F444" s="5"/>
      <c r="G444" s="5"/>
      <c r="H444" s="2"/>
      <c r="I444" s="2"/>
      <c r="S444" s="2"/>
      <c r="T444" s="2"/>
      <c r="U444" s="2"/>
      <c r="V444" s="6"/>
    </row>
    <row r="445" spans="1:22" ht="13.15" customHeight="1" x14ac:dyDescent="0.2">
      <c r="B445" s="3"/>
      <c r="C445" s="3"/>
      <c r="D445" s="4"/>
      <c r="E445" s="2"/>
      <c r="F445" s="5"/>
      <c r="G445" s="5"/>
      <c r="H445" s="2"/>
      <c r="I445" s="2"/>
      <c r="S445" s="2"/>
      <c r="T445" s="2"/>
      <c r="U445" s="2"/>
      <c r="V445" s="6"/>
    </row>
    <row r="446" spans="1:22" ht="13.15" customHeight="1" x14ac:dyDescent="0.2">
      <c r="B446" s="3"/>
      <c r="C446" s="3"/>
      <c r="D446" s="4"/>
      <c r="E446" s="2"/>
      <c r="F446" s="5"/>
      <c r="G446" s="5"/>
      <c r="H446" s="2"/>
      <c r="I446" s="2"/>
      <c r="S446" s="2"/>
      <c r="T446" s="2"/>
      <c r="U446" s="2"/>
      <c r="V446" s="6"/>
    </row>
    <row r="447" spans="1:22" ht="13.15" customHeight="1" x14ac:dyDescent="0.2">
      <c r="B447" s="3"/>
      <c r="C447" s="3"/>
      <c r="D447" s="4"/>
      <c r="E447" s="2"/>
      <c r="F447" s="5"/>
      <c r="G447" s="5"/>
      <c r="H447" s="2"/>
      <c r="I447" s="2"/>
      <c r="S447" s="2"/>
      <c r="T447" s="2"/>
      <c r="U447" s="2"/>
      <c r="V447" s="6"/>
    </row>
    <row r="448" spans="1:22" ht="13.15" customHeight="1" x14ac:dyDescent="0.2">
      <c r="B448" s="3"/>
      <c r="C448" s="3"/>
      <c r="D448" s="4"/>
      <c r="E448" s="2"/>
      <c r="F448" s="5"/>
      <c r="G448" s="5"/>
      <c r="H448" s="2"/>
      <c r="I448" s="2"/>
      <c r="S448" s="2"/>
      <c r="T448" s="2"/>
      <c r="U448" s="2"/>
      <c r="V448" s="6"/>
    </row>
    <row r="449" spans="2:22" ht="13.15" customHeight="1" x14ac:dyDescent="0.2">
      <c r="B449" s="3"/>
      <c r="C449" s="3"/>
      <c r="D449" s="4"/>
      <c r="E449" s="2"/>
      <c r="F449" s="5"/>
      <c r="G449" s="5"/>
      <c r="H449" s="2"/>
      <c r="I449" s="2"/>
      <c r="S449" s="2"/>
      <c r="T449" s="2"/>
      <c r="U449" s="2"/>
      <c r="V449" s="6"/>
    </row>
    <row r="450" spans="2:22" ht="13.15" customHeight="1" x14ac:dyDescent="0.2">
      <c r="B450" s="3"/>
      <c r="C450" s="3"/>
      <c r="D450" s="4"/>
      <c r="E450" s="2"/>
      <c r="F450" s="5"/>
      <c r="G450" s="5"/>
      <c r="H450" s="2"/>
      <c r="I450" s="2"/>
      <c r="S450" s="2"/>
      <c r="T450" s="2"/>
      <c r="U450" s="2"/>
      <c r="V450" s="6"/>
    </row>
    <row r="451" spans="2:22" ht="13.15" customHeight="1" x14ac:dyDescent="0.2">
      <c r="B451" s="3"/>
      <c r="C451" s="3"/>
      <c r="D451" s="4"/>
      <c r="E451" s="2"/>
      <c r="F451" s="5"/>
      <c r="G451" s="5"/>
      <c r="H451" s="2"/>
      <c r="I451" s="2"/>
      <c r="S451" s="2"/>
      <c r="T451" s="2"/>
      <c r="U451" s="2"/>
      <c r="V451" s="6"/>
    </row>
    <row r="452" spans="2:22" ht="13.15" customHeight="1" x14ac:dyDescent="0.2">
      <c r="B452" s="3"/>
      <c r="C452" s="3"/>
      <c r="D452" s="4"/>
      <c r="E452" s="2"/>
      <c r="F452" s="5"/>
      <c r="G452" s="5"/>
      <c r="H452" s="2"/>
      <c r="I452" s="2"/>
      <c r="S452" s="2"/>
      <c r="T452" s="2"/>
      <c r="U452" s="2"/>
      <c r="V452" s="6"/>
    </row>
    <row r="453" spans="2:22" ht="13.15" customHeight="1" x14ac:dyDescent="0.2">
      <c r="B453" s="3"/>
      <c r="C453" s="3"/>
      <c r="D453" s="4"/>
      <c r="E453" s="2"/>
      <c r="F453" s="5"/>
      <c r="G453" s="5"/>
      <c r="H453" s="2"/>
      <c r="I453" s="2"/>
      <c r="S453" s="2"/>
      <c r="T453" s="2"/>
      <c r="U453" s="2"/>
      <c r="V453" s="6"/>
    </row>
    <row r="454" spans="2:22" ht="13.15" customHeight="1" x14ac:dyDescent="0.2">
      <c r="B454" s="3"/>
      <c r="C454" s="3"/>
      <c r="D454" s="4"/>
      <c r="E454" s="2"/>
      <c r="F454" s="5"/>
      <c r="G454" s="5"/>
      <c r="H454" s="2"/>
      <c r="I454" s="2"/>
      <c r="S454" s="2"/>
      <c r="T454" s="2"/>
      <c r="U454" s="2"/>
      <c r="V454" s="6"/>
    </row>
    <row r="455" spans="2:22" ht="13.15" customHeight="1" x14ac:dyDescent="0.2">
      <c r="B455" s="3"/>
      <c r="C455" s="3"/>
      <c r="D455" s="4"/>
      <c r="E455" s="2"/>
      <c r="F455" s="5"/>
      <c r="G455" s="5"/>
      <c r="H455" s="2"/>
      <c r="I455" s="2"/>
      <c r="S455" s="2"/>
      <c r="T455" s="2"/>
      <c r="U455" s="2"/>
      <c r="V455" s="6"/>
    </row>
    <row r="456" spans="2:22" ht="13.15" customHeight="1" x14ac:dyDescent="0.2">
      <c r="B456" s="3"/>
      <c r="C456" s="3"/>
      <c r="D456" s="4"/>
      <c r="E456" s="2"/>
      <c r="F456" s="5"/>
      <c r="G456" s="5"/>
      <c r="H456" s="2"/>
      <c r="I456" s="2"/>
      <c r="S456" s="2"/>
      <c r="T456" s="2"/>
      <c r="U456" s="2"/>
      <c r="V456" s="6"/>
    </row>
    <row r="457" spans="2:22" ht="13.15" customHeight="1" x14ac:dyDescent="0.2">
      <c r="B457" s="3"/>
      <c r="C457" s="3"/>
      <c r="D457" s="4"/>
      <c r="E457" s="2"/>
      <c r="F457" s="5"/>
      <c r="G457" s="5"/>
      <c r="H457" s="2"/>
      <c r="I457" s="2"/>
      <c r="S457" s="2"/>
      <c r="T457" s="2"/>
      <c r="U457" s="2"/>
      <c r="V457" s="6"/>
    </row>
    <row r="458" spans="2:22" ht="13.15" customHeight="1" x14ac:dyDescent="0.2">
      <c r="B458" s="3"/>
      <c r="C458" s="3"/>
      <c r="D458" s="4"/>
      <c r="E458" s="2"/>
      <c r="F458" s="5"/>
      <c r="G458" s="5"/>
      <c r="H458" s="2"/>
      <c r="I458" s="2"/>
      <c r="S458" s="2"/>
      <c r="T458" s="2"/>
      <c r="U458" s="2"/>
      <c r="V458" s="6"/>
    </row>
    <row r="459" spans="2:22" ht="13.15" customHeight="1" x14ac:dyDescent="0.2">
      <c r="B459" s="3"/>
      <c r="C459" s="3"/>
      <c r="D459" s="4"/>
      <c r="E459" s="2"/>
      <c r="F459" s="5"/>
      <c r="G459" s="5"/>
      <c r="H459" s="2"/>
      <c r="I459" s="2"/>
      <c r="J459" s="78"/>
      <c r="S459" s="2"/>
      <c r="T459" s="2"/>
      <c r="U459" s="2"/>
      <c r="V459" s="6"/>
    </row>
    <row r="460" spans="2:22" ht="13.15" customHeight="1" x14ac:dyDescent="0.2">
      <c r="B460" s="3"/>
      <c r="C460" s="3"/>
      <c r="D460" s="4"/>
      <c r="E460" s="2"/>
      <c r="F460" s="5"/>
      <c r="G460" s="5"/>
      <c r="H460" s="2"/>
      <c r="I460" s="2"/>
      <c r="S460" s="2"/>
      <c r="T460" s="2"/>
      <c r="U460" s="2"/>
      <c r="V460" s="6"/>
    </row>
    <row r="461" spans="2:22" ht="13.15" customHeight="1" x14ac:dyDescent="0.2">
      <c r="B461" s="3"/>
      <c r="C461" s="3"/>
      <c r="D461" s="4"/>
      <c r="E461" s="2"/>
      <c r="F461" s="5"/>
      <c r="G461" s="5"/>
      <c r="H461" s="2"/>
      <c r="I461" s="2"/>
      <c r="S461" s="2"/>
      <c r="T461" s="2"/>
      <c r="U461" s="2"/>
      <c r="V461" s="6"/>
    </row>
    <row r="462" spans="2:22" ht="13.15" customHeight="1" x14ac:dyDescent="0.2">
      <c r="B462" s="3"/>
      <c r="C462" s="3"/>
      <c r="D462" s="4"/>
      <c r="E462" s="2"/>
      <c r="F462" s="5"/>
      <c r="G462" s="5"/>
      <c r="H462" s="2"/>
      <c r="I462" s="2"/>
      <c r="S462" s="2"/>
      <c r="T462" s="2"/>
      <c r="U462" s="2"/>
      <c r="V462" s="6"/>
    </row>
    <row r="463" spans="2:22" ht="13.15" customHeight="1" x14ac:dyDescent="0.2">
      <c r="B463" s="3"/>
      <c r="C463" s="3"/>
      <c r="D463" s="4"/>
      <c r="E463" s="2"/>
      <c r="F463" s="5"/>
      <c r="G463" s="5"/>
      <c r="H463" s="2"/>
      <c r="I463" s="2"/>
      <c r="S463" s="2"/>
      <c r="T463" s="2"/>
      <c r="U463" s="2"/>
      <c r="V463" s="6"/>
    </row>
    <row r="464" spans="2:22" ht="13.15" customHeight="1" x14ac:dyDescent="0.2">
      <c r="B464" s="3"/>
      <c r="C464" s="3"/>
      <c r="D464" s="4"/>
      <c r="E464" s="2"/>
      <c r="F464" s="5"/>
      <c r="G464" s="5"/>
      <c r="H464" s="2"/>
      <c r="I464" s="2"/>
      <c r="S464" s="2"/>
      <c r="T464" s="2"/>
      <c r="U464" s="2"/>
      <c r="V464" s="6"/>
    </row>
    <row r="465" spans="2:22" ht="13.15" customHeight="1" x14ac:dyDescent="0.2">
      <c r="B465" s="3"/>
      <c r="C465" s="3"/>
      <c r="D465" s="4"/>
      <c r="E465" s="2"/>
      <c r="F465" s="5"/>
      <c r="G465" s="5"/>
      <c r="H465" s="2"/>
      <c r="I465" s="2"/>
      <c r="S465" s="2"/>
      <c r="T465" s="2"/>
      <c r="U465" s="2"/>
      <c r="V465" s="6"/>
    </row>
    <row r="466" spans="2:22" ht="13.15" customHeight="1" x14ac:dyDescent="0.2">
      <c r="B466" s="3"/>
      <c r="C466" s="3"/>
      <c r="D466" s="4"/>
      <c r="E466" s="2"/>
      <c r="F466" s="5"/>
      <c r="G466" s="5"/>
      <c r="H466" s="2"/>
      <c r="I466" s="2"/>
      <c r="S466" s="2"/>
      <c r="T466" s="2"/>
      <c r="U466" s="2"/>
      <c r="V466" s="6"/>
    </row>
    <row r="467" spans="2:22" ht="13.15" customHeight="1" x14ac:dyDescent="0.2">
      <c r="B467" s="3"/>
      <c r="C467" s="3"/>
      <c r="D467" s="4"/>
      <c r="E467" s="2"/>
      <c r="F467" s="5"/>
      <c r="G467" s="5"/>
      <c r="H467" s="2"/>
      <c r="I467" s="2"/>
      <c r="S467" s="2"/>
      <c r="T467" s="2"/>
      <c r="U467" s="2"/>
      <c r="V467" s="6"/>
    </row>
    <row r="468" spans="2:22" ht="13.15" customHeight="1" x14ac:dyDescent="0.2">
      <c r="B468" s="3"/>
      <c r="C468" s="3"/>
      <c r="D468" s="4"/>
      <c r="E468" s="2"/>
      <c r="F468" s="5"/>
      <c r="G468" s="5"/>
      <c r="H468" s="2"/>
      <c r="I468" s="2"/>
      <c r="S468" s="2"/>
      <c r="T468" s="2"/>
      <c r="U468" s="2"/>
      <c r="V468" s="6"/>
    </row>
    <row r="469" spans="2:22" ht="13.15" customHeight="1" x14ac:dyDescent="0.2">
      <c r="B469" s="3"/>
      <c r="C469" s="3"/>
      <c r="D469" s="4"/>
      <c r="E469" s="2"/>
      <c r="F469" s="5"/>
      <c r="G469" s="5"/>
      <c r="H469" s="2"/>
      <c r="I469" s="2"/>
      <c r="S469" s="2"/>
      <c r="T469" s="2"/>
      <c r="U469" s="2"/>
      <c r="V469" s="6"/>
    </row>
    <row r="470" spans="2:22" ht="13.15" customHeight="1" x14ac:dyDescent="0.2">
      <c r="B470" s="3"/>
      <c r="C470" s="3"/>
      <c r="D470" s="4"/>
      <c r="E470" s="2"/>
      <c r="F470" s="5"/>
      <c r="G470" s="5"/>
      <c r="H470" s="2"/>
      <c r="I470" s="2"/>
      <c r="S470" s="2"/>
      <c r="T470" s="2"/>
      <c r="U470" s="2"/>
      <c r="V470" s="6"/>
    </row>
    <row r="471" spans="2:22" ht="13.15" customHeight="1" x14ac:dyDescent="0.2">
      <c r="B471" s="3"/>
      <c r="C471" s="3"/>
      <c r="D471" s="4"/>
      <c r="E471" s="2"/>
      <c r="F471" s="5"/>
      <c r="G471" s="5"/>
      <c r="H471" s="2"/>
      <c r="I471" s="2"/>
      <c r="S471" s="2"/>
      <c r="T471" s="2"/>
      <c r="U471" s="2"/>
      <c r="V471" s="6"/>
    </row>
    <row r="472" spans="2:22" ht="13.15" customHeight="1" x14ac:dyDescent="0.2">
      <c r="B472" s="3"/>
      <c r="C472" s="3"/>
      <c r="D472" s="4"/>
      <c r="E472" s="2"/>
      <c r="F472" s="5"/>
      <c r="G472" s="5"/>
      <c r="H472" s="2"/>
      <c r="I472" s="2"/>
      <c r="S472" s="2"/>
      <c r="T472" s="2"/>
      <c r="U472" s="2"/>
      <c r="V472" s="6"/>
    </row>
    <row r="473" spans="2:22" ht="13.15" customHeight="1" x14ac:dyDescent="0.2">
      <c r="B473" s="3"/>
      <c r="C473" s="3"/>
      <c r="D473" s="4"/>
      <c r="E473" s="2"/>
      <c r="F473" s="5"/>
      <c r="G473" s="5"/>
      <c r="H473" s="2"/>
      <c r="I473" s="2"/>
      <c r="S473" s="2"/>
      <c r="T473" s="2"/>
      <c r="U473" s="2"/>
      <c r="V473" s="6"/>
    </row>
    <row r="474" spans="2:22" ht="13.15" customHeight="1" x14ac:dyDescent="0.2">
      <c r="B474" s="3"/>
      <c r="C474" s="3"/>
      <c r="D474" s="4"/>
      <c r="E474" s="2"/>
      <c r="F474" s="5"/>
      <c r="G474" s="5"/>
      <c r="H474" s="2"/>
      <c r="I474" s="2"/>
      <c r="S474" s="2"/>
      <c r="T474" s="2"/>
      <c r="U474" s="2"/>
      <c r="V474" s="6"/>
    </row>
    <row r="475" spans="2:22" ht="13.15" customHeight="1" x14ac:dyDescent="0.2">
      <c r="B475" s="3"/>
      <c r="C475" s="3"/>
      <c r="D475" s="4"/>
      <c r="E475" s="2"/>
      <c r="F475" s="5"/>
      <c r="G475" s="5"/>
      <c r="H475" s="2"/>
      <c r="I475" s="2"/>
      <c r="S475" s="2"/>
      <c r="T475" s="2"/>
      <c r="U475" s="2"/>
      <c r="V475" s="6"/>
    </row>
    <row r="476" spans="2:22" ht="13.15" customHeight="1" x14ac:dyDescent="0.2">
      <c r="B476" s="3"/>
      <c r="C476" s="3"/>
      <c r="D476" s="4"/>
      <c r="E476" s="2"/>
      <c r="F476" s="5"/>
      <c r="G476" s="5"/>
      <c r="H476" s="2"/>
      <c r="I476" s="2"/>
      <c r="S476" s="2"/>
      <c r="T476" s="2"/>
      <c r="U476" s="2"/>
      <c r="V476" s="6"/>
    </row>
    <row r="477" spans="2:22" ht="13.15" customHeight="1" x14ac:dyDescent="0.2">
      <c r="B477" s="3"/>
      <c r="C477" s="3"/>
      <c r="D477" s="4"/>
      <c r="E477" s="2"/>
      <c r="F477" s="5"/>
      <c r="G477" s="5"/>
      <c r="H477" s="2"/>
      <c r="I477" s="2"/>
      <c r="S477" s="2"/>
      <c r="T477" s="2"/>
      <c r="U477" s="2"/>
      <c r="V477" s="6"/>
    </row>
    <row r="478" spans="2:22" ht="13.15" customHeight="1" x14ac:dyDescent="0.2">
      <c r="B478" s="3"/>
      <c r="C478" s="3"/>
      <c r="D478" s="4"/>
      <c r="E478" s="2"/>
      <c r="F478" s="5"/>
      <c r="G478" s="5"/>
      <c r="H478" s="2"/>
      <c r="I478" s="2"/>
      <c r="S478" s="2"/>
      <c r="T478" s="2"/>
      <c r="U478" s="2"/>
      <c r="V478" s="6"/>
    </row>
    <row r="479" spans="2:22" ht="26.65" customHeight="1" x14ac:dyDescent="0.2">
      <c r="B479" s="3"/>
      <c r="C479" s="3"/>
      <c r="D479" s="4"/>
      <c r="E479" s="2"/>
      <c r="F479" s="5"/>
      <c r="G479" s="5"/>
      <c r="H479" s="2"/>
      <c r="I479" s="2"/>
      <c r="S479" s="2"/>
      <c r="T479" s="2"/>
      <c r="U479" s="2"/>
      <c r="V479" s="6"/>
    </row>
    <row r="480" spans="2:22" ht="13.15" customHeight="1" x14ac:dyDescent="0.2">
      <c r="B480" s="3"/>
      <c r="C480" s="3"/>
      <c r="D480" s="4"/>
      <c r="E480" s="2"/>
      <c r="F480" s="5"/>
      <c r="G480" s="5"/>
      <c r="H480" s="2"/>
      <c r="I480" s="2"/>
      <c r="S480" s="2"/>
      <c r="T480" s="2"/>
      <c r="U480" s="2"/>
      <c r="V480" s="6"/>
    </row>
    <row r="481" spans="2:22" ht="13.15" customHeight="1" x14ac:dyDescent="0.2">
      <c r="B481" s="3"/>
      <c r="C481" s="3"/>
      <c r="D481" s="4"/>
      <c r="E481" s="2"/>
      <c r="F481" s="5"/>
      <c r="G481" s="5"/>
      <c r="H481" s="2"/>
      <c r="I481" s="2"/>
      <c r="S481" s="2"/>
      <c r="T481" s="2"/>
      <c r="U481" s="2"/>
      <c r="V481" s="6"/>
    </row>
    <row r="482" spans="2:22" ht="13.15" customHeight="1" x14ac:dyDescent="0.2">
      <c r="B482" s="3"/>
      <c r="C482" s="3"/>
      <c r="D482" s="4"/>
      <c r="E482" s="2"/>
      <c r="F482" s="5"/>
      <c r="G482" s="5"/>
      <c r="H482" s="2"/>
      <c r="I482" s="2"/>
      <c r="S482" s="2"/>
      <c r="T482" s="2"/>
      <c r="U482" s="2"/>
      <c r="V482" s="6"/>
    </row>
    <row r="483" spans="2:22" ht="13.15" customHeight="1" x14ac:dyDescent="0.2">
      <c r="B483" s="3"/>
      <c r="C483" s="3"/>
      <c r="D483" s="4"/>
      <c r="E483" s="2"/>
      <c r="F483" s="5"/>
      <c r="G483" s="5"/>
      <c r="H483" s="2"/>
      <c r="I483" s="2"/>
      <c r="S483" s="2"/>
      <c r="T483" s="2"/>
      <c r="U483" s="2"/>
      <c r="V483" s="6"/>
    </row>
    <row r="484" spans="2:22" ht="13.15" customHeight="1" x14ac:dyDescent="0.2">
      <c r="B484" s="3"/>
      <c r="C484" s="3"/>
      <c r="D484" s="4"/>
      <c r="E484" s="2"/>
      <c r="F484" s="5"/>
      <c r="G484" s="5"/>
      <c r="H484" s="2"/>
      <c r="I484" s="2"/>
      <c r="S484" s="2"/>
      <c r="T484" s="2"/>
      <c r="U484" s="2"/>
      <c r="V484" s="6"/>
    </row>
    <row r="485" spans="2:22" ht="13.15" customHeight="1" x14ac:dyDescent="0.2">
      <c r="B485" s="3"/>
      <c r="C485" s="3"/>
      <c r="D485" s="4"/>
      <c r="E485" s="2"/>
      <c r="F485" s="5"/>
      <c r="G485" s="5"/>
      <c r="H485" s="2"/>
      <c r="I485" s="2"/>
      <c r="S485" s="2"/>
      <c r="T485" s="2"/>
      <c r="U485" s="2"/>
      <c r="V485" s="6"/>
    </row>
    <row r="486" spans="2:22" ht="13.15" customHeight="1" x14ac:dyDescent="0.2">
      <c r="B486" s="3"/>
      <c r="C486" s="3"/>
      <c r="D486" s="4"/>
      <c r="E486" s="2"/>
      <c r="F486" s="5"/>
      <c r="G486" s="5"/>
      <c r="H486" s="2"/>
      <c r="I486" s="2"/>
      <c r="S486" s="2"/>
      <c r="T486" s="2"/>
      <c r="U486" s="2"/>
      <c r="V486" s="6"/>
    </row>
    <row r="487" spans="2:22" ht="13.15" customHeight="1" x14ac:dyDescent="0.2">
      <c r="B487" s="3"/>
      <c r="C487" s="3"/>
      <c r="D487" s="4"/>
      <c r="E487" s="2"/>
      <c r="F487" s="5"/>
      <c r="G487" s="5"/>
      <c r="H487" s="2"/>
      <c r="I487" s="2"/>
      <c r="S487" s="2"/>
      <c r="T487" s="2"/>
      <c r="U487" s="2"/>
      <c r="V487" s="6"/>
    </row>
    <row r="488" spans="2:22" ht="13.15" customHeight="1" x14ac:dyDescent="0.2">
      <c r="B488" s="3"/>
      <c r="C488" s="3"/>
      <c r="D488" s="4"/>
      <c r="E488" s="2"/>
      <c r="F488" s="5"/>
      <c r="G488" s="5"/>
      <c r="H488" s="2"/>
      <c r="I488" s="2"/>
      <c r="S488" s="2"/>
      <c r="T488" s="2"/>
      <c r="U488" s="2"/>
      <c r="V488" s="6"/>
    </row>
    <row r="489" spans="2:22" ht="21.95" customHeight="1" x14ac:dyDescent="0.2">
      <c r="B489" s="3"/>
      <c r="C489" s="3"/>
      <c r="D489" s="4"/>
      <c r="E489" s="2"/>
      <c r="F489" s="5"/>
      <c r="G489" s="5"/>
      <c r="H489" s="2"/>
      <c r="I489" s="2"/>
      <c r="S489" s="2"/>
      <c r="T489" s="2"/>
      <c r="U489" s="2"/>
      <c r="V489" s="6"/>
    </row>
    <row r="490" spans="2:22" ht="21.95" customHeight="1" x14ac:dyDescent="0.2">
      <c r="B490" s="3"/>
      <c r="C490" s="3"/>
      <c r="D490" s="4"/>
      <c r="E490" s="2"/>
      <c r="F490" s="5"/>
      <c r="G490" s="5"/>
      <c r="H490" s="2"/>
      <c r="I490" s="2"/>
      <c r="S490" s="2"/>
      <c r="T490" s="2"/>
      <c r="U490" s="2"/>
      <c r="V490" s="6"/>
    </row>
    <row r="491" spans="2:22" ht="13.15" customHeight="1" x14ac:dyDescent="0.2">
      <c r="B491" s="3"/>
      <c r="C491" s="3"/>
      <c r="D491" s="4"/>
      <c r="E491" s="2"/>
      <c r="F491" s="5"/>
      <c r="G491" s="5"/>
      <c r="H491" s="2"/>
      <c r="I491" s="2"/>
      <c r="S491" s="2"/>
      <c r="T491" s="2"/>
      <c r="U491" s="2"/>
      <c r="V491" s="6"/>
    </row>
    <row r="492" spans="2:22" ht="13.15" customHeight="1" x14ac:dyDescent="0.2">
      <c r="B492" s="3"/>
      <c r="C492" s="3"/>
      <c r="D492" s="4"/>
      <c r="E492" s="2"/>
      <c r="F492" s="5"/>
      <c r="G492" s="5"/>
      <c r="H492" s="2"/>
      <c r="I492" s="2"/>
      <c r="S492" s="2"/>
      <c r="T492" s="2"/>
      <c r="U492" s="2"/>
      <c r="V492" s="6"/>
    </row>
    <row r="493" spans="2:22" ht="13.15" customHeight="1" x14ac:dyDescent="0.2">
      <c r="B493" s="3"/>
      <c r="C493" s="3"/>
      <c r="D493" s="4"/>
      <c r="E493" s="2"/>
      <c r="F493" s="5"/>
      <c r="G493" s="5"/>
      <c r="H493" s="2"/>
      <c r="I493" s="2"/>
      <c r="S493" s="2"/>
      <c r="T493" s="2"/>
      <c r="U493" s="2"/>
      <c r="V493" s="6"/>
    </row>
    <row r="494" spans="2:22" ht="13.15" customHeight="1" x14ac:dyDescent="0.2">
      <c r="B494" s="3"/>
      <c r="C494" s="3"/>
      <c r="D494" s="4"/>
      <c r="E494" s="2"/>
      <c r="F494" s="5"/>
      <c r="G494" s="5"/>
      <c r="H494" s="2"/>
      <c r="I494" s="2"/>
      <c r="S494" s="2"/>
      <c r="T494" s="2"/>
      <c r="U494" s="2"/>
      <c r="V494" s="6"/>
    </row>
    <row r="495" spans="2:22" ht="13.15" customHeight="1" x14ac:dyDescent="0.2">
      <c r="B495" s="3"/>
      <c r="C495" s="3"/>
      <c r="D495" s="4"/>
      <c r="E495" s="2"/>
      <c r="F495" s="5"/>
      <c r="G495" s="5"/>
      <c r="H495" s="2"/>
      <c r="I495" s="2"/>
      <c r="S495" s="2"/>
      <c r="T495" s="2"/>
      <c r="U495" s="2"/>
      <c r="V495" s="6"/>
    </row>
    <row r="496" spans="2:22" ht="13.15" customHeight="1" x14ac:dyDescent="0.2">
      <c r="B496" s="3"/>
      <c r="C496" s="3"/>
      <c r="D496" s="4"/>
      <c r="E496" s="2"/>
      <c r="F496" s="5"/>
      <c r="G496" s="5"/>
      <c r="H496" s="2"/>
      <c r="I496" s="2"/>
      <c r="S496" s="2"/>
      <c r="T496" s="2"/>
      <c r="U496" s="2"/>
      <c r="V496" s="6"/>
    </row>
    <row r="497" spans="2:22" ht="13.15" customHeight="1" x14ac:dyDescent="0.2">
      <c r="B497" s="3"/>
      <c r="C497" s="3"/>
      <c r="D497" s="4"/>
      <c r="E497" s="2"/>
      <c r="F497" s="5"/>
      <c r="G497" s="5"/>
      <c r="H497" s="2"/>
      <c r="I497" s="2"/>
      <c r="S497" s="2"/>
      <c r="T497" s="2"/>
      <c r="U497" s="2"/>
      <c r="V497" s="6"/>
    </row>
    <row r="498" spans="2:22" ht="13.15" customHeight="1" x14ac:dyDescent="0.2">
      <c r="B498" s="3"/>
      <c r="C498" s="3"/>
      <c r="D498" s="4"/>
      <c r="E498" s="2"/>
      <c r="F498" s="5"/>
      <c r="G498" s="5"/>
      <c r="H498" s="2"/>
      <c r="I498" s="2"/>
      <c r="S498" s="2"/>
      <c r="T498" s="2"/>
      <c r="U498" s="2"/>
      <c r="V498" s="6"/>
    </row>
    <row r="499" spans="2:22" ht="13.15" customHeight="1" x14ac:dyDescent="0.2">
      <c r="B499" s="3"/>
      <c r="C499" s="3"/>
      <c r="D499" s="4"/>
      <c r="E499" s="2"/>
      <c r="F499" s="5"/>
      <c r="G499" s="5"/>
      <c r="H499" s="2"/>
      <c r="I499" s="2"/>
      <c r="S499" s="2"/>
      <c r="T499" s="2"/>
      <c r="U499" s="2"/>
      <c r="V499" s="6"/>
    </row>
    <row r="500" spans="2:22" ht="13.15" customHeight="1" x14ac:dyDescent="0.2">
      <c r="B500" s="3"/>
      <c r="C500" s="3"/>
      <c r="D500" s="4"/>
      <c r="E500" s="2"/>
      <c r="F500" s="5"/>
      <c r="G500" s="5"/>
      <c r="H500" s="2"/>
      <c r="I500" s="2"/>
      <c r="S500" s="2"/>
      <c r="T500" s="2"/>
      <c r="U500" s="2"/>
      <c r="V500" s="6"/>
    </row>
    <row r="501" spans="2:22" ht="13.15" customHeight="1" x14ac:dyDescent="0.2">
      <c r="B501" s="3"/>
      <c r="C501" s="3"/>
      <c r="D501" s="4"/>
      <c r="E501" s="2"/>
      <c r="F501" s="5"/>
      <c r="G501" s="5"/>
      <c r="H501" s="2"/>
      <c r="I501" s="2"/>
      <c r="S501" s="2"/>
      <c r="T501" s="2"/>
      <c r="U501" s="2"/>
      <c r="V501" s="6"/>
    </row>
    <row r="502" spans="2:22" ht="13.15" customHeight="1" x14ac:dyDescent="0.2">
      <c r="B502" s="3"/>
      <c r="C502" s="3"/>
      <c r="D502" s="4"/>
      <c r="E502" s="2"/>
      <c r="F502" s="5"/>
      <c r="G502" s="5"/>
      <c r="H502" s="2"/>
      <c r="I502" s="2"/>
      <c r="S502" s="2"/>
      <c r="T502" s="2"/>
      <c r="U502" s="2"/>
      <c r="V502" s="6"/>
    </row>
    <row r="503" spans="2:22" ht="13.15" customHeight="1" x14ac:dyDescent="0.2">
      <c r="B503" s="3"/>
      <c r="C503" s="3"/>
      <c r="D503" s="4"/>
      <c r="E503" s="2"/>
      <c r="F503" s="5"/>
      <c r="G503" s="5"/>
      <c r="H503" s="2"/>
      <c r="I503" s="2"/>
      <c r="S503" s="2"/>
      <c r="T503" s="2"/>
      <c r="U503" s="2"/>
      <c r="V503" s="6"/>
    </row>
    <row r="504" spans="2:22" ht="13.15" customHeight="1" x14ac:dyDescent="0.2">
      <c r="B504" s="3"/>
      <c r="C504" s="3"/>
      <c r="D504" s="4"/>
      <c r="E504" s="2"/>
      <c r="F504" s="5"/>
      <c r="G504" s="5"/>
      <c r="H504" s="2"/>
      <c r="I504" s="2"/>
      <c r="S504" s="2"/>
      <c r="T504" s="2"/>
      <c r="U504" s="2"/>
      <c r="V504" s="6"/>
    </row>
    <row r="505" spans="2:22" ht="13.15" customHeight="1" x14ac:dyDescent="0.2">
      <c r="B505" s="3"/>
      <c r="C505" s="3"/>
      <c r="D505" s="4"/>
      <c r="E505" s="2"/>
      <c r="F505" s="5"/>
      <c r="G505" s="5"/>
      <c r="H505" s="2"/>
      <c r="I505" s="2"/>
      <c r="S505" s="2"/>
      <c r="T505" s="2"/>
      <c r="U505" s="2"/>
      <c r="V505" s="6"/>
    </row>
    <row r="506" spans="2:22" ht="13.15" customHeight="1" x14ac:dyDescent="0.2">
      <c r="B506" s="3"/>
      <c r="C506" s="3"/>
      <c r="D506" s="4"/>
      <c r="E506" s="2"/>
      <c r="F506" s="5"/>
      <c r="G506" s="5"/>
      <c r="H506" s="2"/>
      <c r="I506" s="2"/>
      <c r="S506" s="2"/>
      <c r="T506" s="2"/>
      <c r="U506" s="2"/>
      <c r="V506" s="6"/>
    </row>
    <row r="507" spans="2:22" ht="13.15" customHeight="1" x14ac:dyDescent="0.2">
      <c r="B507" s="3"/>
      <c r="C507" s="3"/>
      <c r="D507" s="4"/>
      <c r="E507" s="2"/>
      <c r="F507" s="5"/>
      <c r="G507" s="5"/>
      <c r="H507" s="2"/>
      <c r="I507" s="2"/>
      <c r="S507" s="2"/>
      <c r="T507" s="2"/>
      <c r="U507" s="2"/>
      <c r="V507" s="6"/>
    </row>
    <row r="508" spans="2:22" ht="13.15" customHeight="1" x14ac:dyDescent="0.2">
      <c r="B508" s="3"/>
      <c r="C508" s="3"/>
      <c r="D508" s="4"/>
      <c r="E508" s="2"/>
      <c r="F508" s="5"/>
      <c r="G508" s="5"/>
      <c r="H508" s="2"/>
      <c r="I508" s="2"/>
      <c r="S508" s="2"/>
      <c r="T508" s="2"/>
      <c r="U508" s="2"/>
      <c r="V508" s="6"/>
    </row>
    <row r="509" spans="2:22" ht="13.15" customHeight="1" x14ac:dyDescent="0.2">
      <c r="B509" s="3"/>
      <c r="C509" s="3"/>
      <c r="D509" s="4"/>
      <c r="E509" s="2"/>
      <c r="F509" s="5"/>
      <c r="G509" s="5"/>
      <c r="H509" s="2"/>
      <c r="I509" s="2"/>
      <c r="S509" s="2"/>
      <c r="T509" s="2"/>
      <c r="U509" s="2"/>
      <c r="V509" s="6"/>
    </row>
    <row r="510" spans="2:22" ht="13.15" customHeight="1" x14ac:dyDescent="0.2">
      <c r="B510" s="3"/>
      <c r="C510" s="3"/>
      <c r="D510" s="4"/>
      <c r="E510" s="2"/>
      <c r="F510" s="5"/>
      <c r="G510" s="5"/>
      <c r="H510" s="2"/>
      <c r="I510" s="2"/>
      <c r="S510" s="2"/>
      <c r="T510" s="2"/>
      <c r="U510" s="2"/>
      <c r="V510" s="6"/>
    </row>
    <row r="511" spans="2:22" ht="13.15" customHeight="1" x14ac:dyDescent="0.2">
      <c r="B511" s="3"/>
      <c r="C511" s="3"/>
      <c r="D511" s="4"/>
      <c r="E511" s="2"/>
      <c r="F511" s="5"/>
      <c r="G511" s="5"/>
      <c r="H511" s="2"/>
      <c r="I511" s="2"/>
      <c r="S511" s="2"/>
      <c r="T511" s="2"/>
      <c r="U511" s="2"/>
      <c r="V511" s="6"/>
    </row>
    <row r="512" spans="2:22" ht="13.15" customHeight="1" x14ac:dyDescent="0.2">
      <c r="B512" s="3"/>
      <c r="C512" s="3"/>
      <c r="D512" s="4"/>
      <c r="E512" s="2"/>
      <c r="F512" s="5"/>
      <c r="G512" s="5"/>
      <c r="H512" s="2"/>
      <c r="I512" s="2"/>
      <c r="S512" s="2"/>
      <c r="T512" s="2"/>
      <c r="U512" s="2"/>
      <c r="V512" s="6"/>
    </row>
    <row r="513" spans="2:22" ht="13.15" customHeight="1" x14ac:dyDescent="0.2">
      <c r="B513" s="3"/>
      <c r="C513" s="3"/>
      <c r="D513" s="4"/>
      <c r="E513" s="2"/>
      <c r="F513" s="5"/>
      <c r="G513" s="5"/>
      <c r="H513" s="2"/>
      <c r="I513" s="2"/>
      <c r="S513" s="2"/>
      <c r="T513" s="2"/>
      <c r="U513" s="2"/>
      <c r="V513" s="6"/>
    </row>
    <row r="514" spans="2:22" ht="13.15" customHeight="1" x14ac:dyDescent="0.2">
      <c r="B514" s="3"/>
      <c r="C514" s="3"/>
      <c r="D514" s="4"/>
      <c r="E514" s="2"/>
      <c r="F514" s="5"/>
      <c r="G514" s="5"/>
      <c r="H514" s="2"/>
      <c r="I514" s="2"/>
      <c r="S514" s="2"/>
      <c r="T514" s="2"/>
      <c r="U514" s="2"/>
      <c r="V514" s="6"/>
    </row>
    <row r="515" spans="2:22" ht="13.15" customHeight="1" x14ac:dyDescent="0.2">
      <c r="B515" s="3"/>
      <c r="C515" s="3"/>
      <c r="D515" s="4"/>
      <c r="E515" s="2"/>
      <c r="F515" s="5"/>
      <c r="G515" s="5"/>
      <c r="H515" s="2"/>
      <c r="I515" s="2"/>
      <c r="S515" s="2"/>
      <c r="T515" s="2"/>
      <c r="U515" s="2"/>
      <c r="V515" s="6"/>
    </row>
    <row r="516" spans="2:22" ht="13.15" customHeight="1" x14ac:dyDescent="0.2">
      <c r="B516" s="3"/>
      <c r="C516" s="3"/>
      <c r="D516" s="4"/>
      <c r="E516" s="2"/>
      <c r="F516" s="5"/>
      <c r="G516" s="5"/>
      <c r="H516" s="2"/>
      <c r="I516" s="2"/>
      <c r="S516" s="2"/>
      <c r="T516" s="2"/>
      <c r="U516" s="2"/>
      <c r="V516" s="6"/>
    </row>
    <row r="517" spans="2:22" ht="13.15" customHeight="1" x14ac:dyDescent="0.2">
      <c r="B517" s="3"/>
      <c r="C517" s="3"/>
      <c r="D517" s="4"/>
      <c r="E517" s="2"/>
      <c r="F517" s="5"/>
      <c r="G517" s="5"/>
      <c r="H517" s="2"/>
      <c r="I517" s="2"/>
      <c r="S517" s="2"/>
      <c r="T517" s="2"/>
      <c r="U517" s="2"/>
      <c r="V517" s="6"/>
    </row>
    <row r="518" spans="2:22" ht="13.15" customHeight="1" x14ac:dyDescent="0.2">
      <c r="B518" s="3"/>
      <c r="C518" s="3"/>
      <c r="D518" s="4"/>
      <c r="E518" s="2"/>
      <c r="F518" s="5"/>
      <c r="G518" s="5"/>
      <c r="H518" s="2"/>
      <c r="I518" s="2"/>
      <c r="S518" s="2"/>
      <c r="T518" s="2"/>
      <c r="U518" s="2"/>
      <c r="V518" s="6"/>
    </row>
    <row r="519" spans="2:22" ht="13.15" customHeight="1" x14ac:dyDescent="0.2">
      <c r="B519" s="3"/>
      <c r="C519" s="3"/>
      <c r="D519" s="4"/>
      <c r="E519" s="2"/>
      <c r="F519" s="5"/>
      <c r="G519" s="5"/>
      <c r="H519" s="2"/>
      <c r="I519" s="2"/>
      <c r="S519" s="2"/>
      <c r="T519" s="2"/>
      <c r="U519" s="2"/>
      <c r="V519" s="6"/>
    </row>
    <row r="520" spans="2:22" ht="21.95" customHeight="1" x14ac:dyDescent="0.2">
      <c r="B520" s="3"/>
      <c r="C520" s="3"/>
      <c r="D520" s="4"/>
      <c r="E520" s="2"/>
      <c r="F520" s="5"/>
      <c r="G520" s="5"/>
      <c r="H520" s="2"/>
      <c r="I520" s="2"/>
      <c r="S520" s="2"/>
      <c r="T520" s="2"/>
      <c r="U520" s="2"/>
      <c r="V520" s="6"/>
    </row>
    <row r="521" spans="2:22" ht="13.15" customHeight="1" x14ac:dyDescent="0.2">
      <c r="B521" s="3"/>
      <c r="C521" s="3"/>
      <c r="D521" s="4"/>
      <c r="E521" s="2"/>
      <c r="F521" s="5"/>
      <c r="G521" s="5"/>
      <c r="H521" s="2"/>
      <c r="I521" s="2"/>
      <c r="S521" s="2"/>
      <c r="T521" s="2"/>
      <c r="U521" s="2"/>
      <c r="V521" s="6"/>
    </row>
    <row r="522" spans="2:22" ht="13.15" customHeight="1" x14ac:dyDescent="0.2">
      <c r="B522" s="3"/>
      <c r="C522" s="3"/>
      <c r="D522" s="4"/>
      <c r="E522" s="2"/>
      <c r="F522" s="5"/>
      <c r="G522" s="5"/>
      <c r="H522" s="2"/>
      <c r="I522" s="2"/>
      <c r="S522" s="2"/>
      <c r="T522" s="2"/>
      <c r="U522" s="2"/>
      <c r="V522" s="6"/>
    </row>
    <row r="523" spans="2:22" ht="13.15" customHeight="1" x14ac:dyDescent="0.2">
      <c r="B523" s="3"/>
      <c r="C523" s="3"/>
      <c r="D523" s="4"/>
      <c r="E523" s="2"/>
      <c r="F523" s="5"/>
      <c r="G523" s="5"/>
      <c r="H523" s="2"/>
      <c r="I523" s="2"/>
      <c r="S523" s="2"/>
      <c r="T523" s="2"/>
      <c r="U523" s="2"/>
      <c r="V523" s="6"/>
    </row>
    <row r="524" spans="2:22" ht="13.15" customHeight="1" x14ac:dyDescent="0.2">
      <c r="B524" s="3"/>
      <c r="C524" s="3"/>
      <c r="D524" s="4"/>
      <c r="E524" s="2"/>
      <c r="F524" s="5"/>
      <c r="G524" s="5"/>
      <c r="H524" s="2"/>
      <c r="I524" s="2"/>
      <c r="S524" s="2"/>
      <c r="T524" s="2"/>
      <c r="U524" s="2"/>
      <c r="V524" s="6"/>
    </row>
    <row r="525" spans="2:22" ht="13.15" customHeight="1" x14ac:dyDescent="0.2">
      <c r="B525" s="3"/>
      <c r="C525" s="3"/>
      <c r="D525" s="4"/>
      <c r="E525" s="2"/>
      <c r="F525" s="5"/>
      <c r="G525" s="5"/>
      <c r="H525" s="2"/>
      <c r="I525" s="2"/>
      <c r="S525" s="2"/>
      <c r="T525" s="2"/>
      <c r="U525" s="2"/>
      <c r="V525" s="6"/>
    </row>
    <row r="526" spans="2:22" ht="13.15" customHeight="1" x14ac:dyDescent="0.2">
      <c r="B526" s="3"/>
      <c r="C526" s="3"/>
      <c r="D526" s="4"/>
      <c r="E526" s="2"/>
      <c r="F526" s="5"/>
      <c r="G526" s="5"/>
      <c r="H526" s="2"/>
      <c r="I526" s="2"/>
      <c r="S526" s="2"/>
      <c r="T526" s="2"/>
      <c r="U526" s="2"/>
      <c r="V526" s="6"/>
    </row>
    <row r="527" spans="2:22" ht="21.95" customHeight="1" x14ac:dyDescent="0.2">
      <c r="B527" s="3"/>
      <c r="C527" s="3"/>
      <c r="D527" s="4"/>
      <c r="E527" s="2"/>
      <c r="F527" s="5"/>
      <c r="G527" s="5"/>
      <c r="H527" s="2"/>
      <c r="I527" s="2"/>
      <c r="S527" s="2"/>
      <c r="T527" s="2"/>
      <c r="U527" s="2"/>
      <c r="V527" s="6"/>
    </row>
    <row r="528" spans="2:22" ht="13.15" customHeight="1" x14ac:dyDescent="0.2">
      <c r="B528" s="3"/>
      <c r="C528" s="3"/>
      <c r="D528" s="4"/>
      <c r="E528" s="2"/>
      <c r="F528" s="5"/>
      <c r="G528" s="5"/>
      <c r="H528" s="2"/>
      <c r="I528" s="2"/>
      <c r="S528" s="2"/>
      <c r="T528" s="2"/>
      <c r="U528" s="2"/>
      <c r="V528" s="6"/>
    </row>
    <row r="529" spans="2:22" ht="13.15" customHeight="1" x14ac:dyDescent="0.2">
      <c r="B529" s="3"/>
      <c r="C529" s="3"/>
      <c r="D529" s="4"/>
      <c r="E529" s="2"/>
      <c r="F529" s="5"/>
      <c r="G529" s="5"/>
      <c r="H529" s="2"/>
      <c r="I529" s="2"/>
      <c r="S529" s="2"/>
      <c r="T529" s="2"/>
      <c r="U529" s="2"/>
      <c r="V529" s="6"/>
    </row>
    <row r="530" spans="2:22" ht="13.15" customHeight="1" x14ac:dyDescent="0.2">
      <c r="B530" s="3"/>
      <c r="C530" s="3"/>
      <c r="D530" s="4"/>
      <c r="E530" s="2"/>
      <c r="F530" s="5"/>
      <c r="G530" s="5"/>
      <c r="H530" s="2"/>
      <c r="I530" s="2"/>
      <c r="S530" s="2"/>
      <c r="T530" s="2"/>
      <c r="U530" s="2"/>
      <c r="V530" s="6"/>
    </row>
    <row r="531" spans="2:22" ht="13.15" customHeight="1" x14ac:dyDescent="0.2">
      <c r="B531" s="3"/>
      <c r="C531" s="3"/>
      <c r="D531" s="4"/>
      <c r="E531" s="2"/>
      <c r="F531" s="5"/>
      <c r="G531" s="5"/>
      <c r="H531" s="2"/>
      <c r="I531" s="2"/>
      <c r="S531" s="2"/>
      <c r="T531" s="2"/>
      <c r="U531" s="2"/>
      <c r="V531" s="6"/>
    </row>
    <row r="532" spans="2:22" ht="13.15" customHeight="1" x14ac:dyDescent="0.2">
      <c r="B532" s="3"/>
      <c r="C532" s="3"/>
      <c r="D532" s="4"/>
      <c r="E532" s="2"/>
      <c r="F532" s="5"/>
      <c r="G532" s="5"/>
      <c r="H532" s="2"/>
      <c r="I532" s="2"/>
      <c r="S532" s="2"/>
      <c r="T532" s="2"/>
      <c r="U532" s="2"/>
      <c r="V532" s="6"/>
    </row>
    <row r="533" spans="2:22" ht="13.15" customHeight="1" x14ac:dyDescent="0.2">
      <c r="B533" s="3"/>
      <c r="C533" s="3"/>
      <c r="D533" s="4"/>
      <c r="E533" s="2"/>
      <c r="F533" s="5"/>
      <c r="G533" s="5"/>
      <c r="H533" s="2"/>
      <c r="I533" s="2"/>
      <c r="S533" s="2"/>
      <c r="T533" s="2"/>
      <c r="U533" s="2"/>
      <c r="V533" s="6"/>
    </row>
    <row r="534" spans="2:22" ht="13.15" customHeight="1" x14ac:dyDescent="0.2">
      <c r="B534" s="3"/>
      <c r="C534" s="3"/>
      <c r="D534" s="4"/>
      <c r="E534" s="2"/>
      <c r="F534" s="5"/>
      <c r="G534" s="5"/>
      <c r="H534" s="2"/>
      <c r="I534" s="2"/>
      <c r="S534" s="2"/>
      <c r="T534" s="2"/>
      <c r="U534" s="2"/>
      <c r="V534" s="6"/>
    </row>
    <row r="535" spans="2:22" ht="26.65" customHeight="1" x14ac:dyDescent="0.2">
      <c r="B535" s="3"/>
      <c r="C535" s="3"/>
      <c r="D535" s="4"/>
      <c r="E535" s="2"/>
      <c r="F535" s="5"/>
      <c r="G535" s="5"/>
      <c r="H535" s="2"/>
      <c r="I535" s="2"/>
      <c r="S535" s="2"/>
      <c r="T535" s="2"/>
      <c r="U535" s="2"/>
      <c r="V535" s="6"/>
    </row>
    <row r="536" spans="2:22" ht="13.15" customHeight="1" x14ac:dyDescent="0.2">
      <c r="B536" s="3"/>
      <c r="C536" s="3"/>
      <c r="D536" s="4"/>
      <c r="E536" s="2"/>
      <c r="F536" s="5"/>
      <c r="G536" s="5"/>
      <c r="H536" s="2"/>
      <c r="I536" s="2"/>
      <c r="S536" s="2"/>
      <c r="T536" s="2"/>
      <c r="U536" s="2"/>
      <c r="V536" s="6"/>
    </row>
    <row r="537" spans="2:22" ht="13.15" customHeight="1" x14ac:dyDescent="0.2">
      <c r="B537" s="3"/>
      <c r="C537" s="3"/>
      <c r="D537" s="4"/>
      <c r="E537" s="2"/>
      <c r="F537" s="5"/>
      <c r="G537" s="5"/>
      <c r="H537" s="2"/>
      <c r="I537" s="2"/>
      <c r="S537" s="2"/>
      <c r="T537" s="2"/>
      <c r="U537" s="2"/>
      <c r="V537" s="6"/>
    </row>
    <row r="538" spans="2:22" ht="13.15" customHeight="1" x14ac:dyDescent="0.2">
      <c r="B538" s="3"/>
      <c r="C538" s="3"/>
      <c r="D538" s="4"/>
      <c r="E538" s="2"/>
      <c r="F538" s="5"/>
      <c r="G538" s="5"/>
      <c r="H538" s="2"/>
      <c r="I538" s="2"/>
      <c r="S538" s="2"/>
      <c r="T538" s="2"/>
      <c r="U538" s="2"/>
      <c r="V538" s="6"/>
    </row>
    <row r="539" spans="2:22" ht="13.15" customHeight="1" x14ac:dyDescent="0.2">
      <c r="B539" s="3"/>
      <c r="C539" s="3"/>
      <c r="D539" s="4"/>
      <c r="E539" s="2"/>
      <c r="F539" s="5"/>
      <c r="G539" s="5"/>
      <c r="H539" s="2"/>
      <c r="I539" s="2"/>
      <c r="S539" s="2"/>
      <c r="T539" s="2"/>
      <c r="U539" s="2"/>
      <c r="V539" s="6"/>
    </row>
    <row r="540" spans="2:22" ht="21.95" customHeight="1" x14ac:dyDescent="0.2">
      <c r="B540" s="3"/>
      <c r="C540" s="3"/>
      <c r="D540" s="4"/>
      <c r="E540" s="2"/>
      <c r="F540" s="5"/>
      <c r="G540" s="5"/>
      <c r="H540" s="2"/>
      <c r="I540" s="2"/>
      <c r="S540" s="2"/>
      <c r="T540" s="2"/>
      <c r="U540" s="2"/>
      <c r="V540" s="6"/>
    </row>
    <row r="541" spans="2:22" ht="13.15" customHeight="1" x14ac:dyDescent="0.2">
      <c r="B541" s="3"/>
      <c r="C541" s="3"/>
      <c r="D541" s="4"/>
      <c r="E541" s="2"/>
      <c r="F541" s="5"/>
      <c r="G541" s="5"/>
      <c r="H541" s="2"/>
      <c r="I541" s="2"/>
      <c r="S541" s="2"/>
      <c r="T541" s="2"/>
      <c r="U541" s="2"/>
      <c r="V541" s="6"/>
    </row>
    <row r="542" spans="2:22" ht="13.15" customHeight="1" x14ac:dyDescent="0.2">
      <c r="B542" s="3"/>
      <c r="C542" s="3"/>
      <c r="D542" s="4"/>
      <c r="E542" s="2"/>
      <c r="F542" s="5"/>
      <c r="G542" s="5"/>
      <c r="H542" s="2"/>
      <c r="I542" s="2"/>
      <c r="S542" s="2"/>
      <c r="T542" s="2"/>
      <c r="U542" s="2"/>
      <c r="V542" s="6"/>
    </row>
    <row r="543" spans="2:22" ht="13.15" customHeight="1" x14ac:dyDescent="0.2">
      <c r="B543" s="3"/>
      <c r="C543" s="3"/>
      <c r="D543" s="4"/>
      <c r="E543" s="2"/>
      <c r="F543" s="5"/>
      <c r="G543" s="5"/>
      <c r="H543" s="2"/>
      <c r="I543" s="2"/>
      <c r="S543" s="2"/>
      <c r="T543" s="2"/>
      <c r="U543" s="2"/>
      <c r="V543" s="6"/>
    </row>
    <row r="544" spans="2:22" ht="13.15" customHeight="1" x14ac:dyDescent="0.2">
      <c r="B544" s="3"/>
      <c r="C544" s="3"/>
      <c r="D544" s="4"/>
      <c r="E544" s="2"/>
      <c r="F544" s="5"/>
      <c r="G544" s="5"/>
      <c r="H544" s="2"/>
      <c r="I544" s="2"/>
      <c r="S544" s="2"/>
      <c r="T544" s="2"/>
      <c r="U544" s="2"/>
      <c r="V544" s="6"/>
    </row>
    <row r="545" spans="2:22" ht="13.15" customHeight="1" x14ac:dyDescent="0.2">
      <c r="B545" s="3"/>
      <c r="C545" s="3"/>
      <c r="D545" s="4"/>
      <c r="E545" s="2"/>
      <c r="F545" s="5"/>
      <c r="G545" s="5"/>
      <c r="H545" s="2"/>
      <c r="I545" s="2"/>
      <c r="S545" s="2"/>
      <c r="T545" s="2"/>
      <c r="U545" s="2"/>
      <c r="V545" s="6"/>
    </row>
    <row r="546" spans="2:22" ht="21.95" customHeight="1" x14ac:dyDescent="0.2">
      <c r="B546" s="3"/>
      <c r="C546" s="3"/>
      <c r="D546" s="4"/>
      <c r="E546" s="2"/>
      <c r="F546" s="5"/>
      <c r="G546" s="5"/>
      <c r="H546" s="2"/>
      <c r="I546" s="2"/>
      <c r="S546" s="2"/>
      <c r="T546" s="2"/>
      <c r="U546" s="2"/>
      <c r="V546" s="6"/>
    </row>
    <row r="547" spans="2:22" ht="21.95" customHeight="1" x14ac:dyDescent="0.2">
      <c r="B547" s="3"/>
      <c r="C547" s="3"/>
      <c r="D547" s="4"/>
      <c r="E547" s="2"/>
      <c r="F547" s="5"/>
      <c r="G547" s="5"/>
      <c r="H547" s="2"/>
      <c r="I547" s="2"/>
      <c r="S547" s="2"/>
      <c r="T547" s="2"/>
      <c r="U547" s="2"/>
      <c r="V547" s="6"/>
    </row>
    <row r="548" spans="2:22" ht="13.15" customHeight="1" x14ac:dyDescent="0.2">
      <c r="B548" s="3"/>
      <c r="C548" s="3"/>
      <c r="D548" s="4"/>
      <c r="E548" s="2"/>
      <c r="F548" s="5"/>
      <c r="G548" s="5"/>
      <c r="H548" s="2"/>
      <c r="I548" s="2"/>
      <c r="S548" s="2"/>
      <c r="T548" s="2"/>
      <c r="U548" s="2"/>
      <c r="V548" s="6"/>
    </row>
    <row r="549" spans="2:22" ht="21.95" customHeight="1" x14ac:dyDescent="0.2">
      <c r="B549" s="3"/>
      <c r="C549" s="3"/>
      <c r="D549" s="4"/>
      <c r="E549" s="2"/>
      <c r="F549" s="5"/>
      <c r="G549" s="5"/>
      <c r="H549" s="2"/>
      <c r="I549" s="2"/>
      <c r="S549" s="2"/>
      <c r="T549" s="2"/>
      <c r="U549" s="2"/>
      <c r="V549" s="6"/>
    </row>
    <row r="550" spans="2:22" ht="13.15" customHeight="1" x14ac:dyDescent="0.2">
      <c r="B550" s="3"/>
      <c r="C550" s="3"/>
      <c r="D550" s="4"/>
      <c r="E550" s="2"/>
      <c r="F550" s="5"/>
      <c r="G550" s="5"/>
      <c r="H550" s="2"/>
      <c r="I550" s="2"/>
      <c r="S550" s="2"/>
      <c r="T550" s="2"/>
      <c r="U550" s="2"/>
      <c r="V550" s="6"/>
    </row>
    <row r="551" spans="2:22" ht="26.65" customHeight="1" x14ac:dyDescent="0.2">
      <c r="B551" s="3"/>
      <c r="C551" s="3"/>
      <c r="D551" s="4"/>
      <c r="E551" s="2"/>
      <c r="F551" s="5"/>
      <c r="G551" s="5"/>
      <c r="H551" s="2"/>
      <c r="I551" s="2"/>
      <c r="S551" s="2"/>
      <c r="T551" s="2"/>
      <c r="U551" s="2"/>
      <c r="V551" s="6"/>
    </row>
    <row r="552" spans="2:22" ht="26.65" customHeight="1" x14ac:dyDescent="0.2">
      <c r="B552" s="3"/>
      <c r="C552" s="3"/>
      <c r="D552" s="4"/>
      <c r="E552" s="2"/>
      <c r="F552" s="5"/>
      <c r="G552" s="5"/>
      <c r="H552" s="2"/>
      <c r="I552" s="2"/>
      <c r="S552" s="2"/>
      <c r="T552" s="2"/>
      <c r="U552" s="2"/>
      <c r="V552" s="6"/>
    </row>
    <row r="553" spans="2:22" ht="21.95" customHeight="1" x14ac:dyDescent="0.2">
      <c r="B553" s="3"/>
      <c r="C553" s="3"/>
      <c r="D553" s="4"/>
      <c r="E553" s="2"/>
      <c r="F553" s="5"/>
      <c r="G553" s="5"/>
      <c r="H553" s="2"/>
      <c r="I553" s="2"/>
      <c r="S553" s="2"/>
      <c r="T553" s="2"/>
      <c r="U553" s="2"/>
      <c r="V553" s="6"/>
    </row>
    <row r="554" spans="2:22" ht="13.15" customHeight="1" x14ac:dyDescent="0.2">
      <c r="B554" s="3"/>
      <c r="C554" s="3"/>
      <c r="D554" s="4"/>
      <c r="E554" s="2"/>
      <c r="F554" s="5"/>
      <c r="G554" s="5"/>
      <c r="H554" s="2"/>
      <c r="I554" s="2"/>
      <c r="S554" s="2"/>
      <c r="T554" s="2"/>
      <c r="U554" s="2"/>
      <c r="V554" s="6"/>
    </row>
    <row r="555" spans="2:22" ht="21.95" customHeight="1" x14ac:dyDescent="0.2">
      <c r="B555" s="3"/>
      <c r="C555" s="3"/>
      <c r="D555" s="4"/>
      <c r="E555" s="2"/>
      <c r="F555" s="5"/>
      <c r="G555" s="5"/>
      <c r="H555" s="2"/>
      <c r="I555" s="2"/>
      <c r="S555" s="2"/>
      <c r="T555" s="2"/>
      <c r="U555" s="2"/>
      <c r="V555" s="6"/>
    </row>
    <row r="556" spans="2:22" ht="21.95" customHeight="1" x14ac:dyDescent="0.2">
      <c r="B556" s="3"/>
      <c r="C556" s="3"/>
      <c r="D556" s="4"/>
      <c r="E556" s="2"/>
      <c r="F556" s="5"/>
      <c r="G556" s="5"/>
      <c r="H556" s="2"/>
      <c r="I556" s="2"/>
      <c r="S556" s="2"/>
      <c r="T556" s="2"/>
      <c r="U556" s="2"/>
      <c r="V556" s="6"/>
    </row>
    <row r="557" spans="2:22" ht="13.15" customHeight="1" x14ac:dyDescent="0.2">
      <c r="B557" s="3"/>
      <c r="C557" s="3"/>
      <c r="D557" s="4"/>
      <c r="E557" s="2"/>
      <c r="F557" s="5"/>
      <c r="G557" s="5"/>
      <c r="H557" s="2"/>
      <c r="I557" s="2"/>
      <c r="S557" s="2"/>
      <c r="T557" s="2"/>
      <c r="U557" s="2"/>
      <c r="V557" s="6"/>
    </row>
    <row r="558" spans="2:22" ht="13.15" customHeight="1" x14ac:dyDescent="0.2">
      <c r="B558" s="3"/>
      <c r="C558" s="3"/>
      <c r="D558" s="4"/>
      <c r="E558" s="2"/>
      <c r="F558" s="5"/>
      <c r="G558" s="5"/>
      <c r="H558" s="2"/>
      <c r="I558" s="2"/>
      <c r="S558" s="2"/>
      <c r="T558" s="2"/>
      <c r="U558" s="2"/>
      <c r="V558" s="6"/>
    </row>
    <row r="559" spans="2:22" ht="21.95" customHeight="1" x14ac:dyDescent="0.2">
      <c r="B559" s="3"/>
      <c r="C559" s="3"/>
      <c r="D559" s="4"/>
      <c r="E559" s="2"/>
      <c r="F559" s="5"/>
      <c r="G559" s="5"/>
      <c r="H559" s="2"/>
      <c r="I559" s="2"/>
      <c r="S559" s="2"/>
      <c r="T559" s="2"/>
      <c r="U559" s="2"/>
      <c r="V559" s="6"/>
    </row>
    <row r="560" spans="2:22" ht="13.15" customHeight="1" x14ac:dyDescent="0.2">
      <c r="B560" s="3"/>
      <c r="C560" s="3"/>
      <c r="D560" s="4"/>
      <c r="E560" s="2"/>
      <c r="F560" s="5"/>
      <c r="G560" s="5"/>
      <c r="H560" s="2"/>
      <c r="I560" s="2"/>
      <c r="S560" s="2"/>
      <c r="T560" s="2"/>
      <c r="U560" s="2"/>
      <c r="V560" s="6"/>
    </row>
    <row r="561" spans="2:22" ht="13.15" customHeight="1" x14ac:dyDescent="0.2">
      <c r="B561" s="3"/>
      <c r="C561" s="3"/>
      <c r="D561" s="4"/>
      <c r="E561" s="2"/>
      <c r="F561" s="5"/>
      <c r="G561" s="5"/>
      <c r="H561" s="2"/>
      <c r="I561" s="2"/>
      <c r="S561" s="2"/>
      <c r="T561" s="2"/>
      <c r="U561" s="2"/>
      <c r="V561" s="6"/>
    </row>
    <row r="562" spans="2:22" ht="13.15" customHeight="1" x14ac:dyDescent="0.2">
      <c r="B562" s="3"/>
      <c r="C562" s="3"/>
      <c r="D562" s="4"/>
      <c r="E562" s="2"/>
      <c r="F562" s="5"/>
      <c r="G562" s="5"/>
      <c r="H562" s="2"/>
      <c r="I562" s="2"/>
      <c r="S562" s="2"/>
      <c r="T562" s="2"/>
      <c r="U562" s="2"/>
      <c r="V562" s="6"/>
    </row>
    <row r="563" spans="2:22" ht="13.15" customHeight="1" x14ac:dyDescent="0.2">
      <c r="B563" s="3"/>
      <c r="C563" s="3"/>
      <c r="D563" s="4"/>
      <c r="E563" s="2"/>
      <c r="F563" s="5"/>
      <c r="G563" s="5"/>
      <c r="H563" s="2"/>
      <c r="I563" s="2"/>
      <c r="S563" s="2"/>
      <c r="T563" s="2"/>
      <c r="U563" s="2"/>
      <c r="V563" s="6"/>
    </row>
    <row r="564" spans="2:22" ht="13.15" customHeight="1" x14ac:dyDescent="0.2">
      <c r="B564" s="3"/>
      <c r="C564" s="3"/>
      <c r="D564" s="4"/>
      <c r="E564" s="2"/>
      <c r="F564" s="5"/>
      <c r="G564" s="5"/>
      <c r="H564" s="2"/>
      <c r="I564" s="2"/>
      <c r="S564" s="2"/>
      <c r="T564" s="2"/>
      <c r="U564" s="2"/>
      <c r="V564" s="6"/>
    </row>
    <row r="565" spans="2:22" ht="13.15" customHeight="1" x14ac:dyDescent="0.2">
      <c r="B565" s="3"/>
      <c r="C565" s="3"/>
      <c r="D565" s="4"/>
      <c r="E565" s="2"/>
      <c r="F565" s="5"/>
      <c r="G565" s="5"/>
      <c r="H565" s="2"/>
      <c r="I565" s="2"/>
      <c r="S565" s="2"/>
      <c r="T565" s="2"/>
      <c r="U565" s="2"/>
      <c r="V565" s="6"/>
    </row>
    <row r="566" spans="2:22" ht="13.15" customHeight="1" x14ac:dyDescent="0.2">
      <c r="B566" s="3"/>
      <c r="C566" s="3"/>
      <c r="D566" s="4"/>
      <c r="E566" s="2"/>
      <c r="F566" s="5"/>
      <c r="G566" s="5"/>
      <c r="H566" s="2"/>
      <c r="I566" s="2"/>
      <c r="S566" s="2"/>
      <c r="T566" s="2"/>
      <c r="U566" s="2"/>
      <c r="V566" s="6"/>
    </row>
    <row r="567" spans="2:22" ht="13.15" customHeight="1" x14ac:dyDescent="0.2">
      <c r="B567" s="3"/>
      <c r="C567" s="3"/>
      <c r="D567" s="4"/>
      <c r="E567" s="2"/>
      <c r="F567" s="5"/>
      <c r="G567" s="5"/>
      <c r="H567" s="2"/>
      <c r="I567" s="2"/>
      <c r="S567" s="2"/>
      <c r="T567" s="2"/>
      <c r="U567" s="2"/>
      <c r="V567" s="6"/>
    </row>
    <row r="568" spans="2:22" ht="13.15" customHeight="1" x14ac:dyDescent="0.2">
      <c r="B568" s="3"/>
      <c r="C568" s="3"/>
      <c r="D568" s="4"/>
      <c r="E568" s="2"/>
      <c r="F568" s="5"/>
      <c r="G568" s="5"/>
      <c r="H568" s="2"/>
      <c r="I568" s="2"/>
      <c r="S568" s="2"/>
      <c r="T568" s="2"/>
      <c r="U568" s="2"/>
      <c r="V568" s="6"/>
    </row>
    <row r="569" spans="2:22" ht="26.65" customHeight="1" x14ac:dyDescent="0.2">
      <c r="B569" s="3"/>
      <c r="C569" s="3"/>
      <c r="D569" s="4"/>
      <c r="E569" s="2"/>
      <c r="F569" s="5"/>
      <c r="G569" s="5"/>
      <c r="H569" s="2"/>
      <c r="I569" s="2"/>
      <c r="S569" s="2"/>
      <c r="T569" s="2"/>
      <c r="U569" s="2"/>
      <c r="V569" s="6"/>
    </row>
    <row r="570" spans="2:22" ht="13.15" customHeight="1" x14ac:dyDescent="0.2">
      <c r="B570" s="3"/>
      <c r="C570" s="3"/>
      <c r="D570" s="4"/>
      <c r="E570" s="2"/>
      <c r="F570" s="5"/>
      <c r="G570" s="5"/>
      <c r="H570" s="2"/>
      <c r="I570" s="2"/>
      <c r="S570" s="2"/>
      <c r="T570" s="2"/>
      <c r="U570" s="2"/>
      <c r="V570" s="6"/>
    </row>
    <row r="571" spans="2:22" ht="21.95" customHeight="1" x14ac:dyDescent="0.2">
      <c r="B571" s="3"/>
      <c r="C571" s="3"/>
      <c r="D571" s="4"/>
      <c r="E571" s="2"/>
      <c r="F571" s="5"/>
      <c r="G571" s="5"/>
      <c r="H571" s="2"/>
      <c r="I571" s="2"/>
      <c r="S571" s="2"/>
      <c r="T571" s="2"/>
      <c r="U571" s="2"/>
      <c r="V571" s="6"/>
    </row>
    <row r="572" spans="2:22" ht="21.95" customHeight="1" x14ac:dyDescent="0.2">
      <c r="B572" s="3"/>
      <c r="C572" s="3"/>
      <c r="D572" s="4"/>
      <c r="E572" s="2"/>
      <c r="F572" s="5"/>
      <c r="G572" s="5"/>
      <c r="H572" s="2"/>
      <c r="I572" s="2"/>
      <c r="S572" s="2"/>
      <c r="T572" s="2"/>
      <c r="U572" s="2"/>
      <c r="V572" s="6"/>
    </row>
    <row r="573" spans="2:22" ht="21.95" customHeight="1" x14ac:dyDescent="0.2">
      <c r="B573" s="3"/>
      <c r="C573" s="3"/>
      <c r="D573" s="4"/>
      <c r="E573" s="2"/>
      <c r="F573" s="5"/>
      <c r="G573" s="5"/>
      <c r="H573" s="2"/>
      <c r="I573" s="2"/>
      <c r="S573" s="2"/>
      <c r="T573" s="2"/>
      <c r="U573" s="2"/>
      <c r="V573" s="6"/>
    </row>
    <row r="574" spans="2:22" ht="13.15" customHeight="1" x14ac:dyDescent="0.2">
      <c r="B574" s="3"/>
      <c r="C574" s="3"/>
      <c r="D574" s="4"/>
      <c r="E574" s="2"/>
      <c r="F574" s="5"/>
      <c r="G574" s="5"/>
      <c r="H574" s="2"/>
      <c r="I574" s="2"/>
      <c r="S574" s="2"/>
      <c r="T574" s="2"/>
      <c r="U574" s="2"/>
      <c r="V574" s="6"/>
    </row>
    <row r="575" spans="2:22" ht="13.15" customHeight="1" x14ac:dyDescent="0.2">
      <c r="B575" s="3"/>
      <c r="C575" s="3"/>
      <c r="D575" s="4"/>
      <c r="E575" s="2"/>
      <c r="F575" s="5"/>
      <c r="G575" s="5"/>
      <c r="H575" s="2"/>
      <c r="I575" s="2"/>
      <c r="S575" s="2"/>
      <c r="T575" s="2"/>
      <c r="U575" s="2"/>
      <c r="V575" s="6"/>
    </row>
    <row r="576" spans="2:22" ht="21.95" customHeight="1" x14ac:dyDescent="0.2">
      <c r="B576" s="3"/>
      <c r="C576" s="3"/>
      <c r="D576" s="4"/>
      <c r="E576" s="2"/>
      <c r="F576" s="5"/>
      <c r="G576" s="5"/>
      <c r="H576" s="2"/>
      <c r="I576" s="2"/>
      <c r="S576" s="2"/>
      <c r="T576" s="2"/>
      <c r="U576" s="2"/>
      <c r="V576" s="6"/>
    </row>
    <row r="577" spans="2:22" ht="21.95" customHeight="1" x14ac:dyDescent="0.2">
      <c r="B577" s="3"/>
      <c r="C577" s="3"/>
      <c r="D577" s="4"/>
      <c r="E577" s="2"/>
      <c r="F577" s="5"/>
      <c r="G577" s="5"/>
      <c r="H577" s="2"/>
      <c r="I577" s="2"/>
      <c r="S577" s="2"/>
      <c r="T577" s="2"/>
      <c r="U577" s="2"/>
      <c r="V577" s="6"/>
    </row>
    <row r="578" spans="2:22" ht="13.15" customHeight="1" x14ac:dyDescent="0.2">
      <c r="B578" s="3"/>
      <c r="C578" s="3"/>
      <c r="D578" s="4"/>
      <c r="E578" s="2"/>
      <c r="F578" s="5"/>
      <c r="G578" s="5"/>
      <c r="H578" s="2"/>
      <c r="I578" s="2"/>
      <c r="S578" s="2"/>
      <c r="T578" s="2"/>
      <c r="U578" s="2"/>
      <c r="V578" s="6"/>
    </row>
    <row r="579" spans="2:22" ht="13.15" customHeight="1" x14ac:dyDescent="0.2">
      <c r="B579" s="3"/>
      <c r="C579" s="3"/>
      <c r="D579" s="4"/>
      <c r="E579" s="2"/>
      <c r="F579" s="5"/>
      <c r="G579" s="5"/>
      <c r="H579" s="2"/>
      <c r="I579" s="2"/>
      <c r="S579" s="2"/>
      <c r="T579" s="2"/>
      <c r="U579" s="2"/>
      <c r="V579" s="6"/>
    </row>
    <row r="580" spans="2:22" ht="13.15" customHeight="1" x14ac:dyDescent="0.2">
      <c r="B580" s="3"/>
      <c r="C580" s="3"/>
      <c r="D580" s="4"/>
      <c r="E580" s="2"/>
      <c r="F580" s="5"/>
      <c r="G580" s="5"/>
      <c r="H580" s="2"/>
      <c r="I580" s="2"/>
      <c r="S580" s="2"/>
      <c r="T580" s="2"/>
      <c r="U580" s="2"/>
      <c r="V580" s="6"/>
    </row>
    <row r="581" spans="2:22" ht="21.95" customHeight="1" x14ac:dyDescent="0.2">
      <c r="B581" s="3"/>
      <c r="C581" s="3"/>
      <c r="D581" s="4"/>
      <c r="E581" s="2"/>
      <c r="F581" s="5"/>
      <c r="G581" s="5"/>
      <c r="H581" s="2"/>
      <c r="I581" s="2"/>
      <c r="S581" s="2"/>
      <c r="T581" s="2"/>
      <c r="U581" s="2"/>
      <c r="V581" s="6"/>
    </row>
    <row r="582" spans="2:22" ht="21.95" customHeight="1" x14ac:dyDescent="0.2">
      <c r="B582" s="3"/>
      <c r="C582" s="3"/>
      <c r="D582" s="4"/>
      <c r="E582" s="2"/>
      <c r="F582" s="5"/>
      <c r="G582" s="5"/>
      <c r="H582" s="2"/>
      <c r="I582" s="2"/>
      <c r="S582" s="2"/>
      <c r="T582" s="2"/>
      <c r="U582" s="2"/>
      <c r="V582" s="6"/>
    </row>
    <row r="583" spans="2:22" ht="13.15" customHeight="1" x14ac:dyDescent="0.2">
      <c r="B583" s="3"/>
      <c r="C583" s="3"/>
      <c r="D583" s="4"/>
      <c r="E583" s="2"/>
      <c r="F583" s="5"/>
      <c r="G583" s="5"/>
      <c r="H583" s="2"/>
      <c r="I583" s="2"/>
      <c r="S583" s="2"/>
      <c r="T583" s="2"/>
      <c r="U583" s="2"/>
      <c r="V583" s="6"/>
    </row>
    <row r="584" spans="2:22" ht="13.15" customHeight="1" x14ac:dyDescent="0.2">
      <c r="B584" s="3"/>
      <c r="C584" s="3"/>
      <c r="D584" s="4"/>
      <c r="E584" s="2"/>
      <c r="F584" s="5"/>
      <c r="G584" s="5"/>
      <c r="H584" s="2"/>
      <c r="I584" s="2"/>
      <c r="S584" s="2"/>
      <c r="T584" s="2"/>
      <c r="U584" s="2"/>
      <c r="V584" s="6"/>
    </row>
    <row r="585" spans="2:22" ht="13.15" customHeight="1" x14ac:dyDescent="0.2">
      <c r="B585" s="3"/>
      <c r="C585" s="3"/>
      <c r="D585" s="4"/>
      <c r="E585" s="2"/>
      <c r="F585" s="5"/>
      <c r="G585" s="5"/>
      <c r="H585" s="2"/>
      <c r="I585" s="2"/>
      <c r="S585" s="2"/>
      <c r="T585" s="2"/>
      <c r="U585" s="2"/>
      <c r="V585" s="6"/>
    </row>
    <row r="586" spans="2:22" ht="13.15" customHeight="1" x14ac:dyDescent="0.2">
      <c r="B586" s="3"/>
      <c r="C586" s="3"/>
      <c r="D586" s="4"/>
      <c r="E586" s="2"/>
      <c r="F586" s="5"/>
      <c r="G586" s="5"/>
      <c r="H586" s="2"/>
      <c r="I586" s="2"/>
      <c r="S586" s="2"/>
      <c r="T586" s="2"/>
      <c r="U586" s="2"/>
      <c r="V586" s="6"/>
    </row>
    <row r="587" spans="2:22" ht="21.95" customHeight="1" x14ac:dyDescent="0.2">
      <c r="B587" s="3"/>
      <c r="C587" s="3"/>
      <c r="D587" s="4"/>
      <c r="E587" s="2"/>
      <c r="F587" s="5"/>
      <c r="G587" s="5"/>
      <c r="H587" s="2"/>
      <c r="I587" s="2"/>
      <c r="S587" s="2"/>
      <c r="T587" s="2"/>
      <c r="U587" s="2"/>
      <c r="V587" s="6"/>
    </row>
    <row r="588" spans="2:22" ht="21.95" customHeight="1" x14ac:dyDescent="0.2">
      <c r="B588" s="3"/>
      <c r="C588" s="3"/>
      <c r="D588" s="4"/>
      <c r="E588" s="2"/>
      <c r="F588" s="5"/>
      <c r="G588" s="5"/>
      <c r="H588" s="2"/>
      <c r="I588" s="2"/>
      <c r="S588" s="2"/>
      <c r="T588" s="2"/>
      <c r="U588" s="2"/>
      <c r="V588" s="6"/>
    </row>
    <row r="589" spans="2:22" ht="21.95" customHeight="1" x14ac:dyDescent="0.2">
      <c r="B589" s="3"/>
      <c r="C589" s="3"/>
      <c r="D589" s="4"/>
      <c r="E589" s="2"/>
      <c r="F589" s="5"/>
      <c r="G589" s="5"/>
      <c r="H589" s="2"/>
      <c r="I589" s="2"/>
      <c r="S589" s="2"/>
      <c r="T589" s="2"/>
      <c r="U589" s="2"/>
      <c r="V589" s="6"/>
    </row>
    <row r="590" spans="2:22" ht="13.15" customHeight="1" x14ac:dyDescent="0.2">
      <c r="B590" s="3"/>
      <c r="C590" s="3"/>
      <c r="D590" s="4"/>
      <c r="E590" s="2"/>
      <c r="F590" s="5"/>
      <c r="G590" s="5"/>
      <c r="H590" s="2"/>
      <c r="I590" s="2"/>
      <c r="S590" s="2"/>
      <c r="T590" s="2"/>
      <c r="U590" s="2"/>
      <c r="V590" s="6"/>
    </row>
    <row r="591" spans="2:22" ht="26.65" customHeight="1" x14ac:dyDescent="0.2">
      <c r="B591" s="3"/>
      <c r="C591" s="3"/>
      <c r="D591" s="4"/>
      <c r="E591" s="2"/>
      <c r="F591" s="5"/>
      <c r="G591" s="5"/>
      <c r="H591" s="2"/>
      <c r="I591" s="2"/>
      <c r="S591" s="2"/>
      <c r="T591" s="2"/>
      <c r="U591" s="2"/>
      <c r="V591" s="6"/>
    </row>
    <row r="592" spans="2:22" ht="13.15" customHeight="1" x14ac:dyDescent="0.2">
      <c r="B592" s="3"/>
      <c r="C592" s="3"/>
      <c r="D592" s="4"/>
      <c r="E592" s="2"/>
      <c r="F592" s="5"/>
      <c r="G592" s="5"/>
      <c r="H592" s="2"/>
      <c r="I592" s="2"/>
      <c r="S592" s="2"/>
      <c r="T592" s="2"/>
      <c r="U592" s="2"/>
      <c r="V592" s="6"/>
    </row>
    <row r="593" spans="2:22" ht="13.15" customHeight="1" x14ac:dyDescent="0.2">
      <c r="B593" s="3"/>
      <c r="C593" s="3"/>
      <c r="D593" s="4"/>
      <c r="E593" s="2"/>
      <c r="F593" s="5"/>
      <c r="G593" s="5"/>
      <c r="H593" s="2"/>
      <c r="I593" s="2"/>
      <c r="S593" s="2"/>
      <c r="T593" s="2"/>
      <c r="U593" s="2"/>
      <c r="V593" s="6"/>
    </row>
    <row r="594" spans="2:22" ht="21.95" customHeight="1" x14ac:dyDescent="0.2">
      <c r="B594" s="3"/>
      <c r="C594" s="3"/>
      <c r="D594" s="4"/>
      <c r="E594" s="2"/>
      <c r="F594" s="5"/>
      <c r="G594" s="5"/>
      <c r="H594" s="2"/>
      <c r="I594" s="2"/>
      <c r="S594" s="2"/>
      <c r="T594" s="2"/>
      <c r="U594" s="2"/>
      <c r="V594" s="6"/>
    </row>
    <row r="595" spans="2:22" ht="21.95" customHeight="1" x14ac:dyDescent="0.2">
      <c r="B595" s="3"/>
      <c r="C595" s="3"/>
      <c r="D595" s="4"/>
      <c r="E595" s="2"/>
      <c r="F595" s="5"/>
      <c r="G595" s="5"/>
      <c r="H595" s="2"/>
      <c r="I595" s="2"/>
      <c r="S595" s="2"/>
      <c r="T595" s="2"/>
      <c r="U595" s="2"/>
      <c r="V595" s="6"/>
    </row>
  </sheetData>
  <sheetProtection formatColumns="0" formatRows="0" selectLockedCells="1" selectUnlockedCells="1"/>
  <mergeCells count="3">
    <mergeCell ref="A1:I1"/>
    <mergeCell ref="A2:I2"/>
    <mergeCell ref="A3:I3"/>
  </mergeCells>
  <hyperlinks>
    <hyperlink ref="U6" r:id="rId1"/>
    <hyperlink ref="U8" r:id="rId2"/>
    <hyperlink ref="U10" r:id="rId3"/>
    <hyperlink ref="U18" r:id="rId4"/>
    <hyperlink ref="U31" r:id="rId5"/>
    <hyperlink ref="U32" r:id="rId6"/>
    <hyperlink ref="U33" r:id="rId7"/>
    <hyperlink ref="U47" r:id="rId8"/>
    <hyperlink ref="U49" r:id="rId9"/>
    <hyperlink ref="U56" r:id="rId10"/>
    <hyperlink ref="U58" r:id="rId11"/>
    <hyperlink ref="U59" r:id="rId12"/>
    <hyperlink ref="U60" r:id="rId13"/>
    <hyperlink ref="U62" r:id="rId14"/>
    <hyperlink ref="U66" r:id="rId15"/>
    <hyperlink ref="U68" r:id="rId16"/>
    <hyperlink ref="U77" r:id="rId17"/>
    <hyperlink ref="U84" r:id="rId18"/>
    <hyperlink ref="U86" r:id="rId19"/>
    <hyperlink ref="U88" r:id="rId20"/>
    <hyperlink ref="U90" r:id="rId21"/>
    <hyperlink ref="U91" r:id="rId22"/>
    <hyperlink ref="U105" r:id="rId23"/>
    <hyperlink ref="U121" r:id="rId24"/>
    <hyperlink ref="U122" r:id="rId25"/>
    <hyperlink ref="U138" r:id="rId26"/>
    <hyperlink ref="U144" r:id="rId27"/>
    <hyperlink ref="U149" r:id="rId28"/>
    <hyperlink ref="U154" r:id="rId29"/>
    <hyperlink ref="U162" r:id="rId30"/>
    <hyperlink ref="U164" r:id="rId31"/>
    <hyperlink ref="U165" r:id="rId32"/>
    <hyperlink ref="U166" r:id="rId33"/>
    <hyperlink ref="U168" r:id="rId34"/>
    <hyperlink ref="U169" r:id="rId35"/>
    <hyperlink ref="U170" r:id="rId36"/>
    <hyperlink ref="U172" r:id="rId37"/>
    <hyperlink ref="U175" r:id="rId38"/>
    <hyperlink ref="U176" r:id="rId39"/>
    <hyperlink ref="U177" r:id="rId40"/>
    <hyperlink ref="U179" r:id="rId41"/>
    <hyperlink ref="U180" r:id="rId42"/>
    <hyperlink ref="U182" r:id="rId43"/>
    <hyperlink ref="U183" r:id="rId44"/>
    <hyperlink ref="U186" r:id="rId45"/>
    <hyperlink ref="U189" r:id="rId46"/>
    <hyperlink ref="U193" r:id="rId47"/>
    <hyperlink ref="U195" r:id="rId48"/>
    <hyperlink ref="U197" r:id="rId49"/>
    <hyperlink ref="U201" r:id="rId50"/>
    <hyperlink ref="U212" r:id="rId51"/>
    <hyperlink ref="U213" r:id="rId52"/>
    <hyperlink ref="U216" r:id="rId53"/>
    <hyperlink ref="U221" r:id="rId54"/>
    <hyperlink ref="U226" r:id="rId55"/>
    <hyperlink ref="U227" r:id="rId56"/>
    <hyperlink ref="U231" r:id="rId57"/>
    <hyperlink ref="U235" r:id="rId58"/>
    <hyperlink ref="U237" r:id="rId59"/>
    <hyperlink ref="U240" r:id="rId60"/>
    <hyperlink ref="U252" r:id="rId61"/>
    <hyperlink ref="U257" r:id="rId62"/>
    <hyperlink ref="U270" r:id="rId63"/>
    <hyperlink ref="U279" r:id="rId64"/>
    <hyperlink ref="U280" r:id="rId65"/>
    <hyperlink ref="U282" r:id="rId66"/>
    <hyperlink ref="U288" r:id="rId67"/>
    <hyperlink ref="U290" r:id="rId68"/>
    <hyperlink ref="U297" r:id="rId69"/>
    <hyperlink ref="U306" r:id="rId70"/>
    <hyperlink ref="U312" r:id="rId71"/>
    <hyperlink ref="U314" r:id="rId72"/>
    <hyperlink ref="U315" r:id="rId73"/>
    <hyperlink ref="U321" r:id="rId74"/>
  </hyperlinks>
  <pageMargins left="0.32" right="0.24" top="0.3" bottom="0.17" header="0.31" footer="0.17"/>
  <pageSetup paperSize="9" orientation="landscape" verticalDpi="300" r:id="rId75"/>
  <headerFooter alignWithMargins="0"/>
  <drawing r:id="rId76"/>
  <legacyDrawing r:id="rId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V438"/>
  <sheetViews>
    <sheetView tabSelected="1" topLeftCell="A151" zoomScaleSheetLayoutView="204" workbookViewId="0">
      <selection activeCell="T161" sqref="T161"/>
    </sheetView>
  </sheetViews>
  <sheetFormatPr defaultRowHeight="12.75" x14ac:dyDescent="0.2"/>
  <cols>
    <col min="1" max="1" width="5.7109375" style="1" customWidth="1"/>
    <col min="2" max="2" width="6.5703125" style="1" customWidth="1"/>
    <col min="3" max="3" width="17.85546875" style="1" customWidth="1"/>
    <col min="4" max="4" width="21.28515625" style="7" customWidth="1"/>
    <col min="5" max="5" width="5.140625" style="1" customWidth="1"/>
    <col min="6" max="6" width="18.28515625" style="1" customWidth="1"/>
    <col min="7" max="7" width="10" style="1" customWidth="1"/>
    <col min="8" max="8" width="10.7109375" style="1" customWidth="1"/>
    <col min="9" max="9" width="14.7109375" style="1" customWidth="1"/>
    <col min="10" max="10" width="29.7109375" style="1" customWidth="1"/>
    <col min="11" max="11" width="17.5703125" style="1" hidden="1" customWidth="1"/>
    <col min="12" max="12" width="9" style="1" hidden="1" customWidth="1"/>
    <col min="13" max="13" width="13.28515625" style="1" hidden="1" customWidth="1"/>
    <col min="14" max="14" width="14.7109375" style="1" hidden="1" customWidth="1"/>
    <col min="15" max="15" width="22" style="1" hidden="1" customWidth="1"/>
    <col min="16" max="16" width="23.28515625" style="1" hidden="1" customWidth="1"/>
    <col min="17" max="17" width="13.5703125" style="1" hidden="1" customWidth="1"/>
    <col min="18" max="18" width="0" style="1" hidden="1" customWidth="1"/>
    <col min="19" max="19" width="26.5703125" style="1" customWidth="1"/>
    <col min="20" max="20" width="25" style="1" customWidth="1"/>
    <col min="21" max="21" width="29.42578125" style="1" customWidth="1"/>
    <col min="22" max="22" width="9" style="8" customWidth="1"/>
    <col min="23" max="257" width="9.140625" style="1"/>
    <col min="258" max="258" width="5.140625" style="1" customWidth="1"/>
    <col min="259" max="259" width="21.140625" style="1" customWidth="1"/>
    <col min="260" max="260" width="6.42578125" style="1" customWidth="1"/>
    <col min="261" max="261" width="17.42578125" style="1" customWidth="1"/>
    <col min="262" max="262" width="11.85546875" style="1" customWidth="1"/>
    <col min="263" max="263" width="7.5703125" style="1" customWidth="1"/>
    <col min="264" max="264" width="14.42578125" style="1" customWidth="1"/>
    <col min="265" max="265" width="15.7109375" style="1" customWidth="1"/>
    <col min="266" max="513" width="9.140625" style="1"/>
    <col min="514" max="514" width="5.140625" style="1" customWidth="1"/>
    <col min="515" max="515" width="21.140625" style="1" customWidth="1"/>
    <col min="516" max="516" width="6.42578125" style="1" customWidth="1"/>
    <col min="517" max="517" width="17.42578125" style="1" customWidth="1"/>
    <col min="518" max="518" width="11.85546875" style="1" customWidth="1"/>
    <col min="519" max="519" width="7.5703125" style="1" customWidth="1"/>
    <col min="520" max="520" width="14.42578125" style="1" customWidth="1"/>
    <col min="521" max="521" width="15.7109375" style="1" customWidth="1"/>
    <col min="522" max="769" width="9.140625" style="1"/>
    <col min="770" max="770" width="5.140625" style="1" customWidth="1"/>
    <col min="771" max="771" width="21.140625" style="1" customWidth="1"/>
    <col min="772" max="772" width="6.42578125" style="1" customWidth="1"/>
    <col min="773" max="773" width="17.42578125" style="1" customWidth="1"/>
    <col min="774" max="774" width="11.85546875" style="1" customWidth="1"/>
    <col min="775" max="775" width="7.5703125" style="1" customWidth="1"/>
    <col min="776" max="776" width="14.42578125" style="1" customWidth="1"/>
    <col min="777" max="777" width="15.7109375" style="1" customWidth="1"/>
    <col min="778" max="1025" width="9.140625" style="1"/>
    <col min="1026" max="1026" width="5.140625" style="1" customWidth="1"/>
    <col min="1027" max="1027" width="21.140625" style="1" customWidth="1"/>
    <col min="1028" max="1028" width="6.42578125" style="1" customWidth="1"/>
    <col min="1029" max="1029" width="17.42578125" style="1" customWidth="1"/>
    <col min="1030" max="1030" width="11.85546875" style="1" customWidth="1"/>
    <col min="1031" max="1031" width="7.5703125" style="1" customWidth="1"/>
    <col min="1032" max="1032" width="14.42578125" style="1" customWidth="1"/>
    <col min="1033" max="1033" width="15.7109375" style="1" customWidth="1"/>
    <col min="1034" max="1281" width="9.140625" style="1"/>
    <col min="1282" max="1282" width="5.140625" style="1" customWidth="1"/>
    <col min="1283" max="1283" width="21.140625" style="1" customWidth="1"/>
    <col min="1284" max="1284" width="6.42578125" style="1" customWidth="1"/>
    <col min="1285" max="1285" width="17.42578125" style="1" customWidth="1"/>
    <col min="1286" max="1286" width="11.85546875" style="1" customWidth="1"/>
    <col min="1287" max="1287" width="7.5703125" style="1" customWidth="1"/>
    <col min="1288" max="1288" width="14.42578125" style="1" customWidth="1"/>
    <col min="1289" max="1289" width="15.7109375" style="1" customWidth="1"/>
    <col min="1290" max="1537" width="9.140625" style="1"/>
    <col min="1538" max="1538" width="5.140625" style="1" customWidth="1"/>
    <col min="1539" max="1539" width="21.140625" style="1" customWidth="1"/>
    <col min="1540" max="1540" width="6.42578125" style="1" customWidth="1"/>
    <col min="1541" max="1541" width="17.42578125" style="1" customWidth="1"/>
    <col min="1542" max="1542" width="11.85546875" style="1" customWidth="1"/>
    <col min="1543" max="1543" width="7.5703125" style="1" customWidth="1"/>
    <col min="1544" max="1544" width="14.42578125" style="1" customWidth="1"/>
    <col min="1545" max="1545" width="15.7109375" style="1" customWidth="1"/>
    <col min="1546" max="1793" width="9.140625" style="1"/>
    <col min="1794" max="1794" width="5.140625" style="1" customWidth="1"/>
    <col min="1795" max="1795" width="21.140625" style="1" customWidth="1"/>
    <col min="1796" max="1796" width="6.42578125" style="1" customWidth="1"/>
    <col min="1797" max="1797" width="17.42578125" style="1" customWidth="1"/>
    <col min="1798" max="1798" width="11.85546875" style="1" customWidth="1"/>
    <col min="1799" max="1799" width="7.5703125" style="1" customWidth="1"/>
    <col min="1800" max="1800" width="14.42578125" style="1" customWidth="1"/>
    <col min="1801" max="1801" width="15.7109375" style="1" customWidth="1"/>
    <col min="1802" max="2049" width="9.140625" style="1"/>
    <col min="2050" max="2050" width="5.140625" style="1" customWidth="1"/>
    <col min="2051" max="2051" width="21.140625" style="1" customWidth="1"/>
    <col min="2052" max="2052" width="6.42578125" style="1" customWidth="1"/>
    <col min="2053" max="2053" width="17.42578125" style="1" customWidth="1"/>
    <col min="2054" max="2054" width="11.85546875" style="1" customWidth="1"/>
    <col min="2055" max="2055" width="7.5703125" style="1" customWidth="1"/>
    <col min="2056" max="2056" width="14.42578125" style="1" customWidth="1"/>
    <col min="2057" max="2057" width="15.7109375" style="1" customWidth="1"/>
    <col min="2058" max="2305" width="9.140625" style="1"/>
    <col min="2306" max="2306" width="5.140625" style="1" customWidth="1"/>
    <col min="2307" max="2307" width="21.140625" style="1" customWidth="1"/>
    <col min="2308" max="2308" width="6.42578125" style="1" customWidth="1"/>
    <col min="2309" max="2309" width="17.42578125" style="1" customWidth="1"/>
    <col min="2310" max="2310" width="11.85546875" style="1" customWidth="1"/>
    <col min="2311" max="2311" width="7.5703125" style="1" customWidth="1"/>
    <col min="2312" max="2312" width="14.42578125" style="1" customWidth="1"/>
    <col min="2313" max="2313" width="15.7109375" style="1" customWidth="1"/>
    <col min="2314" max="2561" width="9.140625" style="1"/>
    <col min="2562" max="2562" width="5.140625" style="1" customWidth="1"/>
    <col min="2563" max="2563" width="21.140625" style="1" customWidth="1"/>
    <col min="2564" max="2564" width="6.42578125" style="1" customWidth="1"/>
    <col min="2565" max="2565" width="17.42578125" style="1" customWidth="1"/>
    <col min="2566" max="2566" width="11.85546875" style="1" customWidth="1"/>
    <col min="2567" max="2567" width="7.5703125" style="1" customWidth="1"/>
    <col min="2568" max="2568" width="14.42578125" style="1" customWidth="1"/>
    <col min="2569" max="2569" width="15.7109375" style="1" customWidth="1"/>
    <col min="2570" max="2817" width="9.140625" style="1"/>
    <col min="2818" max="2818" width="5.140625" style="1" customWidth="1"/>
    <col min="2819" max="2819" width="21.140625" style="1" customWidth="1"/>
    <col min="2820" max="2820" width="6.42578125" style="1" customWidth="1"/>
    <col min="2821" max="2821" width="17.42578125" style="1" customWidth="1"/>
    <col min="2822" max="2822" width="11.85546875" style="1" customWidth="1"/>
    <col min="2823" max="2823" width="7.5703125" style="1" customWidth="1"/>
    <col min="2824" max="2824" width="14.42578125" style="1" customWidth="1"/>
    <col min="2825" max="2825" width="15.7109375" style="1" customWidth="1"/>
    <col min="2826" max="3073" width="9.140625" style="1"/>
    <col min="3074" max="3074" width="5.140625" style="1" customWidth="1"/>
    <col min="3075" max="3075" width="21.140625" style="1" customWidth="1"/>
    <col min="3076" max="3076" width="6.42578125" style="1" customWidth="1"/>
    <col min="3077" max="3077" width="17.42578125" style="1" customWidth="1"/>
    <col min="3078" max="3078" width="11.85546875" style="1" customWidth="1"/>
    <col min="3079" max="3079" width="7.5703125" style="1" customWidth="1"/>
    <col min="3080" max="3080" width="14.42578125" style="1" customWidth="1"/>
    <col min="3081" max="3081" width="15.7109375" style="1" customWidth="1"/>
    <col min="3082" max="3329" width="9.140625" style="1"/>
    <col min="3330" max="3330" width="5.140625" style="1" customWidth="1"/>
    <col min="3331" max="3331" width="21.140625" style="1" customWidth="1"/>
    <col min="3332" max="3332" width="6.42578125" style="1" customWidth="1"/>
    <col min="3333" max="3333" width="17.42578125" style="1" customWidth="1"/>
    <col min="3334" max="3334" width="11.85546875" style="1" customWidth="1"/>
    <col min="3335" max="3335" width="7.5703125" style="1" customWidth="1"/>
    <col min="3336" max="3336" width="14.42578125" style="1" customWidth="1"/>
    <col min="3337" max="3337" width="15.7109375" style="1" customWidth="1"/>
    <col min="3338" max="3585" width="9.140625" style="1"/>
    <col min="3586" max="3586" width="5.140625" style="1" customWidth="1"/>
    <col min="3587" max="3587" width="21.140625" style="1" customWidth="1"/>
    <col min="3588" max="3588" width="6.42578125" style="1" customWidth="1"/>
    <col min="3589" max="3589" width="17.42578125" style="1" customWidth="1"/>
    <col min="3590" max="3590" width="11.85546875" style="1" customWidth="1"/>
    <col min="3591" max="3591" width="7.5703125" style="1" customWidth="1"/>
    <col min="3592" max="3592" width="14.42578125" style="1" customWidth="1"/>
    <col min="3593" max="3593" width="15.7109375" style="1" customWidth="1"/>
    <col min="3594" max="3841" width="9.140625" style="1"/>
    <col min="3842" max="3842" width="5.140625" style="1" customWidth="1"/>
    <col min="3843" max="3843" width="21.140625" style="1" customWidth="1"/>
    <col min="3844" max="3844" width="6.42578125" style="1" customWidth="1"/>
    <col min="3845" max="3845" width="17.42578125" style="1" customWidth="1"/>
    <col min="3846" max="3846" width="11.85546875" style="1" customWidth="1"/>
    <col min="3847" max="3847" width="7.5703125" style="1" customWidth="1"/>
    <col min="3848" max="3848" width="14.42578125" style="1" customWidth="1"/>
    <col min="3849" max="3849" width="15.7109375" style="1" customWidth="1"/>
    <col min="3850" max="4097" width="9.140625" style="1"/>
    <col min="4098" max="4098" width="5.140625" style="1" customWidth="1"/>
    <col min="4099" max="4099" width="21.140625" style="1" customWidth="1"/>
    <col min="4100" max="4100" width="6.42578125" style="1" customWidth="1"/>
    <col min="4101" max="4101" width="17.42578125" style="1" customWidth="1"/>
    <col min="4102" max="4102" width="11.85546875" style="1" customWidth="1"/>
    <col min="4103" max="4103" width="7.5703125" style="1" customWidth="1"/>
    <col min="4104" max="4104" width="14.42578125" style="1" customWidth="1"/>
    <col min="4105" max="4105" width="15.7109375" style="1" customWidth="1"/>
    <col min="4106" max="4353" width="9.140625" style="1"/>
    <col min="4354" max="4354" width="5.140625" style="1" customWidth="1"/>
    <col min="4355" max="4355" width="21.140625" style="1" customWidth="1"/>
    <col min="4356" max="4356" width="6.42578125" style="1" customWidth="1"/>
    <col min="4357" max="4357" width="17.42578125" style="1" customWidth="1"/>
    <col min="4358" max="4358" width="11.85546875" style="1" customWidth="1"/>
    <col min="4359" max="4359" width="7.5703125" style="1" customWidth="1"/>
    <col min="4360" max="4360" width="14.42578125" style="1" customWidth="1"/>
    <col min="4361" max="4361" width="15.7109375" style="1" customWidth="1"/>
    <col min="4362" max="4609" width="9.140625" style="1"/>
    <col min="4610" max="4610" width="5.140625" style="1" customWidth="1"/>
    <col min="4611" max="4611" width="21.140625" style="1" customWidth="1"/>
    <col min="4612" max="4612" width="6.42578125" style="1" customWidth="1"/>
    <col min="4613" max="4613" width="17.42578125" style="1" customWidth="1"/>
    <col min="4614" max="4614" width="11.85546875" style="1" customWidth="1"/>
    <col min="4615" max="4615" width="7.5703125" style="1" customWidth="1"/>
    <col min="4616" max="4616" width="14.42578125" style="1" customWidth="1"/>
    <col min="4617" max="4617" width="15.7109375" style="1" customWidth="1"/>
    <col min="4618" max="4865" width="9.140625" style="1"/>
    <col min="4866" max="4866" width="5.140625" style="1" customWidth="1"/>
    <col min="4867" max="4867" width="21.140625" style="1" customWidth="1"/>
    <col min="4868" max="4868" width="6.42578125" style="1" customWidth="1"/>
    <col min="4869" max="4869" width="17.42578125" style="1" customWidth="1"/>
    <col min="4870" max="4870" width="11.85546875" style="1" customWidth="1"/>
    <col min="4871" max="4871" width="7.5703125" style="1" customWidth="1"/>
    <col min="4872" max="4872" width="14.42578125" style="1" customWidth="1"/>
    <col min="4873" max="4873" width="15.7109375" style="1" customWidth="1"/>
    <col min="4874" max="5121" width="9.140625" style="1"/>
    <col min="5122" max="5122" width="5.140625" style="1" customWidth="1"/>
    <col min="5123" max="5123" width="21.140625" style="1" customWidth="1"/>
    <col min="5124" max="5124" width="6.42578125" style="1" customWidth="1"/>
    <col min="5125" max="5125" width="17.42578125" style="1" customWidth="1"/>
    <col min="5126" max="5126" width="11.85546875" style="1" customWidth="1"/>
    <col min="5127" max="5127" width="7.5703125" style="1" customWidth="1"/>
    <col min="5128" max="5128" width="14.42578125" style="1" customWidth="1"/>
    <col min="5129" max="5129" width="15.7109375" style="1" customWidth="1"/>
    <col min="5130" max="5377" width="9.140625" style="1"/>
    <col min="5378" max="5378" width="5.140625" style="1" customWidth="1"/>
    <col min="5379" max="5379" width="21.140625" style="1" customWidth="1"/>
    <col min="5380" max="5380" width="6.42578125" style="1" customWidth="1"/>
    <col min="5381" max="5381" width="17.42578125" style="1" customWidth="1"/>
    <col min="5382" max="5382" width="11.85546875" style="1" customWidth="1"/>
    <col min="5383" max="5383" width="7.5703125" style="1" customWidth="1"/>
    <col min="5384" max="5384" width="14.42578125" style="1" customWidth="1"/>
    <col min="5385" max="5385" width="15.7109375" style="1" customWidth="1"/>
    <col min="5386" max="5633" width="9.140625" style="1"/>
    <col min="5634" max="5634" width="5.140625" style="1" customWidth="1"/>
    <col min="5635" max="5635" width="21.140625" style="1" customWidth="1"/>
    <col min="5636" max="5636" width="6.42578125" style="1" customWidth="1"/>
    <col min="5637" max="5637" width="17.42578125" style="1" customWidth="1"/>
    <col min="5638" max="5638" width="11.85546875" style="1" customWidth="1"/>
    <col min="5639" max="5639" width="7.5703125" style="1" customWidth="1"/>
    <col min="5640" max="5640" width="14.42578125" style="1" customWidth="1"/>
    <col min="5641" max="5641" width="15.7109375" style="1" customWidth="1"/>
    <col min="5642" max="5889" width="9.140625" style="1"/>
    <col min="5890" max="5890" width="5.140625" style="1" customWidth="1"/>
    <col min="5891" max="5891" width="21.140625" style="1" customWidth="1"/>
    <col min="5892" max="5892" width="6.42578125" style="1" customWidth="1"/>
    <col min="5893" max="5893" width="17.42578125" style="1" customWidth="1"/>
    <col min="5894" max="5894" width="11.85546875" style="1" customWidth="1"/>
    <col min="5895" max="5895" width="7.5703125" style="1" customWidth="1"/>
    <col min="5896" max="5896" width="14.42578125" style="1" customWidth="1"/>
    <col min="5897" max="5897" width="15.7109375" style="1" customWidth="1"/>
    <col min="5898" max="6145" width="9.140625" style="1"/>
    <col min="6146" max="6146" width="5.140625" style="1" customWidth="1"/>
    <col min="6147" max="6147" width="21.140625" style="1" customWidth="1"/>
    <col min="6148" max="6148" width="6.42578125" style="1" customWidth="1"/>
    <col min="6149" max="6149" width="17.42578125" style="1" customWidth="1"/>
    <col min="6150" max="6150" width="11.85546875" style="1" customWidth="1"/>
    <col min="6151" max="6151" width="7.5703125" style="1" customWidth="1"/>
    <col min="6152" max="6152" width="14.42578125" style="1" customWidth="1"/>
    <col min="6153" max="6153" width="15.7109375" style="1" customWidth="1"/>
    <col min="6154" max="6401" width="9.140625" style="1"/>
    <col min="6402" max="6402" width="5.140625" style="1" customWidth="1"/>
    <col min="6403" max="6403" width="21.140625" style="1" customWidth="1"/>
    <col min="6404" max="6404" width="6.42578125" style="1" customWidth="1"/>
    <col min="6405" max="6405" width="17.42578125" style="1" customWidth="1"/>
    <col min="6406" max="6406" width="11.85546875" style="1" customWidth="1"/>
    <col min="6407" max="6407" width="7.5703125" style="1" customWidth="1"/>
    <col min="6408" max="6408" width="14.42578125" style="1" customWidth="1"/>
    <col min="6409" max="6409" width="15.7109375" style="1" customWidth="1"/>
    <col min="6410" max="6657" width="9.140625" style="1"/>
    <col min="6658" max="6658" width="5.140625" style="1" customWidth="1"/>
    <col min="6659" max="6659" width="21.140625" style="1" customWidth="1"/>
    <col min="6660" max="6660" width="6.42578125" style="1" customWidth="1"/>
    <col min="6661" max="6661" width="17.42578125" style="1" customWidth="1"/>
    <col min="6662" max="6662" width="11.85546875" style="1" customWidth="1"/>
    <col min="6663" max="6663" width="7.5703125" style="1" customWidth="1"/>
    <col min="6664" max="6664" width="14.42578125" style="1" customWidth="1"/>
    <col min="6665" max="6665" width="15.7109375" style="1" customWidth="1"/>
    <col min="6666" max="6913" width="9.140625" style="1"/>
    <col min="6914" max="6914" width="5.140625" style="1" customWidth="1"/>
    <col min="6915" max="6915" width="21.140625" style="1" customWidth="1"/>
    <col min="6916" max="6916" width="6.42578125" style="1" customWidth="1"/>
    <col min="6917" max="6917" width="17.42578125" style="1" customWidth="1"/>
    <col min="6918" max="6918" width="11.85546875" style="1" customWidth="1"/>
    <col min="6919" max="6919" width="7.5703125" style="1" customWidth="1"/>
    <col min="6920" max="6920" width="14.42578125" style="1" customWidth="1"/>
    <col min="6921" max="6921" width="15.7109375" style="1" customWidth="1"/>
    <col min="6922" max="7169" width="9.140625" style="1"/>
    <col min="7170" max="7170" width="5.140625" style="1" customWidth="1"/>
    <col min="7171" max="7171" width="21.140625" style="1" customWidth="1"/>
    <col min="7172" max="7172" width="6.42578125" style="1" customWidth="1"/>
    <col min="7173" max="7173" width="17.42578125" style="1" customWidth="1"/>
    <col min="7174" max="7174" width="11.85546875" style="1" customWidth="1"/>
    <col min="7175" max="7175" width="7.5703125" style="1" customWidth="1"/>
    <col min="7176" max="7176" width="14.42578125" style="1" customWidth="1"/>
    <col min="7177" max="7177" width="15.7109375" style="1" customWidth="1"/>
    <col min="7178" max="7425" width="9.140625" style="1"/>
    <col min="7426" max="7426" width="5.140625" style="1" customWidth="1"/>
    <col min="7427" max="7427" width="21.140625" style="1" customWidth="1"/>
    <col min="7428" max="7428" width="6.42578125" style="1" customWidth="1"/>
    <col min="7429" max="7429" width="17.42578125" style="1" customWidth="1"/>
    <col min="7430" max="7430" width="11.85546875" style="1" customWidth="1"/>
    <col min="7431" max="7431" width="7.5703125" style="1" customWidth="1"/>
    <col min="7432" max="7432" width="14.42578125" style="1" customWidth="1"/>
    <col min="7433" max="7433" width="15.7109375" style="1" customWidth="1"/>
    <col min="7434" max="7681" width="9.140625" style="1"/>
    <col min="7682" max="7682" width="5.140625" style="1" customWidth="1"/>
    <col min="7683" max="7683" width="21.140625" style="1" customWidth="1"/>
    <col min="7684" max="7684" width="6.42578125" style="1" customWidth="1"/>
    <col min="7685" max="7685" width="17.42578125" style="1" customWidth="1"/>
    <col min="7686" max="7686" width="11.85546875" style="1" customWidth="1"/>
    <col min="7687" max="7687" width="7.5703125" style="1" customWidth="1"/>
    <col min="7688" max="7688" width="14.42578125" style="1" customWidth="1"/>
    <col min="7689" max="7689" width="15.7109375" style="1" customWidth="1"/>
    <col min="7690" max="7937" width="9.140625" style="1"/>
    <col min="7938" max="7938" width="5.140625" style="1" customWidth="1"/>
    <col min="7939" max="7939" width="21.140625" style="1" customWidth="1"/>
    <col min="7940" max="7940" width="6.42578125" style="1" customWidth="1"/>
    <col min="7941" max="7941" width="17.42578125" style="1" customWidth="1"/>
    <col min="7942" max="7942" width="11.85546875" style="1" customWidth="1"/>
    <col min="7943" max="7943" width="7.5703125" style="1" customWidth="1"/>
    <col min="7944" max="7944" width="14.42578125" style="1" customWidth="1"/>
    <col min="7945" max="7945" width="15.7109375" style="1" customWidth="1"/>
    <col min="7946" max="8193" width="9.140625" style="1"/>
    <col min="8194" max="8194" width="5.140625" style="1" customWidth="1"/>
    <col min="8195" max="8195" width="21.140625" style="1" customWidth="1"/>
    <col min="8196" max="8196" width="6.42578125" style="1" customWidth="1"/>
    <col min="8197" max="8197" width="17.42578125" style="1" customWidth="1"/>
    <col min="8198" max="8198" width="11.85546875" style="1" customWidth="1"/>
    <col min="8199" max="8199" width="7.5703125" style="1" customWidth="1"/>
    <col min="8200" max="8200" width="14.42578125" style="1" customWidth="1"/>
    <col min="8201" max="8201" width="15.7109375" style="1" customWidth="1"/>
    <col min="8202" max="8449" width="9.140625" style="1"/>
    <col min="8450" max="8450" width="5.140625" style="1" customWidth="1"/>
    <col min="8451" max="8451" width="21.140625" style="1" customWidth="1"/>
    <col min="8452" max="8452" width="6.42578125" style="1" customWidth="1"/>
    <col min="8453" max="8453" width="17.42578125" style="1" customWidth="1"/>
    <col min="8454" max="8454" width="11.85546875" style="1" customWidth="1"/>
    <col min="8455" max="8455" width="7.5703125" style="1" customWidth="1"/>
    <col min="8456" max="8456" width="14.42578125" style="1" customWidth="1"/>
    <col min="8457" max="8457" width="15.7109375" style="1" customWidth="1"/>
    <col min="8458" max="8705" width="9.140625" style="1"/>
    <col min="8706" max="8706" width="5.140625" style="1" customWidth="1"/>
    <col min="8707" max="8707" width="21.140625" style="1" customWidth="1"/>
    <col min="8708" max="8708" width="6.42578125" style="1" customWidth="1"/>
    <col min="8709" max="8709" width="17.42578125" style="1" customWidth="1"/>
    <col min="8710" max="8710" width="11.85546875" style="1" customWidth="1"/>
    <col min="8711" max="8711" width="7.5703125" style="1" customWidth="1"/>
    <col min="8712" max="8712" width="14.42578125" style="1" customWidth="1"/>
    <col min="8713" max="8713" width="15.7109375" style="1" customWidth="1"/>
    <col min="8714" max="8961" width="9.140625" style="1"/>
    <col min="8962" max="8962" width="5.140625" style="1" customWidth="1"/>
    <col min="8963" max="8963" width="21.140625" style="1" customWidth="1"/>
    <col min="8964" max="8964" width="6.42578125" style="1" customWidth="1"/>
    <col min="8965" max="8965" width="17.42578125" style="1" customWidth="1"/>
    <col min="8966" max="8966" width="11.85546875" style="1" customWidth="1"/>
    <col min="8967" max="8967" width="7.5703125" style="1" customWidth="1"/>
    <col min="8968" max="8968" width="14.42578125" style="1" customWidth="1"/>
    <col min="8969" max="8969" width="15.7109375" style="1" customWidth="1"/>
    <col min="8970" max="9217" width="9.140625" style="1"/>
    <col min="9218" max="9218" width="5.140625" style="1" customWidth="1"/>
    <col min="9219" max="9219" width="21.140625" style="1" customWidth="1"/>
    <col min="9220" max="9220" width="6.42578125" style="1" customWidth="1"/>
    <col min="9221" max="9221" width="17.42578125" style="1" customWidth="1"/>
    <col min="9222" max="9222" width="11.85546875" style="1" customWidth="1"/>
    <col min="9223" max="9223" width="7.5703125" style="1" customWidth="1"/>
    <col min="9224" max="9224" width="14.42578125" style="1" customWidth="1"/>
    <col min="9225" max="9225" width="15.7109375" style="1" customWidth="1"/>
    <col min="9226" max="9473" width="9.140625" style="1"/>
    <col min="9474" max="9474" width="5.140625" style="1" customWidth="1"/>
    <col min="9475" max="9475" width="21.140625" style="1" customWidth="1"/>
    <col min="9476" max="9476" width="6.42578125" style="1" customWidth="1"/>
    <col min="9477" max="9477" width="17.42578125" style="1" customWidth="1"/>
    <col min="9478" max="9478" width="11.85546875" style="1" customWidth="1"/>
    <col min="9479" max="9479" width="7.5703125" style="1" customWidth="1"/>
    <col min="9480" max="9480" width="14.42578125" style="1" customWidth="1"/>
    <col min="9481" max="9481" width="15.7109375" style="1" customWidth="1"/>
    <col min="9482" max="9729" width="9.140625" style="1"/>
    <col min="9730" max="9730" width="5.140625" style="1" customWidth="1"/>
    <col min="9731" max="9731" width="21.140625" style="1" customWidth="1"/>
    <col min="9732" max="9732" width="6.42578125" style="1" customWidth="1"/>
    <col min="9733" max="9733" width="17.42578125" style="1" customWidth="1"/>
    <col min="9734" max="9734" width="11.85546875" style="1" customWidth="1"/>
    <col min="9735" max="9735" width="7.5703125" style="1" customWidth="1"/>
    <col min="9736" max="9736" width="14.42578125" style="1" customWidth="1"/>
    <col min="9737" max="9737" width="15.7109375" style="1" customWidth="1"/>
    <col min="9738" max="9985" width="9.140625" style="1"/>
    <col min="9986" max="9986" width="5.140625" style="1" customWidth="1"/>
    <col min="9987" max="9987" width="21.140625" style="1" customWidth="1"/>
    <col min="9988" max="9988" width="6.42578125" style="1" customWidth="1"/>
    <col min="9989" max="9989" width="17.42578125" style="1" customWidth="1"/>
    <col min="9990" max="9990" width="11.85546875" style="1" customWidth="1"/>
    <col min="9991" max="9991" width="7.5703125" style="1" customWidth="1"/>
    <col min="9992" max="9992" width="14.42578125" style="1" customWidth="1"/>
    <col min="9993" max="9993" width="15.7109375" style="1" customWidth="1"/>
    <col min="9994" max="10241" width="9.140625" style="1"/>
    <col min="10242" max="10242" width="5.140625" style="1" customWidth="1"/>
    <col min="10243" max="10243" width="21.140625" style="1" customWidth="1"/>
    <col min="10244" max="10244" width="6.42578125" style="1" customWidth="1"/>
    <col min="10245" max="10245" width="17.42578125" style="1" customWidth="1"/>
    <col min="10246" max="10246" width="11.85546875" style="1" customWidth="1"/>
    <col min="10247" max="10247" width="7.5703125" style="1" customWidth="1"/>
    <col min="10248" max="10248" width="14.42578125" style="1" customWidth="1"/>
    <col min="10249" max="10249" width="15.7109375" style="1" customWidth="1"/>
    <col min="10250" max="10497" width="9.140625" style="1"/>
    <col min="10498" max="10498" width="5.140625" style="1" customWidth="1"/>
    <col min="10499" max="10499" width="21.140625" style="1" customWidth="1"/>
    <col min="10500" max="10500" width="6.42578125" style="1" customWidth="1"/>
    <col min="10501" max="10501" width="17.42578125" style="1" customWidth="1"/>
    <col min="10502" max="10502" width="11.85546875" style="1" customWidth="1"/>
    <col min="10503" max="10503" width="7.5703125" style="1" customWidth="1"/>
    <col min="10504" max="10504" width="14.42578125" style="1" customWidth="1"/>
    <col min="10505" max="10505" width="15.7109375" style="1" customWidth="1"/>
    <col min="10506" max="10753" width="9.140625" style="1"/>
    <col min="10754" max="10754" width="5.140625" style="1" customWidth="1"/>
    <col min="10755" max="10755" width="21.140625" style="1" customWidth="1"/>
    <col min="10756" max="10756" width="6.42578125" style="1" customWidth="1"/>
    <col min="10757" max="10757" width="17.42578125" style="1" customWidth="1"/>
    <col min="10758" max="10758" width="11.85546875" style="1" customWidth="1"/>
    <col min="10759" max="10759" width="7.5703125" style="1" customWidth="1"/>
    <col min="10760" max="10760" width="14.42578125" style="1" customWidth="1"/>
    <col min="10761" max="10761" width="15.7109375" style="1" customWidth="1"/>
    <col min="10762" max="11009" width="9.140625" style="1"/>
    <col min="11010" max="11010" width="5.140625" style="1" customWidth="1"/>
    <col min="11011" max="11011" width="21.140625" style="1" customWidth="1"/>
    <col min="11012" max="11012" width="6.42578125" style="1" customWidth="1"/>
    <col min="11013" max="11013" width="17.42578125" style="1" customWidth="1"/>
    <col min="11014" max="11014" width="11.85546875" style="1" customWidth="1"/>
    <col min="11015" max="11015" width="7.5703125" style="1" customWidth="1"/>
    <col min="11016" max="11016" width="14.42578125" style="1" customWidth="1"/>
    <col min="11017" max="11017" width="15.7109375" style="1" customWidth="1"/>
    <col min="11018" max="11265" width="9.140625" style="1"/>
    <col min="11266" max="11266" width="5.140625" style="1" customWidth="1"/>
    <col min="11267" max="11267" width="21.140625" style="1" customWidth="1"/>
    <col min="11268" max="11268" width="6.42578125" style="1" customWidth="1"/>
    <col min="11269" max="11269" width="17.42578125" style="1" customWidth="1"/>
    <col min="11270" max="11270" width="11.85546875" style="1" customWidth="1"/>
    <col min="11271" max="11271" width="7.5703125" style="1" customWidth="1"/>
    <col min="11272" max="11272" width="14.42578125" style="1" customWidth="1"/>
    <col min="11273" max="11273" width="15.7109375" style="1" customWidth="1"/>
    <col min="11274" max="11521" width="9.140625" style="1"/>
    <col min="11522" max="11522" width="5.140625" style="1" customWidth="1"/>
    <col min="11523" max="11523" width="21.140625" style="1" customWidth="1"/>
    <col min="11524" max="11524" width="6.42578125" style="1" customWidth="1"/>
    <col min="11525" max="11525" width="17.42578125" style="1" customWidth="1"/>
    <col min="11526" max="11526" width="11.85546875" style="1" customWidth="1"/>
    <col min="11527" max="11527" width="7.5703125" style="1" customWidth="1"/>
    <col min="11528" max="11528" width="14.42578125" style="1" customWidth="1"/>
    <col min="11529" max="11529" width="15.7109375" style="1" customWidth="1"/>
    <col min="11530" max="11777" width="9.140625" style="1"/>
    <col min="11778" max="11778" width="5.140625" style="1" customWidth="1"/>
    <col min="11779" max="11779" width="21.140625" style="1" customWidth="1"/>
    <col min="11780" max="11780" width="6.42578125" style="1" customWidth="1"/>
    <col min="11781" max="11781" width="17.42578125" style="1" customWidth="1"/>
    <col min="11782" max="11782" width="11.85546875" style="1" customWidth="1"/>
    <col min="11783" max="11783" width="7.5703125" style="1" customWidth="1"/>
    <col min="11784" max="11784" width="14.42578125" style="1" customWidth="1"/>
    <col min="11785" max="11785" width="15.7109375" style="1" customWidth="1"/>
    <col min="11786" max="12033" width="9.140625" style="1"/>
    <col min="12034" max="12034" width="5.140625" style="1" customWidth="1"/>
    <col min="12035" max="12035" width="21.140625" style="1" customWidth="1"/>
    <col min="12036" max="12036" width="6.42578125" style="1" customWidth="1"/>
    <col min="12037" max="12037" width="17.42578125" style="1" customWidth="1"/>
    <col min="12038" max="12038" width="11.85546875" style="1" customWidth="1"/>
    <col min="12039" max="12039" width="7.5703125" style="1" customWidth="1"/>
    <col min="12040" max="12040" width="14.42578125" style="1" customWidth="1"/>
    <col min="12041" max="12041" width="15.7109375" style="1" customWidth="1"/>
    <col min="12042" max="12289" width="9.140625" style="1"/>
    <col min="12290" max="12290" width="5.140625" style="1" customWidth="1"/>
    <col min="12291" max="12291" width="21.140625" style="1" customWidth="1"/>
    <col min="12292" max="12292" width="6.42578125" style="1" customWidth="1"/>
    <col min="12293" max="12293" width="17.42578125" style="1" customWidth="1"/>
    <col min="12294" max="12294" width="11.85546875" style="1" customWidth="1"/>
    <col min="12295" max="12295" width="7.5703125" style="1" customWidth="1"/>
    <col min="12296" max="12296" width="14.42578125" style="1" customWidth="1"/>
    <col min="12297" max="12297" width="15.7109375" style="1" customWidth="1"/>
    <col min="12298" max="12545" width="9.140625" style="1"/>
    <col min="12546" max="12546" width="5.140625" style="1" customWidth="1"/>
    <col min="12547" max="12547" width="21.140625" style="1" customWidth="1"/>
    <col min="12548" max="12548" width="6.42578125" style="1" customWidth="1"/>
    <col min="12549" max="12549" width="17.42578125" style="1" customWidth="1"/>
    <col min="12550" max="12550" width="11.85546875" style="1" customWidth="1"/>
    <col min="12551" max="12551" width="7.5703125" style="1" customWidth="1"/>
    <col min="12552" max="12552" width="14.42578125" style="1" customWidth="1"/>
    <col min="12553" max="12553" width="15.7109375" style="1" customWidth="1"/>
    <col min="12554" max="12801" width="9.140625" style="1"/>
    <col min="12802" max="12802" width="5.140625" style="1" customWidth="1"/>
    <col min="12803" max="12803" width="21.140625" style="1" customWidth="1"/>
    <col min="12804" max="12804" width="6.42578125" style="1" customWidth="1"/>
    <col min="12805" max="12805" width="17.42578125" style="1" customWidth="1"/>
    <col min="12806" max="12806" width="11.85546875" style="1" customWidth="1"/>
    <col min="12807" max="12807" width="7.5703125" style="1" customWidth="1"/>
    <col min="12808" max="12808" width="14.42578125" style="1" customWidth="1"/>
    <col min="12809" max="12809" width="15.7109375" style="1" customWidth="1"/>
    <col min="12810" max="13057" width="9.140625" style="1"/>
    <col min="13058" max="13058" width="5.140625" style="1" customWidth="1"/>
    <col min="13059" max="13059" width="21.140625" style="1" customWidth="1"/>
    <col min="13060" max="13060" width="6.42578125" style="1" customWidth="1"/>
    <col min="13061" max="13061" width="17.42578125" style="1" customWidth="1"/>
    <col min="13062" max="13062" width="11.85546875" style="1" customWidth="1"/>
    <col min="13063" max="13063" width="7.5703125" style="1" customWidth="1"/>
    <col min="13064" max="13064" width="14.42578125" style="1" customWidth="1"/>
    <col min="13065" max="13065" width="15.7109375" style="1" customWidth="1"/>
    <col min="13066" max="13313" width="9.140625" style="1"/>
    <col min="13314" max="13314" width="5.140625" style="1" customWidth="1"/>
    <col min="13315" max="13315" width="21.140625" style="1" customWidth="1"/>
    <col min="13316" max="13316" width="6.42578125" style="1" customWidth="1"/>
    <col min="13317" max="13317" width="17.42578125" style="1" customWidth="1"/>
    <col min="13318" max="13318" width="11.85546875" style="1" customWidth="1"/>
    <col min="13319" max="13319" width="7.5703125" style="1" customWidth="1"/>
    <col min="13320" max="13320" width="14.42578125" style="1" customWidth="1"/>
    <col min="13321" max="13321" width="15.7109375" style="1" customWidth="1"/>
    <col min="13322" max="13569" width="9.140625" style="1"/>
    <col min="13570" max="13570" width="5.140625" style="1" customWidth="1"/>
    <col min="13571" max="13571" width="21.140625" style="1" customWidth="1"/>
    <col min="13572" max="13572" width="6.42578125" style="1" customWidth="1"/>
    <col min="13573" max="13573" width="17.42578125" style="1" customWidth="1"/>
    <col min="13574" max="13574" width="11.85546875" style="1" customWidth="1"/>
    <col min="13575" max="13575" width="7.5703125" style="1" customWidth="1"/>
    <col min="13576" max="13576" width="14.42578125" style="1" customWidth="1"/>
    <col min="13577" max="13577" width="15.7109375" style="1" customWidth="1"/>
    <col min="13578" max="13825" width="9.140625" style="1"/>
    <col min="13826" max="13826" width="5.140625" style="1" customWidth="1"/>
    <col min="13827" max="13827" width="21.140625" style="1" customWidth="1"/>
    <col min="13828" max="13828" width="6.42578125" style="1" customWidth="1"/>
    <col min="13829" max="13829" width="17.42578125" style="1" customWidth="1"/>
    <col min="13830" max="13830" width="11.85546875" style="1" customWidth="1"/>
    <col min="13831" max="13831" width="7.5703125" style="1" customWidth="1"/>
    <col min="13832" max="13832" width="14.42578125" style="1" customWidth="1"/>
    <col min="13833" max="13833" width="15.7109375" style="1" customWidth="1"/>
    <col min="13834" max="14081" width="9.140625" style="1"/>
    <col min="14082" max="14082" width="5.140625" style="1" customWidth="1"/>
    <col min="14083" max="14083" width="21.140625" style="1" customWidth="1"/>
    <col min="14084" max="14084" width="6.42578125" style="1" customWidth="1"/>
    <col min="14085" max="14085" width="17.42578125" style="1" customWidth="1"/>
    <col min="14086" max="14086" width="11.85546875" style="1" customWidth="1"/>
    <col min="14087" max="14087" width="7.5703125" style="1" customWidth="1"/>
    <col min="14088" max="14088" width="14.42578125" style="1" customWidth="1"/>
    <col min="14089" max="14089" width="15.7109375" style="1" customWidth="1"/>
    <col min="14090" max="14337" width="9.140625" style="1"/>
    <col min="14338" max="14338" width="5.140625" style="1" customWidth="1"/>
    <col min="14339" max="14339" width="21.140625" style="1" customWidth="1"/>
    <col min="14340" max="14340" width="6.42578125" style="1" customWidth="1"/>
    <col min="14341" max="14341" width="17.42578125" style="1" customWidth="1"/>
    <col min="14342" max="14342" width="11.85546875" style="1" customWidth="1"/>
    <col min="14343" max="14343" width="7.5703125" style="1" customWidth="1"/>
    <col min="14344" max="14344" width="14.42578125" style="1" customWidth="1"/>
    <col min="14345" max="14345" width="15.7109375" style="1" customWidth="1"/>
    <col min="14346" max="14593" width="9.140625" style="1"/>
    <col min="14594" max="14594" width="5.140625" style="1" customWidth="1"/>
    <col min="14595" max="14595" width="21.140625" style="1" customWidth="1"/>
    <col min="14596" max="14596" width="6.42578125" style="1" customWidth="1"/>
    <col min="14597" max="14597" width="17.42578125" style="1" customWidth="1"/>
    <col min="14598" max="14598" width="11.85546875" style="1" customWidth="1"/>
    <col min="14599" max="14599" width="7.5703125" style="1" customWidth="1"/>
    <col min="14600" max="14600" width="14.42578125" style="1" customWidth="1"/>
    <col min="14601" max="14601" width="15.7109375" style="1" customWidth="1"/>
    <col min="14602" max="14849" width="9.140625" style="1"/>
    <col min="14850" max="14850" width="5.140625" style="1" customWidth="1"/>
    <col min="14851" max="14851" width="21.140625" style="1" customWidth="1"/>
    <col min="14852" max="14852" width="6.42578125" style="1" customWidth="1"/>
    <col min="14853" max="14853" width="17.42578125" style="1" customWidth="1"/>
    <col min="14854" max="14854" width="11.85546875" style="1" customWidth="1"/>
    <col min="14855" max="14855" width="7.5703125" style="1" customWidth="1"/>
    <col min="14856" max="14856" width="14.42578125" style="1" customWidth="1"/>
    <col min="14857" max="14857" width="15.7109375" style="1" customWidth="1"/>
    <col min="14858" max="15105" width="9.140625" style="1"/>
    <col min="15106" max="15106" width="5.140625" style="1" customWidth="1"/>
    <col min="15107" max="15107" width="21.140625" style="1" customWidth="1"/>
    <col min="15108" max="15108" width="6.42578125" style="1" customWidth="1"/>
    <col min="15109" max="15109" width="17.42578125" style="1" customWidth="1"/>
    <col min="15110" max="15110" width="11.85546875" style="1" customWidth="1"/>
    <col min="15111" max="15111" width="7.5703125" style="1" customWidth="1"/>
    <col min="15112" max="15112" width="14.42578125" style="1" customWidth="1"/>
    <col min="15113" max="15113" width="15.7109375" style="1" customWidth="1"/>
    <col min="15114" max="15361" width="9.140625" style="1"/>
    <col min="15362" max="15362" width="5.140625" style="1" customWidth="1"/>
    <col min="15363" max="15363" width="21.140625" style="1" customWidth="1"/>
    <col min="15364" max="15364" width="6.42578125" style="1" customWidth="1"/>
    <col min="15365" max="15365" width="17.42578125" style="1" customWidth="1"/>
    <col min="15366" max="15366" width="11.85546875" style="1" customWidth="1"/>
    <col min="15367" max="15367" width="7.5703125" style="1" customWidth="1"/>
    <col min="15368" max="15368" width="14.42578125" style="1" customWidth="1"/>
    <col min="15369" max="15369" width="15.7109375" style="1" customWidth="1"/>
    <col min="15370" max="15617" width="9.140625" style="1"/>
    <col min="15618" max="15618" width="5.140625" style="1" customWidth="1"/>
    <col min="15619" max="15619" width="21.140625" style="1" customWidth="1"/>
    <col min="15620" max="15620" width="6.42578125" style="1" customWidth="1"/>
    <col min="15621" max="15621" width="17.42578125" style="1" customWidth="1"/>
    <col min="15622" max="15622" width="11.85546875" style="1" customWidth="1"/>
    <col min="15623" max="15623" width="7.5703125" style="1" customWidth="1"/>
    <col min="15624" max="15624" width="14.42578125" style="1" customWidth="1"/>
    <col min="15625" max="15625" width="15.7109375" style="1" customWidth="1"/>
    <col min="15626" max="15873" width="9.140625" style="1"/>
    <col min="15874" max="15874" width="5.140625" style="1" customWidth="1"/>
    <col min="15875" max="15875" width="21.140625" style="1" customWidth="1"/>
    <col min="15876" max="15876" width="6.42578125" style="1" customWidth="1"/>
    <col min="15877" max="15877" width="17.42578125" style="1" customWidth="1"/>
    <col min="15878" max="15878" width="11.85546875" style="1" customWidth="1"/>
    <col min="15879" max="15879" width="7.5703125" style="1" customWidth="1"/>
    <col min="15880" max="15880" width="14.42578125" style="1" customWidth="1"/>
    <col min="15881" max="15881" width="15.7109375" style="1" customWidth="1"/>
    <col min="15882" max="16129" width="9.140625" style="1"/>
    <col min="16130" max="16130" width="5.140625" style="1" customWidth="1"/>
    <col min="16131" max="16131" width="21.140625" style="1" customWidth="1"/>
    <col min="16132" max="16132" width="6.42578125" style="1" customWidth="1"/>
    <col min="16133" max="16133" width="17.42578125" style="1" customWidth="1"/>
    <col min="16134" max="16134" width="11.85546875" style="1" customWidth="1"/>
    <col min="16135" max="16135" width="7.5703125" style="1" customWidth="1"/>
    <col min="16136" max="16136" width="14.42578125" style="1" customWidth="1"/>
    <col min="16137" max="16137" width="15.7109375" style="1" customWidth="1"/>
    <col min="16138" max="16384" width="9.140625" style="1"/>
  </cols>
  <sheetData>
    <row r="1" spans="1:22" ht="36.75" customHeight="1" x14ac:dyDescent="0.2">
      <c r="A1" s="115" t="s">
        <v>7</v>
      </c>
      <c r="B1" s="115"/>
      <c r="C1" s="115"/>
      <c r="D1" s="115"/>
      <c r="E1" s="115"/>
      <c r="F1" s="115"/>
      <c r="G1" s="115"/>
      <c r="H1" s="115"/>
      <c r="I1" s="115"/>
      <c r="V1" s="1"/>
    </row>
    <row r="2" spans="1:22" ht="22.5" customHeight="1" x14ac:dyDescent="0.2">
      <c r="A2" s="116" t="s">
        <v>8</v>
      </c>
      <c r="B2" s="116"/>
      <c r="C2" s="116"/>
      <c r="D2" s="116"/>
      <c r="E2" s="116"/>
      <c r="F2" s="116"/>
      <c r="G2" s="116"/>
      <c r="H2" s="116"/>
      <c r="I2" s="116"/>
      <c r="V2" s="1"/>
    </row>
    <row r="3" spans="1:22" ht="22.5" customHeight="1" x14ac:dyDescent="0.2">
      <c r="A3" s="117">
        <v>3</v>
      </c>
      <c r="B3" s="117"/>
      <c r="C3" s="117"/>
      <c r="D3" s="117"/>
      <c r="E3" s="117"/>
      <c r="F3" s="117"/>
      <c r="G3" s="117"/>
      <c r="H3" s="117"/>
      <c r="I3" s="117"/>
      <c r="V3" s="1"/>
    </row>
    <row r="4" spans="1:22" ht="60.75" customHeight="1" x14ac:dyDescent="0.95">
      <c r="D4" s="11"/>
    </row>
    <row r="5" spans="1:22" ht="25.5" customHeight="1" x14ac:dyDescent="0.75">
      <c r="A5" s="54" t="s">
        <v>18</v>
      </c>
      <c r="B5" s="55" t="s">
        <v>0</v>
      </c>
      <c r="C5" s="55" t="s">
        <v>19</v>
      </c>
      <c r="D5" s="56" t="s">
        <v>20</v>
      </c>
      <c r="E5" s="55" t="s">
        <v>21</v>
      </c>
      <c r="F5" s="55" t="s">
        <v>22</v>
      </c>
      <c r="G5" s="57" t="s">
        <v>23</v>
      </c>
      <c r="H5" s="57" t="s">
        <v>24</v>
      </c>
      <c r="I5" s="58" t="s">
        <v>27</v>
      </c>
      <c r="J5" s="58" t="s">
        <v>29</v>
      </c>
      <c r="K5" s="59"/>
      <c r="L5" s="59"/>
      <c r="M5" s="59"/>
      <c r="N5" s="59"/>
      <c r="O5" s="59"/>
      <c r="P5" s="59"/>
      <c r="Q5" s="59"/>
      <c r="R5" s="59"/>
      <c r="S5" s="58" t="s">
        <v>25</v>
      </c>
      <c r="T5" s="58" t="s">
        <v>26</v>
      </c>
      <c r="U5" s="58" t="s">
        <v>30</v>
      </c>
      <c r="V5" s="60" t="s">
        <v>28</v>
      </c>
    </row>
    <row r="6" spans="1:22" ht="21.75" customHeight="1" x14ac:dyDescent="0.65">
      <c r="A6" s="20">
        <v>1</v>
      </c>
      <c r="B6" s="21">
        <v>1437</v>
      </c>
      <c r="C6" s="25" t="s">
        <v>31</v>
      </c>
      <c r="D6" s="27" t="s">
        <v>32</v>
      </c>
      <c r="E6" s="24" t="s">
        <v>40</v>
      </c>
      <c r="F6" s="24" t="s">
        <v>34</v>
      </c>
      <c r="G6" s="24" t="s">
        <v>35</v>
      </c>
      <c r="H6" s="24" t="s">
        <v>117</v>
      </c>
      <c r="I6" s="24" t="s">
        <v>118</v>
      </c>
      <c r="J6" s="52"/>
      <c r="K6" s="52" t="str">
        <f t="shared" ref="K6:K221" si="0">E6&amp;G6&amp;I6</f>
        <v>សBBAEvening</v>
      </c>
      <c r="L6" s="52" t="str">
        <f t="shared" ref="L6:L221" si="1">E6&amp;G6</f>
        <v>សBBA</v>
      </c>
      <c r="M6" s="52" t="str">
        <f t="shared" ref="M6:M221" si="2">G6&amp;H6</f>
        <v>BBAAcc</v>
      </c>
      <c r="N6" s="52" t="str">
        <f t="shared" ref="N6:N221" si="3">E6&amp;G6&amp;H6</f>
        <v>សBBAAcc</v>
      </c>
      <c r="O6" s="52" t="str">
        <f t="shared" ref="O6:O221" si="4">G6&amp;H6&amp;I6</f>
        <v>BBAAccEvening</v>
      </c>
      <c r="P6" s="52" t="str">
        <f t="shared" ref="P6:P221" si="5">E6&amp;G6&amp;H6&amp;I6</f>
        <v>សBBAAccEvening</v>
      </c>
      <c r="Q6" s="52" t="e">
        <f>E6&amp;G6&amp;#REF!</f>
        <v>#REF!</v>
      </c>
      <c r="R6" s="52"/>
      <c r="S6" s="24" t="s">
        <v>36</v>
      </c>
      <c r="T6" s="24"/>
      <c r="U6" s="76" t="s">
        <v>37</v>
      </c>
      <c r="V6" s="47"/>
    </row>
    <row r="7" spans="1:22" ht="21.75" customHeight="1" x14ac:dyDescent="0.65">
      <c r="A7" s="20">
        <v>2</v>
      </c>
      <c r="B7" s="21">
        <v>1428</v>
      </c>
      <c r="C7" s="25" t="s">
        <v>119</v>
      </c>
      <c r="D7" s="27" t="s">
        <v>120</v>
      </c>
      <c r="E7" s="13" t="s">
        <v>40</v>
      </c>
      <c r="F7" s="24" t="s">
        <v>121</v>
      </c>
      <c r="G7" s="24" t="s">
        <v>35</v>
      </c>
      <c r="H7" s="24" t="s">
        <v>117</v>
      </c>
      <c r="I7" s="24" t="s">
        <v>118</v>
      </c>
      <c r="J7" s="52"/>
      <c r="K7" s="52" t="str">
        <f t="shared" si="0"/>
        <v>សBBAEvening</v>
      </c>
      <c r="L7" s="52" t="str">
        <f t="shared" si="1"/>
        <v>សBBA</v>
      </c>
      <c r="M7" s="52" t="str">
        <f t="shared" si="2"/>
        <v>BBAAcc</v>
      </c>
      <c r="N7" s="52" t="str">
        <f t="shared" si="3"/>
        <v>សBBAAcc</v>
      </c>
      <c r="O7" s="52" t="str">
        <f t="shared" si="4"/>
        <v>BBAAccEvening</v>
      </c>
      <c r="P7" s="52" t="str">
        <f t="shared" si="5"/>
        <v>សBBAAccEvening</v>
      </c>
      <c r="Q7" s="52" t="e">
        <f>E7&amp;G7&amp;#REF!</f>
        <v>#REF!</v>
      </c>
      <c r="R7" s="52"/>
      <c r="S7" s="18" t="s">
        <v>122</v>
      </c>
      <c r="T7" s="18" t="s">
        <v>123</v>
      </c>
      <c r="U7" s="77" t="s">
        <v>124</v>
      </c>
      <c r="V7" s="47"/>
    </row>
    <row r="8" spans="1:22" ht="21.75" customHeight="1" x14ac:dyDescent="0.65">
      <c r="A8" s="20">
        <v>3</v>
      </c>
      <c r="B8" s="21">
        <v>1432</v>
      </c>
      <c r="C8" s="25" t="s">
        <v>125</v>
      </c>
      <c r="D8" s="27" t="s">
        <v>126</v>
      </c>
      <c r="E8" s="13" t="s">
        <v>40</v>
      </c>
      <c r="F8" s="24" t="s">
        <v>127</v>
      </c>
      <c r="G8" s="24" t="s">
        <v>35</v>
      </c>
      <c r="H8" s="24" t="s">
        <v>117</v>
      </c>
      <c r="I8" s="24" t="s">
        <v>118</v>
      </c>
      <c r="J8" s="52"/>
      <c r="K8" s="52" t="str">
        <f t="shared" si="0"/>
        <v>សBBAEvening</v>
      </c>
      <c r="L8" s="52" t="str">
        <f t="shared" si="1"/>
        <v>សBBA</v>
      </c>
      <c r="M8" s="52" t="str">
        <f t="shared" si="2"/>
        <v>BBAAcc</v>
      </c>
      <c r="N8" s="52" t="str">
        <f t="shared" si="3"/>
        <v>សBBAAcc</v>
      </c>
      <c r="O8" s="52" t="str">
        <f t="shared" si="4"/>
        <v>BBAAccEvening</v>
      </c>
      <c r="P8" s="52" t="str">
        <f t="shared" si="5"/>
        <v>សBBAAccEvening</v>
      </c>
      <c r="Q8" s="52" t="e">
        <f>E8&amp;G8&amp;#REF!</f>
        <v>#REF!</v>
      </c>
      <c r="R8" s="52"/>
      <c r="S8" s="18" t="s">
        <v>128</v>
      </c>
      <c r="T8" s="18"/>
      <c r="U8" s="18"/>
      <c r="V8" s="47"/>
    </row>
    <row r="9" spans="1:22" ht="21.75" customHeight="1" x14ac:dyDescent="0.65">
      <c r="A9" s="20">
        <v>4</v>
      </c>
      <c r="B9" s="21">
        <v>1396</v>
      </c>
      <c r="C9" s="25" t="s">
        <v>129</v>
      </c>
      <c r="D9" s="27" t="s">
        <v>130</v>
      </c>
      <c r="E9" s="13" t="s">
        <v>40</v>
      </c>
      <c r="F9" s="24" t="s">
        <v>132</v>
      </c>
      <c r="G9" s="24" t="s">
        <v>35</v>
      </c>
      <c r="H9" s="24" t="s">
        <v>117</v>
      </c>
      <c r="I9" s="24" t="s">
        <v>118</v>
      </c>
      <c r="J9" s="52"/>
      <c r="K9" s="52" t="str">
        <f t="shared" si="0"/>
        <v>សBBAEvening</v>
      </c>
      <c r="L9" s="52" t="str">
        <f t="shared" si="1"/>
        <v>សBBA</v>
      </c>
      <c r="M9" s="52" t="str">
        <f t="shared" si="2"/>
        <v>BBAAcc</v>
      </c>
      <c r="N9" s="52" t="str">
        <f t="shared" si="3"/>
        <v>សBBAAcc</v>
      </c>
      <c r="O9" s="52" t="str">
        <f t="shared" si="4"/>
        <v>BBAAccEvening</v>
      </c>
      <c r="P9" s="52" t="str">
        <f t="shared" si="5"/>
        <v>សBBAAccEvening</v>
      </c>
      <c r="Q9" s="52" t="e">
        <f>E9&amp;G9&amp;#REF!</f>
        <v>#REF!</v>
      </c>
      <c r="R9" s="52"/>
      <c r="S9" s="18" t="s">
        <v>131</v>
      </c>
      <c r="T9" s="18" t="s">
        <v>133</v>
      </c>
      <c r="U9" s="77" t="s">
        <v>134</v>
      </c>
      <c r="V9" s="47"/>
    </row>
    <row r="10" spans="1:22" ht="21.75" customHeight="1" x14ac:dyDescent="0.65">
      <c r="A10" s="20">
        <v>5</v>
      </c>
      <c r="B10" s="21">
        <v>1399</v>
      </c>
      <c r="C10" s="25" t="s">
        <v>135</v>
      </c>
      <c r="D10" s="27" t="s">
        <v>136</v>
      </c>
      <c r="E10" s="13" t="s">
        <v>40</v>
      </c>
      <c r="F10" s="24" t="s">
        <v>137</v>
      </c>
      <c r="G10" s="24" t="s">
        <v>35</v>
      </c>
      <c r="H10" s="24" t="s">
        <v>117</v>
      </c>
      <c r="I10" s="24" t="s">
        <v>118</v>
      </c>
      <c r="J10" s="52"/>
      <c r="K10" s="52" t="str">
        <f t="shared" si="0"/>
        <v>សBBAEvening</v>
      </c>
      <c r="L10" s="52" t="str">
        <f t="shared" si="1"/>
        <v>សBBA</v>
      </c>
      <c r="M10" s="52" t="str">
        <f t="shared" si="2"/>
        <v>BBAAcc</v>
      </c>
      <c r="N10" s="52" t="str">
        <f t="shared" si="3"/>
        <v>សBBAAcc</v>
      </c>
      <c r="O10" s="52" t="str">
        <f t="shared" si="4"/>
        <v>BBAAccEvening</v>
      </c>
      <c r="P10" s="52" t="str">
        <f t="shared" si="5"/>
        <v>សBBAAccEvening</v>
      </c>
      <c r="Q10" s="52" t="e">
        <f>E10&amp;G10&amp;#REF!</f>
        <v>#REF!</v>
      </c>
      <c r="R10" s="52"/>
      <c r="S10" s="18" t="s">
        <v>138</v>
      </c>
      <c r="T10" s="18" t="s">
        <v>139</v>
      </c>
      <c r="U10" s="18"/>
      <c r="V10" s="47"/>
    </row>
    <row r="11" spans="1:22" ht="21.75" customHeight="1" x14ac:dyDescent="0.65">
      <c r="A11" s="20">
        <v>6</v>
      </c>
      <c r="B11" s="21">
        <v>1334</v>
      </c>
      <c r="C11" s="25" t="s">
        <v>140</v>
      </c>
      <c r="D11" s="27" t="s">
        <v>141</v>
      </c>
      <c r="E11" s="13" t="s">
        <v>40</v>
      </c>
      <c r="F11" s="24" t="s">
        <v>142</v>
      </c>
      <c r="G11" s="24" t="s">
        <v>35</v>
      </c>
      <c r="H11" s="24" t="s">
        <v>117</v>
      </c>
      <c r="I11" s="24" t="s">
        <v>118</v>
      </c>
      <c r="J11" s="52"/>
      <c r="K11" s="52" t="str">
        <f t="shared" si="0"/>
        <v>សBBAEvening</v>
      </c>
      <c r="L11" s="52" t="str">
        <f t="shared" si="1"/>
        <v>សBBA</v>
      </c>
      <c r="M11" s="52" t="str">
        <f t="shared" si="2"/>
        <v>BBAAcc</v>
      </c>
      <c r="N11" s="52" t="str">
        <f t="shared" si="3"/>
        <v>សBBAAcc</v>
      </c>
      <c r="O11" s="52" t="str">
        <f t="shared" si="4"/>
        <v>BBAAccEvening</v>
      </c>
      <c r="P11" s="52" t="str">
        <f t="shared" si="5"/>
        <v>សBBAAccEvening</v>
      </c>
      <c r="Q11" s="52" t="e">
        <f>E11&amp;G11&amp;#REF!</f>
        <v>#REF!</v>
      </c>
      <c r="R11" s="52"/>
      <c r="S11" s="18" t="s">
        <v>143</v>
      </c>
      <c r="T11" s="18"/>
      <c r="U11" s="18"/>
      <c r="V11" s="47"/>
    </row>
    <row r="12" spans="1:22" ht="21.75" customHeight="1" x14ac:dyDescent="0.65">
      <c r="A12" s="20">
        <v>7</v>
      </c>
      <c r="B12" s="21">
        <v>1317</v>
      </c>
      <c r="C12" s="25" t="s">
        <v>144</v>
      </c>
      <c r="D12" s="27" t="s">
        <v>145</v>
      </c>
      <c r="E12" s="13" t="s">
        <v>40</v>
      </c>
      <c r="F12" s="24" t="s">
        <v>146</v>
      </c>
      <c r="G12" s="24" t="s">
        <v>35</v>
      </c>
      <c r="H12" s="24" t="s">
        <v>117</v>
      </c>
      <c r="I12" s="24" t="s">
        <v>118</v>
      </c>
      <c r="J12" s="52"/>
      <c r="K12" s="52" t="str">
        <f t="shared" si="0"/>
        <v>សBBAEvening</v>
      </c>
      <c r="L12" s="52" t="str">
        <f t="shared" si="1"/>
        <v>សBBA</v>
      </c>
      <c r="M12" s="52" t="str">
        <f t="shared" si="2"/>
        <v>BBAAcc</v>
      </c>
      <c r="N12" s="52" t="str">
        <f t="shared" si="3"/>
        <v>សBBAAcc</v>
      </c>
      <c r="O12" s="52" t="str">
        <f t="shared" si="4"/>
        <v>BBAAccEvening</v>
      </c>
      <c r="P12" s="52" t="str">
        <f t="shared" si="5"/>
        <v>សBBAAccEvening</v>
      </c>
      <c r="Q12" s="52" t="e">
        <f>E12&amp;G12&amp;#REF!</f>
        <v>#REF!</v>
      </c>
      <c r="R12" s="52"/>
      <c r="S12" s="18" t="s">
        <v>147</v>
      </c>
      <c r="T12" s="18"/>
      <c r="U12" s="18"/>
      <c r="V12" s="47"/>
    </row>
    <row r="13" spans="1:22" ht="21.75" customHeight="1" x14ac:dyDescent="0.65">
      <c r="A13" s="20">
        <v>8</v>
      </c>
      <c r="B13" s="21">
        <v>1434</v>
      </c>
      <c r="C13" s="25" t="s">
        <v>148</v>
      </c>
      <c r="D13" s="27" t="s">
        <v>149</v>
      </c>
      <c r="E13" s="13" t="s">
        <v>40</v>
      </c>
      <c r="F13" s="24" t="s">
        <v>150</v>
      </c>
      <c r="G13" s="24" t="s">
        <v>35</v>
      </c>
      <c r="H13" s="24" t="s">
        <v>117</v>
      </c>
      <c r="I13" s="24" t="s">
        <v>118</v>
      </c>
      <c r="J13" s="52"/>
      <c r="K13" s="52" t="str">
        <f t="shared" si="0"/>
        <v>សBBAEvening</v>
      </c>
      <c r="L13" s="52" t="str">
        <f t="shared" si="1"/>
        <v>សBBA</v>
      </c>
      <c r="M13" s="52" t="str">
        <f t="shared" si="2"/>
        <v>BBAAcc</v>
      </c>
      <c r="N13" s="52" t="str">
        <f t="shared" si="3"/>
        <v>សBBAAcc</v>
      </c>
      <c r="O13" s="52" t="str">
        <f t="shared" si="4"/>
        <v>BBAAccEvening</v>
      </c>
      <c r="P13" s="52" t="str">
        <f t="shared" si="5"/>
        <v>សBBAAccEvening</v>
      </c>
      <c r="Q13" s="52" t="e">
        <f>E13&amp;G13&amp;#REF!</f>
        <v>#REF!</v>
      </c>
      <c r="R13" s="52"/>
      <c r="S13" s="24" t="s">
        <v>151</v>
      </c>
      <c r="T13" s="24"/>
      <c r="U13" s="24"/>
      <c r="V13" s="47"/>
    </row>
    <row r="14" spans="1:22" ht="21.75" customHeight="1" x14ac:dyDescent="0.65">
      <c r="A14" s="20">
        <v>9</v>
      </c>
      <c r="B14" s="21"/>
      <c r="C14" s="25" t="s">
        <v>152</v>
      </c>
      <c r="D14" s="27" t="s">
        <v>153</v>
      </c>
      <c r="E14" s="13" t="s">
        <v>40</v>
      </c>
      <c r="F14" s="24" t="s">
        <v>154</v>
      </c>
      <c r="G14" s="24" t="s">
        <v>35</v>
      </c>
      <c r="H14" s="24" t="s">
        <v>117</v>
      </c>
      <c r="I14" s="24" t="s">
        <v>118</v>
      </c>
      <c r="J14" s="52"/>
      <c r="K14" s="52" t="str">
        <f t="shared" si="0"/>
        <v>សBBAEvening</v>
      </c>
      <c r="L14" s="52" t="str">
        <f t="shared" si="1"/>
        <v>សBBA</v>
      </c>
      <c r="M14" s="52" t="str">
        <f t="shared" si="2"/>
        <v>BBAAcc</v>
      </c>
      <c r="N14" s="52" t="str">
        <f t="shared" si="3"/>
        <v>សBBAAcc</v>
      </c>
      <c r="O14" s="52" t="str">
        <f t="shared" si="4"/>
        <v>BBAAccEvening</v>
      </c>
      <c r="P14" s="52" t="str">
        <f t="shared" si="5"/>
        <v>សBBAAccEvening</v>
      </c>
      <c r="Q14" s="52" t="e">
        <f>E14&amp;G14&amp;#REF!</f>
        <v>#REF!</v>
      </c>
      <c r="R14" s="52"/>
      <c r="S14" s="18" t="s">
        <v>155</v>
      </c>
      <c r="T14" s="18"/>
      <c r="U14" s="18"/>
      <c r="V14" s="47"/>
    </row>
    <row r="15" spans="1:22" ht="21.75" customHeight="1" x14ac:dyDescent="0.65">
      <c r="A15" s="20">
        <v>10</v>
      </c>
      <c r="B15" s="21">
        <v>1575</v>
      </c>
      <c r="C15" s="25" t="s">
        <v>156</v>
      </c>
      <c r="D15" s="27" t="s">
        <v>157</v>
      </c>
      <c r="E15" s="13" t="s">
        <v>40</v>
      </c>
      <c r="F15" s="24" t="s">
        <v>158</v>
      </c>
      <c r="G15" s="24" t="s">
        <v>35</v>
      </c>
      <c r="H15" s="24" t="s">
        <v>117</v>
      </c>
      <c r="I15" s="24" t="s">
        <v>118</v>
      </c>
      <c r="J15" s="52"/>
      <c r="K15" s="52"/>
      <c r="L15" s="52"/>
      <c r="M15" s="52"/>
      <c r="N15" s="52"/>
      <c r="O15" s="52"/>
      <c r="P15" s="52"/>
      <c r="Q15" s="52"/>
      <c r="R15" s="52"/>
      <c r="S15" s="18" t="s">
        <v>159</v>
      </c>
      <c r="T15" s="18" t="s">
        <v>160</v>
      </c>
      <c r="U15" s="18"/>
      <c r="V15" s="47"/>
    </row>
    <row r="16" spans="1:22" ht="21.75" customHeight="1" x14ac:dyDescent="0.65">
      <c r="A16" s="20">
        <v>11</v>
      </c>
      <c r="B16" s="21"/>
      <c r="C16" s="25" t="s">
        <v>161</v>
      </c>
      <c r="D16" s="27" t="s">
        <v>162</v>
      </c>
      <c r="E16" s="13" t="s">
        <v>40</v>
      </c>
      <c r="F16" s="24" t="s">
        <v>163</v>
      </c>
      <c r="G16" s="24" t="s">
        <v>35</v>
      </c>
      <c r="H16" s="24" t="s">
        <v>117</v>
      </c>
      <c r="I16" s="24" t="s">
        <v>118</v>
      </c>
      <c r="J16" s="52"/>
      <c r="K16" s="52"/>
      <c r="L16" s="52"/>
      <c r="M16" s="52"/>
      <c r="N16" s="52"/>
      <c r="O16" s="52"/>
      <c r="P16" s="52"/>
      <c r="Q16" s="52"/>
      <c r="R16" s="52"/>
      <c r="S16" s="18" t="s">
        <v>164</v>
      </c>
      <c r="T16" s="18" t="s">
        <v>165</v>
      </c>
      <c r="U16" s="18"/>
      <c r="V16" s="47"/>
    </row>
    <row r="17" spans="1:22" ht="21.75" customHeight="1" x14ac:dyDescent="0.65">
      <c r="A17" s="20">
        <v>12</v>
      </c>
      <c r="B17" s="21">
        <v>1474</v>
      </c>
      <c r="C17" s="25" t="s">
        <v>166</v>
      </c>
      <c r="D17" s="27" t="s">
        <v>167</v>
      </c>
      <c r="E17" s="13" t="s">
        <v>40</v>
      </c>
      <c r="F17" s="24" t="s">
        <v>168</v>
      </c>
      <c r="G17" s="24" t="s">
        <v>35</v>
      </c>
      <c r="H17" s="24" t="s">
        <v>117</v>
      </c>
      <c r="I17" s="24" t="s">
        <v>118</v>
      </c>
      <c r="J17" s="52"/>
      <c r="K17" s="52"/>
      <c r="L17" s="52"/>
      <c r="M17" s="52"/>
      <c r="N17" s="52"/>
      <c r="O17" s="52"/>
      <c r="P17" s="52"/>
      <c r="Q17" s="52"/>
      <c r="R17" s="52"/>
      <c r="S17" s="18" t="s">
        <v>169</v>
      </c>
      <c r="T17" s="18" t="s">
        <v>170</v>
      </c>
      <c r="U17" s="77" t="s">
        <v>171</v>
      </c>
      <c r="V17" s="47"/>
    </row>
    <row r="18" spans="1:22" ht="21.75" customHeight="1" x14ac:dyDescent="0.65">
      <c r="A18" s="20">
        <v>13</v>
      </c>
      <c r="B18" s="21">
        <v>1344</v>
      </c>
      <c r="C18" s="25" t="s">
        <v>172</v>
      </c>
      <c r="D18" s="27" t="s">
        <v>173</v>
      </c>
      <c r="E18" s="13" t="s">
        <v>40</v>
      </c>
      <c r="F18" s="24" t="s">
        <v>174</v>
      </c>
      <c r="G18" s="24" t="s">
        <v>35</v>
      </c>
      <c r="H18" s="24" t="s">
        <v>175</v>
      </c>
      <c r="I18" s="24" t="s">
        <v>118</v>
      </c>
      <c r="J18" s="52"/>
      <c r="K18" s="52"/>
      <c r="L18" s="52"/>
      <c r="M18" s="52"/>
      <c r="N18" s="52"/>
      <c r="O18" s="52"/>
      <c r="P18" s="52"/>
      <c r="Q18" s="52"/>
      <c r="R18" s="52"/>
      <c r="S18" s="18" t="s">
        <v>176</v>
      </c>
      <c r="T18" s="18" t="s">
        <v>177</v>
      </c>
      <c r="U18" s="18"/>
      <c r="V18" s="47"/>
    </row>
    <row r="19" spans="1:22" ht="21.75" customHeight="1" x14ac:dyDescent="0.65">
      <c r="A19" s="20">
        <v>14</v>
      </c>
      <c r="B19" s="21">
        <v>1327</v>
      </c>
      <c r="C19" s="25" t="s">
        <v>178</v>
      </c>
      <c r="D19" s="27" t="s">
        <v>179</v>
      </c>
      <c r="E19" s="13" t="s">
        <v>40</v>
      </c>
      <c r="F19" s="24" t="s">
        <v>180</v>
      </c>
      <c r="G19" s="24" t="s">
        <v>35</v>
      </c>
      <c r="H19" s="24" t="s">
        <v>117</v>
      </c>
      <c r="I19" s="24" t="s">
        <v>118</v>
      </c>
      <c r="J19" s="52"/>
      <c r="K19" s="52"/>
      <c r="L19" s="52"/>
      <c r="M19" s="52"/>
      <c r="N19" s="52"/>
      <c r="O19" s="52"/>
      <c r="P19" s="52"/>
      <c r="Q19" s="52"/>
      <c r="R19" s="52"/>
      <c r="S19" s="18" t="s">
        <v>181</v>
      </c>
      <c r="T19" s="52"/>
      <c r="U19" s="77" t="s">
        <v>182</v>
      </c>
      <c r="V19" s="47"/>
    </row>
    <row r="20" spans="1:22" ht="21.75" customHeight="1" x14ac:dyDescent="0.65">
      <c r="A20" s="20">
        <v>15</v>
      </c>
      <c r="B20" s="21">
        <v>1620</v>
      </c>
      <c r="C20" s="25" t="s">
        <v>183</v>
      </c>
      <c r="D20" s="27" t="s">
        <v>184</v>
      </c>
      <c r="E20" s="13" t="s">
        <v>40</v>
      </c>
      <c r="F20" s="24" t="s">
        <v>185</v>
      </c>
      <c r="G20" s="24" t="s">
        <v>35</v>
      </c>
      <c r="H20" s="24" t="s">
        <v>117</v>
      </c>
      <c r="I20" s="24" t="s">
        <v>118</v>
      </c>
      <c r="J20" s="52"/>
      <c r="K20" s="52"/>
      <c r="L20" s="52"/>
      <c r="M20" s="52"/>
      <c r="N20" s="52"/>
      <c r="O20" s="52"/>
      <c r="P20" s="52"/>
      <c r="Q20" s="52"/>
      <c r="R20" s="52"/>
      <c r="S20" s="18" t="s">
        <v>186</v>
      </c>
      <c r="T20" s="18"/>
      <c r="U20" s="18"/>
      <c r="V20" s="47"/>
    </row>
    <row r="21" spans="1:22" ht="21.75" customHeight="1" x14ac:dyDescent="0.65">
      <c r="A21" s="20">
        <v>16</v>
      </c>
      <c r="B21" s="21">
        <v>1563</v>
      </c>
      <c r="C21" s="25" t="s">
        <v>187</v>
      </c>
      <c r="D21" s="27" t="s">
        <v>188</v>
      </c>
      <c r="E21" s="13" t="s">
        <v>40</v>
      </c>
      <c r="F21" s="24" t="s">
        <v>189</v>
      </c>
      <c r="G21" s="24" t="s">
        <v>35</v>
      </c>
      <c r="H21" s="24" t="s">
        <v>117</v>
      </c>
      <c r="I21" s="24" t="s">
        <v>118</v>
      </c>
      <c r="J21" s="52"/>
      <c r="K21" s="52"/>
      <c r="L21" s="52"/>
      <c r="M21" s="52"/>
      <c r="N21" s="52"/>
      <c r="O21" s="52"/>
      <c r="P21" s="52"/>
      <c r="Q21" s="52"/>
      <c r="R21" s="52"/>
      <c r="S21" s="18" t="s">
        <v>190</v>
      </c>
      <c r="T21" s="18" t="s">
        <v>191</v>
      </c>
      <c r="U21" s="77" t="s">
        <v>192</v>
      </c>
      <c r="V21" s="47"/>
    </row>
    <row r="22" spans="1:22" ht="21.75" customHeight="1" x14ac:dyDescent="0.65">
      <c r="A22" s="20">
        <v>17</v>
      </c>
      <c r="B22" s="21">
        <v>1502</v>
      </c>
      <c r="C22" s="25" t="s">
        <v>193</v>
      </c>
      <c r="D22" s="27" t="s">
        <v>194</v>
      </c>
      <c r="E22" s="13" t="s">
        <v>40</v>
      </c>
      <c r="F22" s="24" t="s">
        <v>195</v>
      </c>
      <c r="G22" s="24" t="s">
        <v>35</v>
      </c>
      <c r="H22" s="24" t="s">
        <v>117</v>
      </c>
      <c r="I22" s="18" t="s">
        <v>4</v>
      </c>
      <c r="J22" s="52"/>
      <c r="K22" s="52"/>
      <c r="L22" s="52"/>
      <c r="M22" s="52"/>
      <c r="N22" s="52"/>
      <c r="O22" s="52"/>
      <c r="P22" s="52"/>
      <c r="Q22" s="52"/>
      <c r="R22" s="52"/>
      <c r="S22" s="18" t="s">
        <v>196</v>
      </c>
      <c r="T22" s="18" t="s">
        <v>197</v>
      </c>
      <c r="U22" s="18"/>
      <c r="V22" s="47"/>
    </row>
    <row r="23" spans="1:22" ht="21.75" customHeight="1" x14ac:dyDescent="0.65">
      <c r="A23" s="20">
        <v>18</v>
      </c>
      <c r="B23" s="21">
        <v>1469</v>
      </c>
      <c r="C23" s="25" t="s">
        <v>198</v>
      </c>
      <c r="D23" s="27" t="s">
        <v>199</v>
      </c>
      <c r="E23" s="13" t="s">
        <v>40</v>
      </c>
      <c r="F23" s="24" t="s">
        <v>200</v>
      </c>
      <c r="G23" s="24" t="s">
        <v>35</v>
      </c>
      <c r="H23" s="24" t="s">
        <v>117</v>
      </c>
      <c r="I23" s="18" t="s">
        <v>118</v>
      </c>
      <c r="J23" s="52"/>
      <c r="K23" s="52"/>
      <c r="L23" s="52"/>
      <c r="M23" s="52"/>
      <c r="N23" s="52"/>
      <c r="O23" s="52"/>
      <c r="P23" s="52"/>
      <c r="Q23" s="52"/>
      <c r="R23" s="52"/>
      <c r="S23" s="18" t="s">
        <v>201</v>
      </c>
      <c r="T23" s="18"/>
      <c r="U23" s="18"/>
      <c r="V23" s="47"/>
    </row>
    <row r="24" spans="1:22" ht="21.75" customHeight="1" x14ac:dyDescent="0.65">
      <c r="A24" s="20">
        <v>19</v>
      </c>
      <c r="B24" s="21">
        <v>1534</v>
      </c>
      <c r="C24" s="25" t="s">
        <v>202</v>
      </c>
      <c r="D24" s="27" t="s">
        <v>203</v>
      </c>
      <c r="E24" s="13" t="s">
        <v>40</v>
      </c>
      <c r="F24" s="24" t="s">
        <v>204</v>
      </c>
      <c r="G24" s="24" t="s">
        <v>35</v>
      </c>
      <c r="H24" s="24" t="s">
        <v>117</v>
      </c>
      <c r="I24" s="18" t="s">
        <v>118</v>
      </c>
      <c r="J24" s="52"/>
      <c r="K24" s="52"/>
      <c r="L24" s="52"/>
      <c r="M24" s="52"/>
      <c r="N24" s="52"/>
      <c r="O24" s="52"/>
      <c r="P24" s="52"/>
      <c r="Q24" s="52"/>
      <c r="R24" s="52"/>
      <c r="S24" s="18" t="s">
        <v>205</v>
      </c>
      <c r="T24" s="18" t="s">
        <v>206</v>
      </c>
      <c r="U24" s="18"/>
      <c r="V24" s="47"/>
    </row>
    <row r="25" spans="1:22" ht="21.75" customHeight="1" x14ac:dyDescent="0.65">
      <c r="A25" s="20">
        <v>20</v>
      </c>
      <c r="B25" s="21">
        <v>1383</v>
      </c>
      <c r="C25" s="25" t="s">
        <v>207</v>
      </c>
      <c r="D25" s="27" t="s">
        <v>208</v>
      </c>
      <c r="E25" s="13" t="s">
        <v>40</v>
      </c>
      <c r="F25" s="24" t="s">
        <v>209</v>
      </c>
      <c r="G25" s="24" t="s">
        <v>35</v>
      </c>
      <c r="H25" s="24" t="s">
        <v>117</v>
      </c>
      <c r="I25" s="18" t="s">
        <v>118</v>
      </c>
      <c r="J25" s="52"/>
      <c r="K25" s="52"/>
      <c r="L25" s="52"/>
      <c r="M25" s="52"/>
      <c r="N25" s="52"/>
      <c r="O25" s="52"/>
      <c r="P25" s="52"/>
      <c r="Q25" s="52"/>
      <c r="R25" s="52"/>
      <c r="S25" s="18" t="s">
        <v>210</v>
      </c>
      <c r="T25" s="18"/>
      <c r="U25" s="18"/>
      <c r="V25" s="47"/>
    </row>
    <row r="26" spans="1:22" ht="21.75" customHeight="1" x14ac:dyDescent="0.65">
      <c r="A26" s="20">
        <v>21</v>
      </c>
      <c r="B26" s="21">
        <v>1479</v>
      </c>
      <c r="C26" s="25" t="s">
        <v>211</v>
      </c>
      <c r="D26" s="27" t="s">
        <v>212</v>
      </c>
      <c r="E26" s="13" t="s">
        <v>40</v>
      </c>
      <c r="F26" s="24" t="s">
        <v>213</v>
      </c>
      <c r="G26" s="24" t="s">
        <v>35</v>
      </c>
      <c r="H26" s="24" t="s">
        <v>117</v>
      </c>
      <c r="I26" s="18" t="s">
        <v>118</v>
      </c>
      <c r="J26" s="52"/>
      <c r="K26" s="52"/>
      <c r="L26" s="52"/>
      <c r="M26" s="52"/>
      <c r="N26" s="52"/>
      <c r="O26" s="52"/>
      <c r="P26" s="52"/>
      <c r="Q26" s="52"/>
      <c r="R26" s="52"/>
      <c r="S26" s="18" t="s">
        <v>214</v>
      </c>
      <c r="T26" s="18"/>
      <c r="U26" s="18"/>
      <c r="V26" s="47"/>
    </row>
    <row r="27" spans="1:22" ht="21.75" customHeight="1" x14ac:dyDescent="0.65">
      <c r="A27" s="20">
        <v>22</v>
      </c>
      <c r="B27" s="21">
        <v>1352</v>
      </c>
      <c r="C27" s="25" t="s">
        <v>215</v>
      </c>
      <c r="D27" s="27" t="s">
        <v>216</v>
      </c>
      <c r="E27" s="13" t="s">
        <v>40</v>
      </c>
      <c r="F27" s="24" t="s">
        <v>217</v>
      </c>
      <c r="G27" s="24" t="s">
        <v>35</v>
      </c>
      <c r="H27" s="24" t="s">
        <v>117</v>
      </c>
      <c r="I27" s="18" t="s">
        <v>118</v>
      </c>
      <c r="J27" s="52"/>
      <c r="K27" s="52"/>
      <c r="L27" s="52"/>
      <c r="M27" s="52"/>
      <c r="N27" s="52"/>
      <c r="O27" s="52"/>
      <c r="P27" s="52"/>
      <c r="Q27" s="52"/>
      <c r="R27" s="52"/>
      <c r="S27" s="18" t="s">
        <v>218</v>
      </c>
      <c r="T27" s="18"/>
      <c r="U27" s="18"/>
      <c r="V27" s="47"/>
    </row>
    <row r="28" spans="1:22" ht="21.75" customHeight="1" x14ac:dyDescent="0.65">
      <c r="A28" s="20">
        <v>23</v>
      </c>
      <c r="B28" s="21">
        <v>1514</v>
      </c>
      <c r="C28" s="25" t="s">
        <v>219</v>
      </c>
      <c r="D28" s="27" t="s">
        <v>220</v>
      </c>
      <c r="E28" s="13" t="s">
        <v>40</v>
      </c>
      <c r="F28" s="24" t="s">
        <v>221</v>
      </c>
      <c r="G28" s="24" t="s">
        <v>35</v>
      </c>
      <c r="H28" s="24" t="s">
        <v>117</v>
      </c>
      <c r="I28" s="18" t="s">
        <v>118</v>
      </c>
      <c r="J28" s="52"/>
      <c r="K28" s="52"/>
      <c r="L28" s="52"/>
      <c r="M28" s="52"/>
      <c r="N28" s="52"/>
      <c r="O28" s="52"/>
      <c r="P28" s="52"/>
      <c r="Q28" s="52"/>
      <c r="R28" s="52"/>
      <c r="S28" s="18" t="s">
        <v>222</v>
      </c>
      <c r="T28" s="18"/>
      <c r="U28" s="18"/>
      <c r="V28" s="47"/>
    </row>
    <row r="29" spans="1:22" ht="21.75" customHeight="1" x14ac:dyDescent="0.65">
      <c r="A29" s="20">
        <v>24</v>
      </c>
      <c r="B29" s="21">
        <v>1504</v>
      </c>
      <c r="C29" s="25" t="s">
        <v>223</v>
      </c>
      <c r="D29" s="27" t="s">
        <v>224</v>
      </c>
      <c r="E29" s="13" t="s">
        <v>40</v>
      </c>
      <c r="F29" s="24" t="s">
        <v>225</v>
      </c>
      <c r="G29" s="24" t="s">
        <v>35</v>
      </c>
      <c r="H29" s="24" t="s">
        <v>117</v>
      </c>
      <c r="I29" s="18" t="s">
        <v>118</v>
      </c>
      <c r="J29" s="52"/>
      <c r="K29" s="52"/>
      <c r="L29" s="52"/>
      <c r="M29" s="52"/>
      <c r="N29" s="52"/>
      <c r="O29" s="52"/>
      <c r="P29" s="52"/>
      <c r="Q29" s="52"/>
      <c r="R29" s="52"/>
      <c r="S29" s="18" t="s">
        <v>226</v>
      </c>
      <c r="T29" s="18" t="s">
        <v>227</v>
      </c>
      <c r="U29" s="18"/>
      <c r="V29" s="47"/>
    </row>
    <row r="30" spans="1:22" ht="21.75" customHeight="1" x14ac:dyDescent="0.65">
      <c r="A30" s="20">
        <v>25</v>
      </c>
      <c r="B30" s="21">
        <v>1296</v>
      </c>
      <c r="C30" s="25" t="s">
        <v>228</v>
      </c>
      <c r="D30" s="27" t="s">
        <v>229</v>
      </c>
      <c r="E30" s="13" t="s">
        <v>40</v>
      </c>
      <c r="F30" s="24" t="s">
        <v>230</v>
      </c>
      <c r="G30" s="24" t="s">
        <v>35</v>
      </c>
      <c r="H30" s="24" t="s">
        <v>117</v>
      </c>
      <c r="I30" s="18" t="s">
        <v>118</v>
      </c>
      <c r="J30" s="52"/>
      <c r="K30" s="52"/>
      <c r="L30" s="52"/>
      <c r="M30" s="52"/>
      <c r="N30" s="52"/>
      <c r="O30" s="52"/>
      <c r="P30" s="52"/>
      <c r="Q30" s="52"/>
      <c r="R30" s="52"/>
      <c r="S30" s="18" t="s">
        <v>231</v>
      </c>
      <c r="T30" s="18" t="s">
        <v>232</v>
      </c>
      <c r="U30" s="18"/>
      <c r="V30" s="47"/>
    </row>
    <row r="31" spans="1:22" ht="21.75" customHeight="1" x14ac:dyDescent="0.65">
      <c r="A31" s="20">
        <v>26</v>
      </c>
      <c r="B31" s="21">
        <v>1447</v>
      </c>
      <c r="C31" s="25" t="s">
        <v>233</v>
      </c>
      <c r="D31" s="27" t="s">
        <v>234</v>
      </c>
      <c r="E31" s="13" t="s">
        <v>40</v>
      </c>
      <c r="F31" s="24" t="s">
        <v>235</v>
      </c>
      <c r="G31" s="24" t="s">
        <v>35</v>
      </c>
      <c r="H31" s="24" t="s">
        <v>116</v>
      </c>
      <c r="I31" s="18" t="s">
        <v>118</v>
      </c>
      <c r="J31" s="52"/>
      <c r="K31" s="52"/>
      <c r="L31" s="52"/>
      <c r="M31" s="52"/>
      <c r="N31" s="52"/>
      <c r="O31" s="52"/>
      <c r="P31" s="52"/>
      <c r="Q31" s="52"/>
      <c r="R31" s="52"/>
      <c r="S31" s="18" t="s">
        <v>236</v>
      </c>
      <c r="T31" s="18"/>
      <c r="U31" s="18"/>
      <c r="V31" s="47"/>
    </row>
    <row r="32" spans="1:22" ht="21.75" customHeight="1" x14ac:dyDescent="0.65">
      <c r="A32" s="20">
        <v>27</v>
      </c>
      <c r="B32" s="21">
        <v>2065</v>
      </c>
      <c r="C32" s="25" t="s">
        <v>237</v>
      </c>
      <c r="D32" s="27" t="s">
        <v>238</v>
      </c>
      <c r="E32" s="13" t="s">
        <v>33</v>
      </c>
      <c r="F32" s="24" t="s">
        <v>239</v>
      </c>
      <c r="G32" s="24" t="s">
        <v>35</v>
      </c>
      <c r="H32" s="24" t="s">
        <v>117</v>
      </c>
      <c r="I32" s="18" t="s">
        <v>118</v>
      </c>
      <c r="J32" s="52"/>
      <c r="K32" s="52"/>
      <c r="L32" s="52"/>
      <c r="M32" s="52"/>
      <c r="N32" s="52"/>
      <c r="O32" s="52"/>
      <c r="P32" s="52"/>
      <c r="Q32" s="52"/>
      <c r="R32" s="52"/>
      <c r="S32" s="18" t="s">
        <v>240</v>
      </c>
      <c r="T32" s="18"/>
      <c r="U32" s="77" t="s">
        <v>241</v>
      </c>
      <c r="V32" s="47"/>
    </row>
    <row r="33" spans="1:22" ht="21.75" customHeight="1" x14ac:dyDescent="0.65">
      <c r="A33" s="20">
        <v>28</v>
      </c>
      <c r="B33" s="21">
        <v>1427</v>
      </c>
      <c r="C33" s="25" t="s">
        <v>242</v>
      </c>
      <c r="D33" s="27" t="s">
        <v>243</v>
      </c>
      <c r="E33" s="13" t="s">
        <v>40</v>
      </c>
      <c r="F33" s="24" t="s">
        <v>244</v>
      </c>
      <c r="G33" s="24" t="s">
        <v>35</v>
      </c>
      <c r="H33" s="24" t="s">
        <v>117</v>
      </c>
      <c r="I33" s="18" t="s">
        <v>118</v>
      </c>
      <c r="J33" s="52"/>
      <c r="K33" s="52"/>
      <c r="L33" s="52"/>
      <c r="M33" s="52"/>
      <c r="N33" s="52"/>
      <c r="O33" s="52"/>
      <c r="P33" s="52"/>
      <c r="Q33" s="52"/>
      <c r="R33" s="52"/>
      <c r="S33" s="18" t="s">
        <v>245</v>
      </c>
      <c r="T33" s="18" t="s">
        <v>246</v>
      </c>
      <c r="U33" s="77" t="s">
        <v>247</v>
      </c>
      <c r="V33" s="47"/>
    </row>
    <row r="34" spans="1:22" ht="21.75" customHeight="1" x14ac:dyDescent="0.65">
      <c r="A34" s="20">
        <v>29</v>
      </c>
      <c r="B34" s="21"/>
      <c r="C34" s="25" t="s">
        <v>248</v>
      </c>
      <c r="D34" s="27" t="s">
        <v>249</v>
      </c>
      <c r="E34" s="13" t="s">
        <v>40</v>
      </c>
      <c r="F34" s="24" t="s">
        <v>250</v>
      </c>
      <c r="G34" s="24" t="s">
        <v>35</v>
      </c>
      <c r="H34" s="24" t="s">
        <v>117</v>
      </c>
      <c r="I34" s="18" t="s">
        <v>118</v>
      </c>
      <c r="J34" s="52"/>
      <c r="K34" s="52"/>
      <c r="L34" s="52"/>
      <c r="M34" s="52"/>
      <c r="N34" s="52"/>
      <c r="O34" s="52"/>
      <c r="P34" s="52"/>
      <c r="Q34" s="52"/>
      <c r="R34" s="52"/>
      <c r="S34" s="18" t="s">
        <v>251</v>
      </c>
      <c r="T34" s="18"/>
      <c r="U34" s="18"/>
      <c r="V34" s="47"/>
    </row>
    <row r="35" spans="1:22" ht="21.75" customHeight="1" x14ac:dyDescent="0.65">
      <c r="A35" s="20">
        <v>30</v>
      </c>
      <c r="B35" s="21"/>
      <c r="C35" s="25" t="s">
        <v>252</v>
      </c>
      <c r="D35" s="27" t="s">
        <v>253</v>
      </c>
      <c r="E35" s="13" t="s">
        <v>40</v>
      </c>
      <c r="F35" s="24" t="s">
        <v>254</v>
      </c>
      <c r="G35" s="24" t="s">
        <v>35</v>
      </c>
      <c r="H35" s="24" t="s">
        <v>117</v>
      </c>
      <c r="I35" s="18" t="s">
        <v>118</v>
      </c>
      <c r="J35" s="52"/>
      <c r="K35" s="52"/>
      <c r="L35" s="52"/>
      <c r="M35" s="52"/>
      <c r="N35" s="52"/>
      <c r="O35" s="52"/>
      <c r="P35" s="52"/>
      <c r="Q35" s="52"/>
      <c r="R35" s="52"/>
      <c r="S35" s="18" t="s">
        <v>255</v>
      </c>
      <c r="T35" s="18"/>
      <c r="U35" s="18"/>
      <c r="V35" s="47"/>
    </row>
    <row r="36" spans="1:22" ht="21.75" customHeight="1" x14ac:dyDescent="0.65">
      <c r="A36" s="20">
        <v>31</v>
      </c>
      <c r="B36" s="21">
        <v>2198</v>
      </c>
      <c r="C36" s="25" t="s">
        <v>256</v>
      </c>
      <c r="D36" s="27" t="s">
        <v>257</v>
      </c>
      <c r="E36" s="13" t="s">
        <v>33</v>
      </c>
      <c r="F36" s="24" t="s">
        <v>221</v>
      </c>
      <c r="G36" s="24" t="s">
        <v>35</v>
      </c>
      <c r="H36" s="24" t="s">
        <v>116</v>
      </c>
      <c r="I36" s="18" t="s">
        <v>118</v>
      </c>
      <c r="J36" s="52"/>
      <c r="K36" s="52"/>
      <c r="L36" s="52"/>
      <c r="M36" s="52"/>
      <c r="N36" s="52"/>
      <c r="O36" s="52"/>
      <c r="P36" s="52"/>
      <c r="Q36" s="52"/>
      <c r="R36" s="52"/>
      <c r="S36" s="18" t="s">
        <v>258</v>
      </c>
      <c r="T36" s="18"/>
      <c r="U36" s="77" t="s">
        <v>259</v>
      </c>
      <c r="V36" s="47"/>
    </row>
    <row r="37" spans="1:22" ht="21.75" customHeight="1" x14ac:dyDescent="0.65">
      <c r="A37" s="20">
        <v>32</v>
      </c>
      <c r="B37" s="21">
        <v>1349</v>
      </c>
      <c r="C37" s="25" t="s">
        <v>260</v>
      </c>
      <c r="D37" s="27" t="s">
        <v>261</v>
      </c>
      <c r="E37" s="13" t="s">
        <v>40</v>
      </c>
      <c r="F37" s="24" t="s">
        <v>262</v>
      </c>
      <c r="G37" s="24" t="s">
        <v>35</v>
      </c>
      <c r="H37" s="24" t="s">
        <v>117</v>
      </c>
      <c r="I37" s="18" t="s">
        <v>118</v>
      </c>
      <c r="J37" s="52"/>
      <c r="K37" s="52"/>
      <c r="L37" s="52"/>
      <c r="M37" s="52"/>
      <c r="N37" s="52"/>
      <c r="O37" s="52"/>
      <c r="P37" s="52"/>
      <c r="Q37" s="52"/>
      <c r="R37" s="52"/>
      <c r="S37" s="18" t="s">
        <v>263</v>
      </c>
      <c r="T37" s="18" t="s">
        <v>264</v>
      </c>
      <c r="U37" s="77" t="s">
        <v>265</v>
      </c>
      <c r="V37" s="47"/>
    </row>
    <row r="38" spans="1:22" ht="21.75" customHeight="1" x14ac:dyDescent="0.65">
      <c r="A38" s="20">
        <v>33</v>
      </c>
      <c r="B38" s="21">
        <v>1446</v>
      </c>
      <c r="C38" s="25" t="s">
        <v>266</v>
      </c>
      <c r="D38" s="27" t="s">
        <v>267</v>
      </c>
      <c r="E38" s="13" t="s">
        <v>40</v>
      </c>
      <c r="F38" s="24" t="s">
        <v>268</v>
      </c>
      <c r="G38" s="24" t="s">
        <v>35</v>
      </c>
      <c r="H38" s="24" t="s">
        <v>117</v>
      </c>
      <c r="I38" s="18" t="s">
        <v>118</v>
      </c>
      <c r="J38" s="52"/>
      <c r="K38" s="52"/>
      <c r="L38" s="52"/>
      <c r="M38" s="52"/>
      <c r="N38" s="52"/>
      <c r="O38" s="52"/>
      <c r="P38" s="52"/>
      <c r="Q38" s="52"/>
      <c r="R38" s="52"/>
      <c r="S38" s="18" t="s">
        <v>269</v>
      </c>
      <c r="T38" s="18"/>
      <c r="U38" s="18"/>
      <c r="V38" s="47"/>
    </row>
    <row r="39" spans="1:22" ht="21.75" customHeight="1" x14ac:dyDescent="0.65">
      <c r="A39" s="20">
        <v>34</v>
      </c>
      <c r="B39" s="21">
        <v>2029</v>
      </c>
      <c r="C39" s="25" t="s">
        <v>270</v>
      </c>
      <c r="D39" s="27" t="s">
        <v>271</v>
      </c>
      <c r="E39" s="13" t="s">
        <v>33</v>
      </c>
      <c r="F39" s="24" t="s">
        <v>272</v>
      </c>
      <c r="G39" s="24" t="s">
        <v>35</v>
      </c>
      <c r="H39" s="24" t="s">
        <v>117</v>
      </c>
      <c r="I39" s="18" t="s">
        <v>118</v>
      </c>
      <c r="J39" s="52"/>
      <c r="K39" s="52"/>
      <c r="L39" s="52"/>
      <c r="M39" s="52"/>
      <c r="N39" s="52"/>
      <c r="O39" s="52"/>
      <c r="P39" s="52"/>
      <c r="Q39" s="52"/>
      <c r="R39" s="52"/>
      <c r="S39" s="18" t="s">
        <v>273</v>
      </c>
      <c r="T39" s="18" t="s">
        <v>274</v>
      </c>
      <c r="U39" s="77" t="s">
        <v>275</v>
      </c>
      <c r="V39" s="47"/>
    </row>
    <row r="40" spans="1:22" ht="21.75" customHeight="1" x14ac:dyDescent="0.65">
      <c r="A40" s="20">
        <v>35</v>
      </c>
      <c r="B40" s="21">
        <v>1384</v>
      </c>
      <c r="C40" s="25" t="s">
        <v>276</v>
      </c>
      <c r="D40" s="27" t="s">
        <v>277</v>
      </c>
      <c r="E40" s="13" t="s">
        <v>33</v>
      </c>
      <c r="F40" s="24" t="s">
        <v>278</v>
      </c>
      <c r="G40" s="24" t="s">
        <v>279</v>
      </c>
      <c r="H40" s="24" t="s">
        <v>2</v>
      </c>
      <c r="I40" s="18" t="s">
        <v>280</v>
      </c>
      <c r="J40" s="52"/>
      <c r="K40" s="52"/>
      <c r="L40" s="52"/>
      <c r="M40" s="52"/>
      <c r="N40" s="52"/>
      <c r="O40" s="52"/>
      <c r="P40" s="52"/>
      <c r="Q40" s="52"/>
      <c r="R40" s="52"/>
      <c r="S40" s="18" t="s">
        <v>281</v>
      </c>
      <c r="T40" s="18"/>
      <c r="U40" s="77" t="s">
        <v>282</v>
      </c>
      <c r="V40" s="47"/>
    </row>
    <row r="41" spans="1:22" ht="21.75" customHeight="1" x14ac:dyDescent="0.65">
      <c r="A41" s="20">
        <v>36</v>
      </c>
      <c r="B41" s="21">
        <v>1370</v>
      </c>
      <c r="C41" s="25" t="s">
        <v>283</v>
      </c>
      <c r="D41" s="27" t="s">
        <v>284</v>
      </c>
      <c r="E41" s="13" t="s">
        <v>33</v>
      </c>
      <c r="F41" s="24" t="s">
        <v>285</v>
      </c>
      <c r="G41" s="24" t="s">
        <v>35</v>
      </c>
      <c r="H41" s="24" t="s">
        <v>2</v>
      </c>
      <c r="I41" s="18" t="s">
        <v>280</v>
      </c>
      <c r="J41" s="52"/>
      <c r="K41" s="52"/>
      <c r="L41" s="52"/>
      <c r="M41" s="52"/>
      <c r="N41" s="52"/>
      <c r="O41" s="52"/>
      <c r="P41" s="52"/>
      <c r="Q41" s="52"/>
      <c r="R41" s="52"/>
      <c r="S41" s="18" t="s">
        <v>286</v>
      </c>
      <c r="T41" s="18"/>
      <c r="U41" s="77" t="s">
        <v>287</v>
      </c>
      <c r="V41" s="47"/>
    </row>
    <row r="42" spans="1:22" ht="21.75" customHeight="1" x14ac:dyDescent="0.65">
      <c r="A42" s="20">
        <v>37</v>
      </c>
      <c r="B42" s="21">
        <v>1304</v>
      </c>
      <c r="C42" s="25" t="s">
        <v>288</v>
      </c>
      <c r="D42" s="27" t="s">
        <v>289</v>
      </c>
      <c r="E42" s="13" t="s">
        <v>33</v>
      </c>
      <c r="F42" s="24" t="s">
        <v>290</v>
      </c>
      <c r="G42" s="24" t="s">
        <v>35</v>
      </c>
      <c r="H42" s="24" t="s">
        <v>2</v>
      </c>
      <c r="I42" s="18" t="s">
        <v>280</v>
      </c>
      <c r="J42" s="52"/>
      <c r="K42" s="52"/>
      <c r="L42" s="52"/>
      <c r="M42" s="52"/>
      <c r="N42" s="52"/>
      <c r="O42" s="52"/>
      <c r="P42" s="52"/>
      <c r="Q42" s="52"/>
      <c r="R42" s="52"/>
      <c r="S42" s="18" t="s">
        <v>291</v>
      </c>
      <c r="T42" s="18"/>
      <c r="U42" s="77" t="s">
        <v>292</v>
      </c>
      <c r="V42" s="47"/>
    </row>
    <row r="43" spans="1:22" ht="21.75" customHeight="1" x14ac:dyDescent="0.65">
      <c r="A43" s="20">
        <v>38</v>
      </c>
      <c r="B43" s="21">
        <v>1329</v>
      </c>
      <c r="C43" s="25" t="s">
        <v>293</v>
      </c>
      <c r="D43" s="27" t="s">
        <v>294</v>
      </c>
      <c r="E43" s="13" t="s">
        <v>33</v>
      </c>
      <c r="F43" s="24" t="s">
        <v>295</v>
      </c>
      <c r="G43" s="24"/>
      <c r="H43" s="24" t="s">
        <v>2</v>
      </c>
      <c r="I43" s="18" t="s">
        <v>280</v>
      </c>
      <c r="J43" s="52"/>
      <c r="K43" s="52"/>
      <c r="L43" s="52"/>
      <c r="M43" s="52"/>
      <c r="N43" s="52"/>
      <c r="O43" s="52"/>
      <c r="P43" s="52"/>
      <c r="Q43" s="52"/>
      <c r="R43" s="52"/>
      <c r="S43" s="18" t="s">
        <v>296</v>
      </c>
      <c r="T43" s="18"/>
      <c r="U43" s="18"/>
      <c r="V43" s="47"/>
    </row>
    <row r="44" spans="1:22" ht="21.75" customHeight="1" x14ac:dyDescent="0.65">
      <c r="A44" s="20">
        <v>39</v>
      </c>
      <c r="B44" s="21">
        <v>1303</v>
      </c>
      <c r="C44" s="25" t="s">
        <v>297</v>
      </c>
      <c r="D44" s="27" t="s">
        <v>298</v>
      </c>
      <c r="E44" s="13" t="s">
        <v>33</v>
      </c>
      <c r="F44" s="24" t="s">
        <v>299</v>
      </c>
      <c r="G44" s="24" t="s">
        <v>35</v>
      </c>
      <c r="H44" s="24" t="s">
        <v>2</v>
      </c>
      <c r="I44" s="18" t="s">
        <v>280</v>
      </c>
      <c r="J44" s="52"/>
      <c r="K44" s="52"/>
      <c r="L44" s="52"/>
      <c r="M44" s="52"/>
      <c r="N44" s="52"/>
      <c r="O44" s="52"/>
      <c r="P44" s="52"/>
      <c r="Q44" s="52"/>
      <c r="R44" s="52"/>
      <c r="S44" s="18" t="s">
        <v>300</v>
      </c>
      <c r="T44" s="18" t="s">
        <v>302</v>
      </c>
      <c r="U44" s="77" t="s">
        <v>301</v>
      </c>
      <c r="V44" s="47"/>
    </row>
    <row r="45" spans="1:22" ht="21.75" customHeight="1" x14ac:dyDescent="0.65">
      <c r="A45" s="20">
        <v>40</v>
      </c>
      <c r="B45" s="21">
        <v>1431</v>
      </c>
      <c r="C45" s="25" t="s">
        <v>303</v>
      </c>
      <c r="D45" s="27" t="s">
        <v>304</v>
      </c>
      <c r="E45" s="13" t="s">
        <v>33</v>
      </c>
      <c r="F45" s="24" t="s">
        <v>305</v>
      </c>
      <c r="G45" s="24" t="s">
        <v>35</v>
      </c>
      <c r="H45" s="24" t="s">
        <v>2</v>
      </c>
      <c r="I45" s="18" t="s">
        <v>280</v>
      </c>
      <c r="J45" s="52"/>
      <c r="K45" s="52"/>
      <c r="L45" s="52"/>
      <c r="M45" s="52"/>
      <c r="N45" s="52"/>
      <c r="O45" s="52"/>
      <c r="P45" s="52"/>
      <c r="Q45" s="52"/>
      <c r="R45" s="52"/>
      <c r="S45" s="18" t="s">
        <v>306</v>
      </c>
      <c r="T45" s="18"/>
      <c r="U45" s="77" t="s">
        <v>307</v>
      </c>
      <c r="V45" s="47"/>
    </row>
    <row r="46" spans="1:22" ht="21.75" customHeight="1" x14ac:dyDescent="0.65">
      <c r="A46" s="20">
        <v>41</v>
      </c>
      <c r="B46" s="21">
        <v>1461</v>
      </c>
      <c r="C46" s="25" t="s">
        <v>308</v>
      </c>
      <c r="D46" s="27" t="s">
        <v>309</v>
      </c>
      <c r="E46" s="13" t="s">
        <v>33</v>
      </c>
      <c r="F46" s="24" t="s">
        <v>310</v>
      </c>
      <c r="G46" s="24" t="s">
        <v>35</v>
      </c>
      <c r="H46" s="24" t="s">
        <v>2</v>
      </c>
      <c r="I46" s="18" t="s">
        <v>280</v>
      </c>
      <c r="J46" s="52"/>
      <c r="K46" s="52"/>
      <c r="L46" s="52"/>
      <c r="M46" s="52"/>
      <c r="N46" s="52"/>
      <c r="O46" s="52"/>
      <c r="P46" s="52"/>
      <c r="Q46" s="52"/>
      <c r="R46" s="52"/>
      <c r="S46" s="18" t="s">
        <v>311</v>
      </c>
      <c r="T46" s="18"/>
      <c r="U46" s="18"/>
      <c r="V46" s="47"/>
    </row>
    <row r="47" spans="1:22" ht="21.75" customHeight="1" x14ac:dyDescent="0.65">
      <c r="A47" s="20">
        <v>42</v>
      </c>
      <c r="B47" s="21">
        <v>1537</v>
      </c>
      <c r="C47" s="25" t="s">
        <v>312</v>
      </c>
      <c r="D47" s="27" t="s">
        <v>313</v>
      </c>
      <c r="E47" s="13" t="s">
        <v>33</v>
      </c>
      <c r="F47" s="24" t="s">
        <v>314</v>
      </c>
      <c r="G47" s="24" t="s">
        <v>35</v>
      </c>
      <c r="H47" s="24" t="s">
        <v>2</v>
      </c>
      <c r="I47" s="18"/>
      <c r="J47" s="52"/>
      <c r="K47" s="52"/>
      <c r="L47" s="52"/>
      <c r="M47" s="52"/>
      <c r="N47" s="52"/>
      <c r="O47" s="52"/>
      <c r="P47" s="52"/>
      <c r="Q47" s="52"/>
      <c r="R47" s="52"/>
      <c r="S47" s="18" t="s">
        <v>315</v>
      </c>
      <c r="T47" s="18"/>
      <c r="U47" s="18"/>
      <c r="V47" s="47"/>
    </row>
    <row r="48" spans="1:22" ht="21.75" customHeight="1" x14ac:dyDescent="0.65">
      <c r="A48" s="20">
        <v>43</v>
      </c>
      <c r="B48" s="21">
        <v>2083</v>
      </c>
      <c r="C48" s="25" t="s">
        <v>316</v>
      </c>
      <c r="D48" s="27" t="s">
        <v>317</v>
      </c>
      <c r="E48" s="13" t="s">
        <v>33</v>
      </c>
      <c r="F48" s="24" t="s">
        <v>318</v>
      </c>
      <c r="G48" s="24" t="s">
        <v>35</v>
      </c>
      <c r="H48" s="24" t="s">
        <v>2</v>
      </c>
      <c r="I48" s="18" t="s">
        <v>280</v>
      </c>
      <c r="J48" s="52"/>
      <c r="K48" s="52"/>
      <c r="L48" s="52"/>
      <c r="M48" s="52"/>
      <c r="N48" s="52"/>
      <c r="O48" s="52"/>
      <c r="P48" s="52"/>
      <c r="Q48" s="52"/>
      <c r="R48" s="52"/>
      <c r="S48" s="18" t="s">
        <v>319</v>
      </c>
      <c r="T48" s="18" t="s">
        <v>320</v>
      </c>
      <c r="U48" s="18"/>
      <c r="V48" s="47"/>
    </row>
    <row r="49" spans="1:22" ht="21.75" customHeight="1" x14ac:dyDescent="0.65">
      <c r="A49" s="20">
        <v>44</v>
      </c>
      <c r="B49" s="21">
        <v>1067</v>
      </c>
      <c r="C49" s="25" t="s">
        <v>321</v>
      </c>
      <c r="D49" s="27" t="s">
        <v>322</v>
      </c>
      <c r="E49" s="13" t="s">
        <v>33</v>
      </c>
      <c r="F49" s="24" t="s">
        <v>323</v>
      </c>
      <c r="G49" s="24" t="s">
        <v>35</v>
      </c>
      <c r="H49" s="24" t="s">
        <v>2</v>
      </c>
      <c r="I49" s="18" t="s">
        <v>280</v>
      </c>
      <c r="J49" s="52"/>
      <c r="K49" s="52"/>
      <c r="L49" s="52"/>
      <c r="M49" s="52"/>
      <c r="N49" s="52"/>
      <c r="O49" s="52"/>
      <c r="P49" s="52"/>
      <c r="Q49" s="52"/>
      <c r="R49" s="52"/>
      <c r="S49" s="18" t="s">
        <v>324</v>
      </c>
      <c r="T49" s="18" t="s">
        <v>325</v>
      </c>
      <c r="U49" s="77" t="s">
        <v>326</v>
      </c>
      <c r="V49" s="47"/>
    </row>
    <row r="50" spans="1:22" ht="21.75" customHeight="1" x14ac:dyDescent="0.65">
      <c r="A50" s="20">
        <v>45</v>
      </c>
      <c r="B50" s="21"/>
      <c r="C50" s="25" t="s">
        <v>2135</v>
      </c>
      <c r="D50" s="27" t="s">
        <v>934</v>
      </c>
      <c r="E50" s="13" t="s">
        <v>33</v>
      </c>
      <c r="F50" s="24" t="s">
        <v>935</v>
      </c>
      <c r="G50" s="24" t="s">
        <v>35</v>
      </c>
      <c r="H50" s="24" t="s">
        <v>2134</v>
      </c>
      <c r="I50" s="18" t="s">
        <v>4</v>
      </c>
      <c r="J50" s="52"/>
      <c r="K50" s="52"/>
      <c r="L50" s="52"/>
      <c r="M50" s="52"/>
      <c r="N50" s="52"/>
      <c r="O50" s="52"/>
      <c r="P50" s="52"/>
      <c r="Q50" s="52"/>
      <c r="R50" s="52"/>
      <c r="S50" s="18" t="s">
        <v>936</v>
      </c>
      <c r="T50" s="18"/>
      <c r="U50" s="77"/>
      <c r="V50" s="47"/>
    </row>
    <row r="51" spans="1:22" ht="21.75" customHeight="1" x14ac:dyDescent="0.65">
      <c r="A51" s="20">
        <v>46</v>
      </c>
      <c r="B51" s="21">
        <v>1679</v>
      </c>
      <c r="C51" s="25" t="s">
        <v>937</v>
      </c>
      <c r="D51" s="27" t="s">
        <v>938</v>
      </c>
      <c r="E51" s="13" t="s">
        <v>33</v>
      </c>
      <c r="F51" s="24" t="s">
        <v>939</v>
      </c>
      <c r="G51" s="24" t="s">
        <v>279</v>
      </c>
      <c r="H51" s="24" t="s">
        <v>389</v>
      </c>
      <c r="I51" s="18" t="s">
        <v>4</v>
      </c>
      <c r="J51" s="52"/>
      <c r="K51" s="52"/>
      <c r="L51" s="52"/>
      <c r="M51" s="52"/>
      <c r="N51" s="52"/>
      <c r="O51" s="52"/>
      <c r="P51" s="52"/>
      <c r="Q51" s="52"/>
      <c r="R51" s="52"/>
      <c r="S51" s="18" t="s">
        <v>940</v>
      </c>
      <c r="T51" s="18" t="s">
        <v>941</v>
      </c>
      <c r="U51" s="77"/>
      <c r="V51" s="47"/>
    </row>
    <row r="52" spans="1:22" ht="21.75" customHeight="1" x14ac:dyDescent="0.65">
      <c r="A52" s="20">
        <v>47</v>
      </c>
      <c r="B52" s="21">
        <v>2106</v>
      </c>
      <c r="C52" s="25" t="s">
        <v>942</v>
      </c>
      <c r="D52" s="27" t="s">
        <v>943</v>
      </c>
      <c r="E52" s="13" t="s">
        <v>33</v>
      </c>
      <c r="F52" s="24" t="s">
        <v>944</v>
      </c>
      <c r="G52" s="24" t="s">
        <v>279</v>
      </c>
      <c r="H52" s="24" t="s">
        <v>389</v>
      </c>
      <c r="I52" s="18" t="s">
        <v>4</v>
      </c>
      <c r="J52" s="52" t="s">
        <v>946</v>
      </c>
      <c r="K52" s="52"/>
      <c r="L52" s="52"/>
      <c r="M52" s="52"/>
      <c r="N52" s="52"/>
      <c r="O52" s="52"/>
      <c r="P52" s="52"/>
      <c r="Q52" s="52"/>
      <c r="R52" s="52"/>
      <c r="S52" s="18" t="s">
        <v>945</v>
      </c>
      <c r="T52" s="18"/>
      <c r="U52" s="77"/>
      <c r="V52" s="47"/>
    </row>
    <row r="53" spans="1:22" ht="21.75" customHeight="1" x14ac:dyDescent="0.65">
      <c r="A53" s="20">
        <v>48</v>
      </c>
      <c r="B53" s="21">
        <v>1342</v>
      </c>
      <c r="C53" s="25" t="s">
        <v>947</v>
      </c>
      <c r="D53" s="27" t="s">
        <v>948</v>
      </c>
      <c r="E53" s="13" t="s">
        <v>33</v>
      </c>
      <c r="F53" s="24" t="s">
        <v>949</v>
      </c>
      <c r="G53" s="24" t="s">
        <v>35</v>
      </c>
      <c r="H53" s="24" t="s">
        <v>389</v>
      </c>
      <c r="I53" s="18" t="s">
        <v>4</v>
      </c>
      <c r="J53" s="52"/>
      <c r="K53" s="52"/>
      <c r="L53" s="52"/>
      <c r="M53" s="52"/>
      <c r="N53" s="52"/>
      <c r="O53" s="52"/>
      <c r="P53" s="52"/>
      <c r="Q53" s="52"/>
      <c r="R53" s="52"/>
      <c r="S53" s="18" t="s">
        <v>950</v>
      </c>
      <c r="T53" s="18" t="s">
        <v>951</v>
      </c>
      <c r="U53" s="77"/>
      <c r="V53" s="47"/>
    </row>
    <row r="54" spans="1:22" ht="21.75" customHeight="1" x14ac:dyDescent="0.65">
      <c r="A54" s="20">
        <v>49</v>
      </c>
      <c r="B54" s="21">
        <v>1441</v>
      </c>
      <c r="C54" s="25" t="s">
        <v>952</v>
      </c>
      <c r="D54" s="27" t="s">
        <v>953</v>
      </c>
      <c r="E54" s="13" t="s">
        <v>40</v>
      </c>
      <c r="F54" s="24" t="s">
        <v>954</v>
      </c>
      <c r="G54" s="24" t="s">
        <v>35</v>
      </c>
      <c r="H54" s="24" t="s">
        <v>389</v>
      </c>
      <c r="I54" s="18" t="s">
        <v>4</v>
      </c>
      <c r="J54" s="52"/>
      <c r="K54" s="52"/>
      <c r="L54" s="52"/>
      <c r="M54" s="52"/>
      <c r="N54" s="52"/>
      <c r="O54" s="52"/>
      <c r="P54" s="52"/>
      <c r="Q54" s="52"/>
      <c r="R54" s="52"/>
      <c r="S54" s="18" t="s">
        <v>955</v>
      </c>
      <c r="T54" s="18"/>
      <c r="U54" s="77"/>
      <c r="V54" s="47"/>
    </row>
    <row r="55" spans="1:22" ht="21.75" customHeight="1" x14ac:dyDescent="0.65">
      <c r="A55" s="20">
        <v>50</v>
      </c>
      <c r="B55" s="21">
        <v>1599</v>
      </c>
      <c r="C55" s="25" t="s">
        <v>956</v>
      </c>
      <c r="D55" s="27" t="s">
        <v>957</v>
      </c>
      <c r="E55" s="13" t="s">
        <v>33</v>
      </c>
      <c r="F55" s="24"/>
      <c r="G55" s="24" t="s">
        <v>35</v>
      </c>
      <c r="H55" s="24" t="s">
        <v>389</v>
      </c>
      <c r="I55" s="18" t="s">
        <v>4</v>
      </c>
      <c r="J55" s="52"/>
      <c r="K55" s="52"/>
      <c r="L55" s="52"/>
      <c r="M55" s="52"/>
      <c r="N55" s="52"/>
      <c r="O55" s="52"/>
      <c r="P55" s="52"/>
      <c r="Q55" s="52"/>
      <c r="R55" s="52"/>
      <c r="S55" s="18" t="s">
        <v>958</v>
      </c>
      <c r="T55" s="18"/>
      <c r="U55" s="77"/>
      <c r="V55" s="47"/>
    </row>
    <row r="56" spans="1:22" ht="21.75" customHeight="1" x14ac:dyDescent="0.65">
      <c r="A56" s="20">
        <v>51</v>
      </c>
      <c r="B56" s="21">
        <v>2150</v>
      </c>
      <c r="C56" s="25" t="s">
        <v>959</v>
      </c>
      <c r="D56" s="27" t="s">
        <v>960</v>
      </c>
      <c r="E56" s="13" t="s">
        <v>33</v>
      </c>
      <c r="F56" s="24" t="s">
        <v>961</v>
      </c>
      <c r="G56" s="24" t="s">
        <v>35</v>
      </c>
      <c r="H56" s="24" t="s">
        <v>116</v>
      </c>
      <c r="I56" s="18" t="s">
        <v>4</v>
      </c>
      <c r="J56" s="52"/>
      <c r="K56" s="52"/>
      <c r="L56" s="52"/>
      <c r="M56" s="52"/>
      <c r="N56" s="52"/>
      <c r="O56" s="52"/>
      <c r="P56" s="52"/>
      <c r="Q56" s="52"/>
      <c r="R56" s="52"/>
      <c r="S56" s="18" t="s">
        <v>962</v>
      </c>
      <c r="T56" s="18"/>
      <c r="U56" s="77"/>
      <c r="V56" s="47"/>
    </row>
    <row r="57" spans="1:22" ht="21.75" customHeight="1" x14ac:dyDescent="0.65">
      <c r="A57" s="20">
        <v>52</v>
      </c>
      <c r="B57" s="21">
        <v>2157</v>
      </c>
      <c r="C57" s="25" t="s">
        <v>963</v>
      </c>
      <c r="D57" s="27" t="s">
        <v>964</v>
      </c>
      <c r="E57" s="13" t="s">
        <v>33</v>
      </c>
      <c r="F57" s="24" t="s">
        <v>965</v>
      </c>
      <c r="G57" s="24" t="s">
        <v>35</v>
      </c>
      <c r="H57" s="24" t="s">
        <v>2134</v>
      </c>
      <c r="I57" s="18" t="s">
        <v>4</v>
      </c>
      <c r="J57" s="52"/>
      <c r="K57" s="52"/>
      <c r="L57" s="52"/>
      <c r="M57" s="52"/>
      <c r="N57" s="52"/>
      <c r="O57" s="52"/>
      <c r="P57" s="52"/>
      <c r="Q57" s="52"/>
      <c r="R57" s="52"/>
      <c r="S57" s="18" t="s">
        <v>966</v>
      </c>
      <c r="T57" s="18"/>
      <c r="U57" s="77"/>
      <c r="V57" s="47"/>
    </row>
    <row r="58" spans="1:22" ht="21.75" customHeight="1" x14ac:dyDescent="0.65">
      <c r="A58" s="20">
        <v>53</v>
      </c>
      <c r="B58" s="21">
        <v>1659</v>
      </c>
      <c r="C58" s="25" t="s">
        <v>967</v>
      </c>
      <c r="D58" s="27" t="s">
        <v>968</v>
      </c>
      <c r="E58" s="13" t="s">
        <v>33</v>
      </c>
      <c r="F58" s="24" t="s">
        <v>969</v>
      </c>
      <c r="G58" s="24" t="s">
        <v>279</v>
      </c>
      <c r="H58" s="24" t="s">
        <v>116</v>
      </c>
      <c r="I58" s="18" t="s">
        <v>4</v>
      </c>
      <c r="J58" s="52"/>
      <c r="K58" s="52"/>
      <c r="L58" s="52"/>
      <c r="M58" s="52"/>
      <c r="N58" s="52"/>
      <c r="O58" s="52"/>
      <c r="P58" s="52"/>
      <c r="Q58" s="52"/>
      <c r="R58" s="52"/>
      <c r="S58" s="18" t="s">
        <v>970</v>
      </c>
      <c r="T58" s="18"/>
      <c r="U58" s="77"/>
      <c r="V58" s="47"/>
    </row>
    <row r="59" spans="1:22" ht="21.75" customHeight="1" x14ac:dyDescent="0.65">
      <c r="A59" s="20">
        <v>54</v>
      </c>
      <c r="B59" s="21">
        <v>1389</v>
      </c>
      <c r="C59" s="25" t="s">
        <v>971</v>
      </c>
      <c r="D59" s="27" t="s">
        <v>972</v>
      </c>
      <c r="E59" s="13" t="s">
        <v>33</v>
      </c>
      <c r="F59" s="24" t="s">
        <v>973</v>
      </c>
      <c r="G59" s="24" t="s">
        <v>35</v>
      </c>
      <c r="H59" s="24" t="s">
        <v>389</v>
      </c>
      <c r="I59" s="18" t="s">
        <v>4</v>
      </c>
      <c r="J59" s="52"/>
      <c r="K59" s="52"/>
      <c r="L59" s="52"/>
      <c r="M59" s="52"/>
      <c r="N59" s="52"/>
      <c r="O59" s="52"/>
      <c r="P59" s="52"/>
      <c r="Q59" s="52"/>
      <c r="R59" s="52"/>
      <c r="S59" s="18" t="s">
        <v>974</v>
      </c>
      <c r="T59" s="18"/>
      <c r="U59" s="77"/>
      <c r="V59" s="47"/>
    </row>
    <row r="60" spans="1:22" ht="21.75" customHeight="1" x14ac:dyDescent="0.65">
      <c r="A60" s="20">
        <v>55</v>
      </c>
      <c r="B60" s="21">
        <v>2199</v>
      </c>
      <c r="C60" s="25" t="s">
        <v>975</v>
      </c>
      <c r="D60" s="27" t="s">
        <v>976</v>
      </c>
      <c r="E60" s="13" t="s">
        <v>40</v>
      </c>
      <c r="F60" s="24" t="s">
        <v>977</v>
      </c>
      <c r="G60" s="24" t="s">
        <v>35</v>
      </c>
      <c r="H60" s="24" t="s">
        <v>389</v>
      </c>
      <c r="I60" s="18" t="s">
        <v>4</v>
      </c>
      <c r="J60" s="52"/>
      <c r="K60" s="52"/>
      <c r="L60" s="52"/>
      <c r="M60" s="52"/>
      <c r="N60" s="52"/>
      <c r="O60" s="52"/>
      <c r="P60" s="52"/>
      <c r="Q60" s="52"/>
      <c r="R60" s="52"/>
      <c r="S60" s="18" t="s">
        <v>978</v>
      </c>
      <c r="T60" s="18"/>
      <c r="U60" s="77"/>
      <c r="V60" s="47"/>
    </row>
    <row r="61" spans="1:22" ht="21.75" customHeight="1" x14ac:dyDescent="0.65">
      <c r="A61" s="20">
        <v>56</v>
      </c>
      <c r="B61" s="21"/>
      <c r="C61" s="25" t="s">
        <v>979</v>
      </c>
      <c r="D61" s="27" t="s">
        <v>980</v>
      </c>
      <c r="E61" s="13" t="s">
        <v>33</v>
      </c>
      <c r="F61" s="24" t="s">
        <v>981</v>
      </c>
      <c r="G61" s="24" t="s">
        <v>35</v>
      </c>
      <c r="H61" s="24" t="s">
        <v>116</v>
      </c>
      <c r="I61" s="18" t="s">
        <v>4</v>
      </c>
      <c r="J61" s="52"/>
      <c r="K61" s="52"/>
      <c r="L61" s="52"/>
      <c r="M61" s="52"/>
      <c r="N61" s="52"/>
      <c r="O61" s="52"/>
      <c r="P61" s="52"/>
      <c r="Q61" s="52"/>
      <c r="R61" s="52"/>
      <c r="S61" s="18" t="s">
        <v>982</v>
      </c>
      <c r="T61" s="18"/>
      <c r="U61" s="77"/>
      <c r="V61" s="47"/>
    </row>
    <row r="62" spans="1:22" ht="21.75" customHeight="1" x14ac:dyDescent="0.65">
      <c r="A62" s="20">
        <v>57</v>
      </c>
      <c r="B62" s="21">
        <v>1503</v>
      </c>
      <c r="C62" s="25" t="s">
        <v>983</v>
      </c>
      <c r="D62" s="27" t="s">
        <v>984</v>
      </c>
      <c r="E62" s="13" t="s">
        <v>40</v>
      </c>
      <c r="F62" s="24" t="s">
        <v>985</v>
      </c>
      <c r="G62" s="24" t="s">
        <v>35</v>
      </c>
      <c r="H62" s="24" t="s">
        <v>389</v>
      </c>
      <c r="I62" s="18" t="s">
        <v>4</v>
      </c>
      <c r="J62" s="52"/>
      <c r="K62" s="52"/>
      <c r="L62" s="52"/>
      <c r="M62" s="52"/>
      <c r="N62" s="52"/>
      <c r="O62" s="52"/>
      <c r="P62" s="52"/>
      <c r="Q62" s="52"/>
      <c r="R62" s="52"/>
      <c r="S62" s="18" t="s">
        <v>986</v>
      </c>
      <c r="T62" s="18" t="s">
        <v>987</v>
      </c>
      <c r="U62" s="77"/>
      <c r="V62" s="47"/>
    </row>
    <row r="63" spans="1:22" ht="21.75" customHeight="1" x14ac:dyDescent="0.65">
      <c r="A63" s="20">
        <v>58</v>
      </c>
      <c r="B63" s="21">
        <v>2410</v>
      </c>
      <c r="C63" s="25" t="s">
        <v>988</v>
      </c>
      <c r="D63" s="27" t="s">
        <v>989</v>
      </c>
      <c r="E63" s="13" t="s">
        <v>33</v>
      </c>
      <c r="F63" s="24" t="s">
        <v>990</v>
      </c>
      <c r="G63" s="24" t="s">
        <v>35</v>
      </c>
      <c r="H63" s="24" t="s">
        <v>389</v>
      </c>
      <c r="I63" s="18" t="s">
        <v>4</v>
      </c>
      <c r="J63" s="52" t="s">
        <v>992</v>
      </c>
      <c r="K63" s="52"/>
      <c r="L63" s="52"/>
      <c r="M63" s="52"/>
      <c r="N63" s="52"/>
      <c r="O63" s="52"/>
      <c r="P63" s="52"/>
      <c r="Q63" s="52"/>
      <c r="R63" s="52"/>
      <c r="S63" s="18" t="s">
        <v>991</v>
      </c>
      <c r="T63" s="18"/>
      <c r="U63" s="77"/>
      <c r="V63" s="47"/>
    </row>
    <row r="64" spans="1:22" ht="21.75" customHeight="1" x14ac:dyDescent="0.65">
      <c r="A64" s="20">
        <v>59</v>
      </c>
      <c r="B64" s="21">
        <v>1391</v>
      </c>
      <c r="C64" s="25" t="s">
        <v>993</v>
      </c>
      <c r="D64" s="27" t="s">
        <v>994</v>
      </c>
      <c r="E64" s="13" t="s">
        <v>33</v>
      </c>
      <c r="F64" s="24" t="s">
        <v>995</v>
      </c>
      <c r="G64" s="24" t="s">
        <v>35</v>
      </c>
      <c r="H64" s="24" t="s">
        <v>389</v>
      </c>
      <c r="I64" s="18" t="s">
        <v>4</v>
      </c>
      <c r="J64" s="52"/>
      <c r="K64" s="52"/>
      <c r="L64" s="52"/>
      <c r="M64" s="52"/>
      <c r="N64" s="52"/>
      <c r="O64" s="52"/>
      <c r="P64" s="52"/>
      <c r="Q64" s="52"/>
      <c r="R64" s="52"/>
      <c r="S64" s="18" t="s">
        <v>996</v>
      </c>
      <c r="T64" s="18"/>
      <c r="U64" s="77"/>
      <c r="V64" s="47"/>
    </row>
    <row r="65" spans="1:22" ht="21.75" customHeight="1" x14ac:dyDescent="0.65">
      <c r="A65" s="20">
        <v>60</v>
      </c>
      <c r="B65" s="21">
        <v>1305</v>
      </c>
      <c r="C65" s="25" t="s">
        <v>997</v>
      </c>
      <c r="D65" s="27" t="s">
        <v>998</v>
      </c>
      <c r="E65" s="13" t="s">
        <v>33</v>
      </c>
      <c r="F65" s="24" t="s">
        <v>999</v>
      </c>
      <c r="G65" s="24" t="s">
        <v>35</v>
      </c>
      <c r="H65" s="24" t="s">
        <v>389</v>
      </c>
      <c r="I65" s="18" t="s">
        <v>4</v>
      </c>
      <c r="J65" s="52"/>
      <c r="K65" s="52"/>
      <c r="L65" s="52"/>
      <c r="M65" s="52"/>
      <c r="N65" s="52"/>
      <c r="O65" s="52"/>
      <c r="P65" s="52"/>
      <c r="Q65" s="52"/>
      <c r="R65" s="52"/>
      <c r="S65" s="18" t="s">
        <v>1000</v>
      </c>
      <c r="T65" s="18"/>
      <c r="U65" s="77"/>
      <c r="V65" s="47"/>
    </row>
    <row r="66" spans="1:22" ht="21.75" customHeight="1" x14ac:dyDescent="0.65">
      <c r="A66" s="20">
        <v>61</v>
      </c>
      <c r="B66" s="21">
        <v>1582</v>
      </c>
      <c r="C66" s="25" t="s">
        <v>1001</v>
      </c>
      <c r="D66" s="27" t="s">
        <v>1002</v>
      </c>
      <c r="E66" s="13" t="s">
        <v>40</v>
      </c>
      <c r="F66" s="24" t="s">
        <v>1003</v>
      </c>
      <c r="G66" s="24" t="s">
        <v>35</v>
      </c>
      <c r="H66" s="24" t="s">
        <v>389</v>
      </c>
      <c r="I66" s="18" t="s">
        <v>4</v>
      </c>
      <c r="J66" s="52"/>
      <c r="K66" s="52"/>
      <c r="L66" s="52"/>
      <c r="M66" s="52"/>
      <c r="N66" s="52"/>
      <c r="O66" s="52"/>
      <c r="P66" s="52"/>
      <c r="Q66" s="52"/>
      <c r="R66" s="52"/>
      <c r="S66" s="18" t="s">
        <v>1004</v>
      </c>
      <c r="T66" s="18"/>
      <c r="U66" s="77"/>
      <c r="V66" s="47"/>
    </row>
    <row r="67" spans="1:22" ht="21.75" customHeight="1" x14ac:dyDescent="0.65">
      <c r="A67" s="20">
        <v>62</v>
      </c>
      <c r="B67" s="21">
        <v>1589</v>
      </c>
      <c r="C67" s="25" t="s">
        <v>1005</v>
      </c>
      <c r="D67" s="27" t="s">
        <v>1006</v>
      </c>
      <c r="E67" s="13" t="s">
        <v>40</v>
      </c>
      <c r="F67" s="24" t="s">
        <v>1007</v>
      </c>
      <c r="G67" s="24" t="s">
        <v>35</v>
      </c>
      <c r="H67" s="24" t="s">
        <v>389</v>
      </c>
      <c r="I67" s="18" t="s">
        <v>4</v>
      </c>
      <c r="J67" s="52"/>
      <c r="K67" s="52"/>
      <c r="L67" s="52"/>
      <c r="M67" s="52"/>
      <c r="N67" s="52"/>
      <c r="O67" s="52"/>
      <c r="P67" s="52"/>
      <c r="Q67" s="52"/>
      <c r="R67" s="52"/>
      <c r="S67" s="18" t="s">
        <v>1008</v>
      </c>
      <c r="T67" s="18"/>
      <c r="U67" s="77"/>
      <c r="V67" s="47"/>
    </row>
    <row r="68" spans="1:22" ht="21.75" customHeight="1" x14ac:dyDescent="0.65">
      <c r="A68" s="20">
        <v>63</v>
      </c>
      <c r="B68" s="21">
        <v>1369</v>
      </c>
      <c r="C68" s="25" t="s">
        <v>1009</v>
      </c>
      <c r="D68" s="27" t="s">
        <v>1010</v>
      </c>
      <c r="E68" s="13" t="s">
        <v>33</v>
      </c>
      <c r="F68" s="24" t="s">
        <v>1011</v>
      </c>
      <c r="G68" s="24" t="s">
        <v>35</v>
      </c>
      <c r="H68" s="24" t="s">
        <v>116</v>
      </c>
      <c r="I68" s="18" t="s">
        <v>4</v>
      </c>
      <c r="J68" s="52"/>
      <c r="K68" s="52"/>
      <c r="L68" s="52"/>
      <c r="M68" s="52"/>
      <c r="N68" s="52"/>
      <c r="O68" s="52"/>
      <c r="P68" s="52"/>
      <c r="Q68" s="52"/>
      <c r="R68" s="52"/>
      <c r="S68" s="18" t="s">
        <v>1013</v>
      </c>
      <c r="T68" s="18" t="s">
        <v>1012</v>
      </c>
      <c r="U68" s="77"/>
      <c r="V68" s="47"/>
    </row>
    <row r="69" spans="1:22" ht="21.75" customHeight="1" x14ac:dyDescent="0.65">
      <c r="A69" s="20">
        <v>64</v>
      </c>
      <c r="B69" s="21">
        <v>1616</v>
      </c>
      <c r="C69" s="25" t="s">
        <v>1014</v>
      </c>
      <c r="D69" s="27" t="s">
        <v>1015</v>
      </c>
      <c r="E69" s="13" t="s">
        <v>33</v>
      </c>
      <c r="F69" s="24" t="s">
        <v>1016</v>
      </c>
      <c r="G69" s="24" t="s">
        <v>35</v>
      </c>
      <c r="H69" s="24" t="s">
        <v>116</v>
      </c>
      <c r="I69" s="18" t="s">
        <v>4</v>
      </c>
      <c r="J69" s="52"/>
      <c r="K69" s="52"/>
      <c r="L69" s="52"/>
      <c r="M69" s="52"/>
      <c r="N69" s="52"/>
      <c r="O69" s="52"/>
      <c r="P69" s="52"/>
      <c r="Q69" s="52"/>
      <c r="R69" s="52"/>
      <c r="S69" s="18" t="s">
        <v>1017</v>
      </c>
      <c r="T69" s="18"/>
      <c r="U69" s="77"/>
      <c r="V69" s="47"/>
    </row>
    <row r="70" spans="1:22" ht="21.75" customHeight="1" x14ac:dyDescent="0.65">
      <c r="A70" s="20">
        <v>65</v>
      </c>
      <c r="B70" s="21">
        <v>1681</v>
      </c>
      <c r="C70" s="25" t="s">
        <v>1018</v>
      </c>
      <c r="D70" s="27" t="s">
        <v>1019</v>
      </c>
      <c r="E70" s="13" t="s">
        <v>33</v>
      </c>
      <c r="F70" s="24" t="s">
        <v>1020</v>
      </c>
      <c r="G70" s="24" t="s">
        <v>35</v>
      </c>
      <c r="H70" s="24" t="s">
        <v>389</v>
      </c>
      <c r="I70" s="18" t="s">
        <v>4</v>
      </c>
      <c r="J70" s="52"/>
      <c r="K70" s="52"/>
      <c r="L70" s="52"/>
      <c r="M70" s="52"/>
      <c r="N70" s="52"/>
      <c r="O70" s="52"/>
      <c r="P70" s="52"/>
      <c r="Q70" s="52"/>
      <c r="R70" s="52"/>
      <c r="S70" s="18" t="s">
        <v>1021</v>
      </c>
      <c r="T70" s="18"/>
      <c r="U70" s="77"/>
      <c r="V70" s="47"/>
    </row>
    <row r="71" spans="1:22" ht="21.75" customHeight="1" x14ac:dyDescent="0.65">
      <c r="A71" s="20">
        <v>66</v>
      </c>
      <c r="B71" s="21">
        <v>2489</v>
      </c>
      <c r="C71" s="25" t="s">
        <v>1022</v>
      </c>
      <c r="D71" s="27" t="s">
        <v>1023</v>
      </c>
      <c r="E71" s="13" t="s">
        <v>33</v>
      </c>
      <c r="F71" s="24" t="s">
        <v>1024</v>
      </c>
      <c r="G71" s="24" t="s">
        <v>35</v>
      </c>
      <c r="H71" s="24" t="s">
        <v>389</v>
      </c>
      <c r="I71" s="18" t="s">
        <v>4</v>
      </c>
      <c r="J71" s="52"/>
      <c r="K71" s="52"/>
      <c r="L71" s="52"/>
      <c r="M71" s="52"/>
      <c r="N71" s="52"/>
      <c r="O71" s="52"/>
      <c r="P71" s="52"/>
      <c r="Q71" s="52"/>
      <c r="R71" s="52"/>
      <c r="S71" s="18" t="s">
        <v>1025</v>
      </c>
      <c r="T71" s="18" t="s">
        <v>1026</v>
      </c>
      <c r="U71" s="77"/>
      <c r="V71" s="47"/>
    </row>
    <row r="72" spans="1:22" ht="21.75" customHeight="1" x14ac:dyDescent="0.65">
      <c r="A72" s="20">
        <v>67</v>
      </c>
      <c r="B72" s="21">
        <v>1289</v>
      </c>
      <c r="C72" s="25" t="s">
        <v>1027</v>
      </c>
      <c r="D72" s="27" t="s">
        <v>1028</v>
      </c>
      <c r="E72" s="13" t="s">
        <v>33</v>
      </c>
      <c r="F72" s="24" t="s">
        <v>1029</v>
      </c>
      <c r="G72" s="24" t="s">
        <v>35</v>
      </c>
      <c r="H72" s="24" t="s">
        <v>389</v>
      </c>
      <c r="I72" s="18" t="s">
        <v>4</v>
      </c>
      <c r="J72" s="52"/>
      <c r="K72" s="52"/>
      <c r="L72" s="52"/>
      <c r="M72" s="52"/>
      <c r="N72" s="52"/>
      <c r="O72" s="52"/>
      <c r="P72" s="52"/>
      <c r="Q72" s="52"/>
      <c r="R72" s="52"/>
      <c r="S72" s="18" t="s">
        <v>1030</v>
      </c>
      <c r="T72" s="18" t="s">
        <v>1031</v>
      </c>
      <c r="U72" s="77"/>
      <c r="V72" s="47"/>
    </row>
    <row r="73" spans="1:22" ht="21.75" customHeight="1" x14ac:dyDescent="0.65">
      <c r="A73" s="20">
        <v>68</v>
      </c>
      <c r="B73" s="21">
        <v>1288</v>
      </c>
      <c r="C73" s="25" t="s">
        <v>1032</v>
      </c>
      <c r="D73" s="27" t="s">
        <v>1033</v>
      </c>
      <c r="E73" s="13" t="s">
        <v>40</v>
      </c>
      <c r="F73" s="24" t="s">
        <v>1034</v>
      </c>
      <c r="G73" s="24" t="s">
        <v>35</v>
      </c>
      <c r="H73" s="24" t="s">
        <v>389</v>
      </c>
      <c r="I73" s="18" t="s">
        <v>4</v>
      </c>
      <c r="J73" s="52"/>
      <c r="K73" s="52"/>
      <c r="L73" s="52"/>
      <c r="M73" s="52"/>
      <c r="N73" s="52"/>
      <c r="O73" s="52"/>
      <c r="P73" s="52"/>
      <c r="Q73" s="52"/>
      <c r="R73" s="52"/>
      <c r="S73" s="18" t="s">
        <v>1030</v>
      </c>
      <c r="T73" s="18" t="s">
        <v>1031</v>
      </c>
      <c r="U73" s="77"/>
      <c r="V73" s="47"/>
    </row>
    <row r="74" spans="1:22" ht="21.75" customHeight="1" x14ac:dyDescent="0.65">
      <c r="A74" s="20">
        <v>69</v>
      </c>
      <c r="B74" s="21">
        <v>1453</v>
      </c>
      <c r="C74" s="25" t="s">
        <v>1035</v>
      </c>
      <c r="D74" s="27" t="s">
        <v>1036</v>
      </c>
      <c r="E74" s="13" t="s">
        <v>33</v>
      </c>
      <c r="F74" s="24" t="s">
        <v>1037</v>
      </c>
      <c r="G74" s="24" t="s">
        <v>35</v>
      </c>
      <c r="H74" s="24" t="s">
        <v>2377</v>
      </c>
      <c r="I74" s="18" t="s">
        <v>4</v>
      </c>
      <c r="J74" s="52"/>
      <c r="K74" s="52"/>
      <c r="L74" s="52"/>
      <c r="M74" s="52"/>
      <c r="N74" s="52"/>
      <c r="O74" s="52"/>
      <c r="P74" s="52"/>
      <c r="Q74" s="52"/>
      <c r="R74" s="52"/>
      <c r="S74" s="18" t="s">
        <v>1038</v>
      </c>
      <c r="T74" s="18" t="s">
        <v>1039</v>
      </c>
      <c r="U74" s="77"/>
      <c r="V74" s="47"/>
    </row>
    <row r="75" spans="1:22" ht="21.75" customHeight="1" x14ac:dyDescent="0.65">
      <c r="A75" s="20">
        <v>70</v>
      </c>
      <c r="B75" s="21">
        <v>1379</v>
      </c>
      <c r="C75" s="25" t="s">
        <v>1040</v>
      </c>
      <c r="D75" s="27" t="s">
        <v>1041</v>
      </c>
      <c r="E75" s="13" t="s">
        <v>33</v>
      </c>
      <c r="F75" s="24" t="s">
        <v>1042</v>
      </c>
      <c r="G75" s="24" t="s">
        <v>35</v>
      </c>
      <c r="H75" s="24" t="s">
        <v>389</v>
      </c>
      <c r="I75" s="18" t="s">
        <v>4</v>
      </c>
      <c r="J75" s="52"/>
      <c r="K75" s="52"/>
      <c r="L75" s="52"/>
      <c r="M75" s="52"/>
      <c r="N75" s="52"/>
      <c r="O75" s="52"/>
      <c r="P75" s="52"/>
      <c r="Q75" s="52"/>
      <c r="R75" s="52"/>
      <c r="S75" s="18" t="s">
        <v>1043</v>
      </c>
      <c r="T75" s="18"/>
      <c r="U75" s="77"/>
      <c r="V75" s="47"/>
    </row>
    <row r="76" spans="1:22" ht="21.75" customHeight="1" x14ac:dyDescent="0.65">
      <c r="A76" s="20">
        <v>71</v>
      </c>
      <c r="B76" s="21">
        <v>2204</v>
      </c>
      <c r="C76" s="25" t="s">
        <v>1044</v>
      </c>
      <c r="D76" s="27" t="s">
        <v>1045</v>
      </c>
      <c r="E76" s="13" t="s">
        <v>40</v>
      </c>
      <c r="F76" s="24" t="s">
        <v>1046</v>
      </c>
      <c r="G76" s="24" t="s">
        <v>35</v>
      </c>
      <c r="H76" s="24" t="s">
        <v>389</v>
      </c>
      <c r="I76" s="18" t="s">
        <v>4</v>
      </c>
      <c r="J76" s="52"/>
      <c r="K76" s="52"/>
      <c r="L76" s="52"/>
      <c r="M76" s="52"/>
      <c r="N76" s="52"/>
      <c r="O76" s="52"/>
      <c r="P76" s="52"/>
      <c r="Q76" s="52"/>
      <c r="R76" s="52"/>
      <c r="S76" s="18" t="s">
        <v>1047</v>
      </c>
      <c r="T76" s="18"/>
      <c r="U76" s="77"/>
      <c r="V76" s="47"/>
    </row>
    <row r="77" spans="1:22" ht="21.75" customHeight="1" x14ac:dyDescent="0.65">
      <c r="A77" s="20">
        <v>72</v>
      </c>
      <c r="B77" s="21">
        <v>1381</v>
      </c>
      <c r="C77" s="25" t="s">
        <v>1048</v>
      </c>
      <c r="D77" s="27" t="s">
        <v>1049</v>
      </c>
      <c r="E77" s="13" t="s">
        <v>40</v>
      </c>
      <c r="F77" s="24" t="s">
        <v>1050</v>
      </c>
      <c r="G77" s="24" t="s">
        <v>35</v>
      </c>
      <c r="H77" s="24" t="s">
        <v>389</v>
      </c>
      <c r="I77" s="18" t="s">
        <v>4</v>
      </c>
      <c r="J77" s="52"/>
      <c r="K77" s="52"/>
      <c r="L77" s="52"/>
      <c r="M77" s="52"/>
      <c r="N77" s="52"/>
      <c r="O77" s="52"/>
      <c r="P77" s="52"/>
      <c r="Q77" s="52"/>
      <c r="R77" s="52"/>
      <c r="S77" s="18" t="s">
        <v>1051</v>
      </c>
      <c r="T77" s="18" t="s">
        <v>1052</v>
      </c>
      <c r="U77" s="77" t="s">
        <v>1053</v>
      </c>
      <c r="V77" s="47"/>
    </row>
    <row r="78" spans="1:22" ht="21.75" customHeight="1" x14ac:dyDescent="0.65">
      <c r="A78" s="20">
        <v>73</v>
      </c>
      <c r="B78" s="21">
        <v>1666</v>
      </c>
      <c r="C78" s="25" t="s">
        <v>1054</v>
      </c>
      <c r="D78" s="27" t="s">
        <v>1055</v>
      </c>
      <c r="E78" s="13" t="s">
        <v>33</v>
      </c>
      <c r="F78" s="24" t="s">
        <v>1056</v>
      </c>
      <c r="G78" s="24" t="s">
        <v>35</v>
      </c>
      <c r="H78" s="24" t="s">
        <v>389</v>
      </c>
      <c r="I78" s="18" t="s">
        <v>4</v>
      </c>
      <c r="J78" s="52"/>
      <c r="K78" s="52"/>
      <c r="L78" s="52"/>
      <c r="M78" s="52"/>
      <c r="N78" s="52"/>
      <c r="O78" s="52"/>
      <c r="P78" s="52"/>
      <c r="Q78" s="52"/>
      <c r="R78" s="52"/>
      <c r="S78" s="18" t="s">
        <v>1057</v>
      </c>
      <c r="T78" s="18"/>
      <c r="U78" s="77"/>
      <c r="V78" s="47"/>
    </row>
    <row r="79" spans="1:22" ht="21.75" customHeight="1" x14ac:dyDescent="0.65">
      <c r="A79" s="20">
        <v>74</v>
      </c>
      <c r="B79" s="21">
        <v>1413</v>
      </c>
      <c r="C79" s="25" t="s">
        <v>1058</v>
      </c>
      <c r="D79" s="27" t="s">
        <v>1059</v>
      </c>
      <c r="E79" s="13" t="s">
        <v>33</v>
      </c>
      <c r="F79" s="24" t="s">
        <v>1060</v>
      </c>
      <c r="G79" s="24" t="s">
        <v>35</v>
      </c>
      <c r="H79" s="24" t="s">
        <v>389</v>
      </c>
      <c r="I79" s="18" t="s">
        <v>4</v>
      </c>
      <c r="J79" s="52"/>
      <c r="K79" s="52"/>
      <c r="L79" s="52"/>
      <c r="M79" s="52"/>
      <c r="N79" s="52"/>
      <c r="O79" s="52"/>
      <c r="P79" s="52"/>
      <c r="Q79" s="52"/>
      <c r="R79" s="52"/>
      <c r="S79" s="18" t="s">
        <v>1061</v>
      </c>
      <c r="T79" s="18" t="s">
        <v>1062</v>
      </c>
      <c r="U79" s="77" t="s">
        <v>1063</v>
      </c>
      <c r="V79" s="47"/>
    </row>
    <row r="80" spans="1:22" ht="21.75" customHeight="1" x14ac:dyDescent="0.65">
      <c r="A80" s="20">
        <v>75</v>
      </c>
      <c r="B80" s="21">
        <v>1574</v>
      </c>
      <c r="C80" s="25" t="s">
        <v>1064</v>
      </c>
      <c r="D80" s="27" t="s">
        <v>1065</v>
      </c>
      <c r="E80" s="13" t="s">
        <v>33</v>
      </c>
      <c r="F80" s="24" t="s">
        <v>1066</v>
      </c>
      <c r="G80" s="24" t="s">
        <v>35</v>
      </c>
      <c r="H80" s="24" t="s">
        <v>116</v>
      </c>
      <c r="I80" s="18" t="s">
        <v>4</v>
      </c>
      <c r="J80" s="52"/>
      <c r="K80" s="52"/>
      <c r="L80" s="52"/>
      <c r="M80" s="52"/>
      <c r="N80" s="52"/>
      <c r="O80" s="52"/>
      <c r="P80" s="52"/>
      <c r="Q80" s="52"/>
      <c r="R80" s="52"/>
      <c r="S80" s="18" t="s">
        <v>1067</v>
      </c>
      <c r="T80" s="18"/>
      <c r="U80" s="77"/>
      <c r="V80" s="47"/>
    </row>
    <row r="81" spans="1:22" ht="21.75" customHeight="1" x14ac:dyDescent="0.65">
      <c r="A81" s="20">
        <v>76</v>
      </c>
      <c r="B81" s="21">
        <v>1969</v>
      </c>
      <c r="C81" s="25" t="s">
        <v>1068</v>
      </c>
      <c r="D81" s="27" t="s">
        <v>1069</v>
      </c>
      <c r="E81" s="13" t="s">
        <v>33</v>
      </c>
      <c r="F81" s="24" t="s">
        <v>1070</v>
      </c>
      <c r="G81" s="24" t="s">
        <v>35</v>
      </c>
      <c r="H81" s="24" t="s">
        <v>389</v>
      </c>
      <c r="I81" s="18" t="s">
        <v>4</v>
      </c>
      <c r="J81" s="52"/>
      <c r="K81" s="52"/>
      <c r="L81" s="52"/>
      <c r="M81" s="52"/>
      <c r="N81" s="52"/>
      <c r="O81" s="52"/>
      <c r="P81" s="52"/>
      <c r="Q81" s="52"/>
      <c r="R81" s="52"/>
      <c r="S81" s="18" t="s">
        <v>1071</v>
      </c>
      <c r="T81" s="18" t="s">
        <v>1072</v>
      </c>
      <c r="U81" s="77" t="s">
        <v>1073</v>
      </c>
      <c r="V81" s="47"/>
    </row>
    <row r="82" spans="1:22" ht="21.75" customHeight="1" x14ac:dyDescent="0.65">
      <c r="A82" s="20">
        <v>77</v>
      </c>
      <c r="B82" s="21">
        <v>2045</v>
      </c>
      <c r="C82" s="25" t="s">
        <v>1074</v>
      </c>
      <c r="D82" s="27" t="s">
        <v>1075</v>
      </c>
      <c r="E82" s="13" t="s">
        <v>33</v>
      </c>
      <c r="F82" s="24" t="s">
        <v>1076</v>
      </c>
      <c r="G82" s="24" t="s">
        <v>35</v>
      </c>
      <c r="H82" s="24" t="s">
        <v>389</v>
      </c>
      <c r="I82" s="18" t="s">
        <v>4</v>
      </c>
      <c r="J82" s="52"/>
      <c r="K82" s="52"/>
      <c r="L82" s="52"/>
      <c r="M82" s="52"/>
      <c r="N82" s="52"/>
      <c r="O82" s="52"/>
      <c r="P82" s="52"/>
      <c r="Q82" s="52"/>
      <c r="R82" s="52"/>
      <c r="S82" s="18" t="s">
        <v>1077</v>
      </c>
      <c r="T82" s="18" t="s">
        <v>1078</v>
      </c>
      <c r="U82" s="77" t="s">
        <v>1079</v>
      </c>
      <c r="V82" s="47"/>
    </row>
    <row r="83" spans="1:22" ht="21.75" customHeight="1" x14ac:dyDescent="0.65">
      <c r="A83" s="20">
        <v>78</v>
      </c>
      <c r="B83" s="21">
        <v>1345</v>
      </c>
      <c r="C83" s="25" t="s">
        <v>1080</v>
      </c>
      <c r="D83" s="27" t="s">
        <v>1081</v>
      </c>
      <c r="E83" s="13" t="s">
        <v>33</v>
      </c>
      <c r="F83" s="24" t="s">
        <v>1082</v>
      </c>
      <c r="G83" s="24" t="s">
        <v>35</v>
      </c>
      <c r="H83" s="24" t="s">
        <v>2377</v>
      </c>
      <c r="I83" s="18" t="s">
        <v>4</v>
      </c>
      <c r="J83" s="52"/>
      <c r="K83" s="52"/>
      <c r="L83" s="52"/>
      <c r="M83" s="52"/>
      <c r="N83" s="52"/>
      <c r="O83" s="52"/>
      <c r="P83" s="52"/>
      <c r="Q83" s="52"/>
      <c r="R83" s="52"/>
      <c r="S83" s="18" t="s">
        <v>1083</v>
      </c>
      <c r="T83" s="18" t="s">
        <v>1084</v>
      </c>
      <c r="U83" s="77"/>
      <c r="V83" s="47"/>
    </row>
    <row r="84" spans="1:22" ht="21.75" customHeight="1" x14ac:dyDescent="0.65">
      <c r="A84" s="20">
        <v>79</v>
      </c>
      <c r="B84" s="21">
        <v>2056</v>
      </c>
      <c r="C84" s="25" t="s">
        <v>1085</v>
      </c>
      <c r="D84" s="27" t="s">
        <v>1086</v>
      </c>
      <c r="E84" s="13" t="s">
        <v>33</v>
      </c>
      <c r="F84" s="24" t="s">
        <v>1087</v>
      </c>
      <c r="G84" s="24" t="s">
        <v>35</v>
      </c>
      <c r="H84" s="24" t="s">
        <v>389</v>
      </c>
      <c r="I84" s="18" t="s">
        <v>4</v>
      </c>
      <c r="J84" s="52"/>
      <c r="K84" s="52"/>
      <c r="L84" s="52"/>
      <c r="M84" s="52"/>
      <c r="N84" s="52"/>
      <c r="O84" s="52"/>
      <c r="P84" s="52"/>
      <c r="Q84" s="52"/>
      <c r="R84" s="52"/>
      <c r="S84" s="18" t="s">
        <v>1088</v>
      </c>
      <c r="T84" s="18"/>
      <c r="U84" s="77"/>
      <c r="V84" s="47"/>
    </row>
    <row r="85" spans="1:22" ht="21.75" customHeight="1" x14ac:dyDescent="0.65">
      <c r="A85" s="20">
        <v>80</v>
      </c>
      <c r="B85" s="21">
        <v>1553</v>
      </c>
      <c r="C85" s="25" t="s">
        <v>1089</v>
      </c>
      <c r="D85" s="27" t="s">
        <v>1090</v>
      </c>
      <c r="E85" s="13" t="s">
        <v>33</v>
      </c>
      <c r="F85" s="24" t="s">
        <v>1091</v>
      </c>
      <c r="G85" s="24" t="s">
        <v>35</v>
      </c>
      <c r="H85" s="24" t="s">
        <v>389</v>
      </c>
      <c r="I85" s="18" t="s">
        <v>4</v>
      </c>
      <c r="J85" s="52"/>
      <c r="K85" s="52"/>
      <c r="L85" s="52"/>
      <c r="M85" s="52"/>
      <c r="N85" s="52"/>
      <c r="O85" s="52"/>
      <c r="P85" s="52"/>
      <c r="Q85" s="52"/>
      <c r="R85" s="52"/>
      <c r="S85" s="18" t="s">
        <v>1092</v>
      </c>
      <c r="T85" s="18"/>
      <c r="U85" s="77"/>
      <c r="V85" s="47"/>
    </row>
    <row r="86" spans="1:22" ht="21.75" customHeight="1" x14ac:dyDescent="0.65">
      <c r="A86" s="20">
        <v>81</v>
      </c>
      <c r="B86" s="21">
        <v>2203</v>
      </c>
      <c r="C86" s="25" t="s">
        <v>1093</v>
      </c>
      <c r="D86" s="27" t="s">
        <v>1094</v>
      </c>
      <c r="E86" s="13" t="s">
        <v>40</v>
      </c>
      <c r="F86" s="24" t="s">
        <v>1095</v>
      </c>
      <c r="G86" s="24" t="s">
        <v>35</v>
      </c>
      <c r="H86" s="24" t="s">
        <v>389</v>
      </c>
      <c r="I86" s="18" t="s">
        <v>4</v>
      </c>
      <c r="J86" s="52"/>
      <c r="K86" s="52"/>
      <c r="L86" s="52"/>
      <c r="M86" s="52"/>
      <c r="N86" s="52"/>
      <c r="O86" s="52"/>
      <c r="P86" s="52"/>
      <c r="Q86" s="52"/>
      <c r="R86" s="52"/>
      <c r="S86" s="18" t="s">
        <v>1096</v>
      </c>
      <c r="T86" s="18"/>
      <c r="U86" s="77" t="s">
        <v>1097</v>
      </c>
      <c r="V86" s="47"/>
    </row>
    <row r="87" spans="1:22" ht="21.75" customHeight="1" x14ac:dyDescent="0.65">
      <c r="A87" s="20">
        <v>82</v>
      </c>
      <c r="B87" s="21"/>
      <c r="C87" s="25" t="s">
        <v>1098</v>
      </c>
      <c r="D87" s="27" t="s">
        <v>1099</v>
      </c>
      <c r="E87" s="13" t="s">
        <v>33</v>
      </c>
      <c r="F87" s="24" t="s">
        <v>1100</v>
      </c>
      <c r="G87" s="24" t="s">
        <v>35</v>
      </c>
      <c r="H87" s="24" t="s">
        <v>389</v>
      </c>
      <c r="I87" s="18" t="s">
        <v>4</v>
      </c>
      <c r="J87" s="52"/>
      <c r="K87" s="52"/>
      <c r="L87" s="52"/>
      <c r="M87" s="52"/>
      <c r="N87" s="52"/>
      <c r="O87" s="52"/>
      <c r="P87" s="52"/>
      <c r="Q87" s="52"/>
      <c r="R87" s="52"/>
      <c r="S87" s="18" t="s">
        <v>1101</v>
      </c>
      <c r="T87" s="18" t="s">
        <v>1102</v>
      </c>
      <c r="U87" s="77"/>
      <c r="V87" s="47"/>
    </row>
    <row r="88" spans="1:22" ht="21.75" customHeight="1" x14ac:dyDescent="0.65">
      <c r="A88" s="20">
        <v>83</v>
      </c>
      <c r="B88" s="21">
        <v>1298</v>
      </c>
      <c r="C88" s="25" t="s">
        <v>1103</v>
      </c>
      <c r="D88" s="27" t="s">
        <v>1104</v>
      </c>
      <c r="E88" s="13" t="s">
        <v>33</v>
      </c>
      <c r="F88" s="24" t="s">
        <v>1105</v>
      </c>
      <c r="G88" s="24" t="s">
        <v>35</v>
      </c>
      <c r="H88" s="24" t="s">
        <v>389</v>
      </c>
      <c r="I88" s="18" t="s">
        <v>4</v>
      </c>
      <c r="J88" s="52"/>
      <c r="K88" s="52"/>
      <c r="L88" s="52"/>
      <c r="M88" s="52"/>
      <c r="N88" s="52"/>
      <c r="O88" s="52"/>
      <c r="P88" s="52"/>
      <c r="Q88" s="52"/>
      <c r="R88" s="52"/>
      <c r="S88" s="18" t="s">
        <v>1106</v>
      </c>
      <c r="T88" s="18" t="s">
        <v>1107</v>
      </c>
      <c r="U88" s="77" t="s">
        <v>1108</v>
      </c>
      <c r="V88" s="47"/>
    </row>
    <row r="89" spans="1:22" ht="21.75" customHeight="1" x14ac:dyDescent="0.65">
      <c r="A89" s="20">
        <v>84</v>
      </c>
      <c r="B89" s="21">
        <v>1580</v>
      </c>
      <c r="C89" s="25" t="s">
        <v>1109</v>
      </c>
      <c r="D89" s="27" t="s">
        <v>1110</v>
      </c>
      <c r="E89" s="13" t="s">
        <v>40</v>
      </c>
      <c r="F89" s="24" t="s">
        <v>1111</v>
      </c>
      <c r="G89" s="24" t="s">
        <v>35</v>
      </c>
      <c r="H89" s="24" t="s">
        <v>389</v>
      </c>
      <c r="I89" s="18" t="s">
        <v>4</v>
      </c>
      <c r="J89" s="52"/>
      <c r="K89" s="52"/>
      <c r="L89" s="52"/>
      <c r="M89" s="52"/>
      <c r="N89" s="52"/>
      <c r="O89" s="52"/>
      <c r="P89" s="52"/>
      <c r="Q89" s="52"/>
      <c r="R89" s="52"/>
      <c r="S89" s="18" t="s">
        <v>1112</v>
      </c>
      <c r="T89" s="18" t="s">
        <v>1113</v>
      </c>
      <c r="U89" s="77"/>
      <c r="V89" s="47"/>
    </row>
    <row r="90" spans="1:22" ht="21.75" customHeight="1" x14ac:dyDescent="0.65">
      <c r="A90" s="20">
        <v>85</v>
      </c>
      <c r="B90" s="21">
        <v>2208</v>
      </c>
      <c r="C90" s="25" t="s">
        <v>1114</v>
      </c>
      <c r="D90" s="27" t="s">
        <v>1115</v>
      </c>
      <c r="E90" s="13" t="s">
        <v>33</v>
      </c>
      <c r="F90" s="90" t="s">
        <v>1116</v>
      </c>
      <c r="G90" s="24" t="s">
        <v>35</v>
      </c>
      <c r="H90" s="24" t="s">
        <v>116</v>
      </c>
      <c r="I90" s="18" t="s">
        <v>4</v>
      </c>
      <c r="J90" s="52"/>
      <c r="K90" s="52"/>
      <c r="L90" s="52"/>
      <c r="M90" s="52"/>
      <c r="N90" s="52"/>
      <c r="O90" s="52"/>
      <c r="P90" s="52"/>
      <c r="Q90" s="52"/>
      <c r="R90" s="52"/>
      <c r="S90" s="18" t="s">
        <v>1117</v>
      </c>
      <c r="T90" s="18" t="s">
        <v>1118</v>
      </c>
      <c r="U90" s="77"/>
      <c r="V90" s="47"/>
    </row>
    <row r="91" spans="1:22" ht="23.25" customHeight="1" x14ac:dyDescent="0.65">
      <c r="A91" s="20">
        <v>86</v>
      </c>
      <c r="B91" s="21">
        <v>1587</v>
      </c>
      <c r="C91" s="25" t="s">
        <v>2434</v>
      </c>
      <c r="D91" s="27" t="s">
        <v>1119</v>
      </c>
      <c r="E91" s="13" t="s">
        <v>33</v>
      </c>
      <c r="F91" s="24" t="s">
        <v>1120</v>
      </c>
      <c r="G91" s="24" t="s">
        <v>35</v>
      </c>
      <c r="H91" s="24" t="s">
        <v>2377</v>
      </c>
      <c r="I91" s="18" t="s">
        <v>4</v>
      </c>
      <c r="J91" s="52"/>
      <c r="K91" s="52"/>
      <c r="L91" s="52"/>
      <c r="M91" s="52"/>
      <c r="N91" s="52"/>
      <c r="O91" s="52"/>
      <c r="P91" s="52"/>
      <c r="Q91" s="52"/>
      <c r="R91" s="52"/>
      <c r="S91" s="18" t="s">
        <v>1121</v>
      </c>
      <c r="T91" s="18" t="s">
        <v>1122</v>
      </c>
      <c r="U91" s="77"/>
      <c r="V91" s="47"/>
    </row>
    <row r="92" spans="1:22" ht="21.75" customHeight="1" x14ac:dyDescent="0.65">
      <c r="A92" s="20">
        <v>87</v>
      </c>
      <c r="B92" s="21">
        <v>1512</v>
      </c>
      <c r="C92" s="25" t="s">
        <v>1123</v>
      </c>
      <c r="D92" s="27" t="s">
        <v>1124</v>
      </c>
      <c r="E92" s="13" t="s">
        <v>33</v>
      </c>
      <c r="F92" s="24" t="s">
        <v>1125</v>
      </c>
      <c r="G92" s="24" t="s">
        <v>35</v>
      </c>
      <c r="H92" s="24" t="s">
        <v>2377</v>
      </c>
      <c r="I92" s="18" t="s">
        <v>4</v>
      </c>
      <c r="J92" s="52"/>
      <c r="K92" s="52"/>
      <c r="L92" s="52"/>
      <c r="M92" s="52"/>
      <c r="N92" s="52"/>
      <c r="O92" s="52"/>
      <c r="P92" s="52"/>
      <c r="Q92" s="52"/>
      <c r="R92" s="52"/>
      <c r="S92" s="18" t="s">
        <v>1126</v>
      </c>
      <c r="T92" s="18" t="s">
        <v>1127</v>
      </c>
      <c r="U92" s="77"/>
      <c r="V92" s="47"/>
    </row>
    <row r="93" spans="1:22" ht="21.75" customHeight="1" x14ac:dyDescent="0.65">
      <c r="A93" s="20">
        <v>88</v>
      </c>
      <c r="B93" s="21">
        <v>1360</v>
      </c>
      <c r="C93" s="25" t="s">
        <v>1128</v>
      </c>
      <c r="D93" s="27" t="s">
        <v>1129</v>
      </c>
      <c r="E93" s="13" t="s">
        <v>33</v>
      </c>
      <c r="F93" s="24" t="s">
        <v>1130</v>
      </c>
      <c r="G93" s="24" t="s">
        <v>35</v>
      </c>
      <c r="H93" s="24" t="s">
        <v>389</v>
      </c>
      <c r="I93" s="18" t="s">
        <v>4</v>
      </c>
      <c r="J93" s="52"/>
      <c r="K93" s="52"/>
      <c r="L93" s="52"/>
      <c r="M93" s="52"/>
      <c r="N93" s="52"/>
      <c r="O93" s="52"/>
      <c r="P93" s="52"/>
      <c r="Q93" s="52"/>
      <c r="R93" s="52"/>
      <c r="S93" s="18" t="s">
        <v>1131</v>
      </c>
      <c r="T93" s="18" t="s">
        <v>1132</v>
      </c>
      <c r="U93" s="77"/>
      <c r="V93" s="47"/>
    </row>
    <row r="94" spans="1:22" ht="21.75" customHeight="1" x14ac:dyDescent="0.65">
      <c r="A94" s="20">
        <v>89</v>
      </c>
      <c r="B94" s="21">
        <v>1322</v>
      </c>
      <c r="C94" s="25" t="s">
        <v>1133</v>
      </c>
      <c r="D94" s="27" t="s">
        <v>1134</v>
      </c>
      <c r="E94" s="13" t="s">
        <v>40</v>
      </c>
      <c r="F94" s="24" t="s">
        <v>1135</v>
      </c>
      <c r="G94" s="24" t="s">
        <v>35</v>
      </c>
      <c r="H94" s="24" t="s">
        <v>389</v>
      </c>
      <c r="I94" s="18" t="s">
        <v>4</v>
      </c>
      <c r="J94" s="52"/>
      <c r="K94" s="52"/>
      <c r="L94" s="52"/>
      <c r="M94" s="52"/>
      <c r="N94" s="52"/>
      <c r="O94" s="52"/>
      <c r="P94" s="52"/>
      <c r="Q94" s="52"/>
      <c r="R94" s="52"/>
      <c r="S94" s="18" t="s">
        <v>1136</v>
      </c>
      <c r="T94" s="18" t="s">
        <v>1137</v>
      </c>
      <c r="U94" s="77"/>
      <c r="V94" s="47"/>
    </row>
    <row r="95" spans="1:22" ht="21.75" customHeight="1" x14ac:dyDescent="0.65">
      <c r="A95" s="20">
        <v>90</v>
      </c>
      <c r="B95" s="21">
        <v>1576</v>
      </c>
      <c r="C95" s="25" t="s">
        <v>1138</v>
      </c>
      <c r="D95" s="27" t="s">
        <v>1139</v>
      </c>
      <c r="E95" s="13" t="s">
        <v>33</v>
      </c>
      <c r="F95" s="24" t="s">
        <v>1140</v>
      </c>
      <c r="G95" s="24" t="s">
        <v>35</v>
      </c>
      <c r="H95" s="24" t="s">
        <v>2377</v>
      </c>
      <c r="I95" s="18" t="s">
        <v>4</v>
      </c>
      <c r="J95" s="52"/>
      <c r="K95" s="52"/>
      <c r="L95" s="52"/>
      <c r="M95" s="52"/>
      <c r="N95" s="52"/>
      <c r="O95" s="52"/>
      <c r="P95" s="52"/>
      <c r="Q95" s="52"/>
      <c r="R95" s="52"/>
      <c r="S95" s="18" t="s">
        <v>1141</v>
      </c>
      <c r="T95" s="18"/>
      <c r="U95" s="77" t="s">
        <v>1142</v>
      </c>
      <c r="V95" s="47"/>
    </row>
    <row r="96" spans="1:22" ht="21.75" customHeight="1" x14ac:dyDescent="0.65">
      <c r="A96" s="20">
        <v>91</v>
      </c>
      <c r="B96" s="21">
        <v>1324</v>
      </c>
      <c r="C96" s="25" t="s">
        <v>1143</v>
      </c>
      <c r="D96" s="27" t="s">
        <v>1144</v>
      </c>
      <c r="E96" s="13" t="s">
        <v>33</v>
      </c>
      <c r="F96" s="24" t="s">
        <v>853</v>
      </c>
      <c r="G96" s="24" t="s">
        <v>35</v>
      </c>
      <c r="H96" s="24" t="s">
        <v>2134</v>
      </c>
      <c r="I96" s="18" t="s">
        <v>4</v>
      </c>
      <c r="J96" s="52"/>
      <c r="K96" s="52"/>
      <c r="L96" s="52"/>
      <c r="M96" s="52"/>
      <c r="N96" s="52"/>
      <c r="O96" s="52"/>
      <c r="P96" s="52"/>
      <c r="Q96" s="52"/>
      <c r="R96" s="52"/>
      <c r="S96" s="18" t="s">
        <v>1145</v>
      </c>
      <c r="T96" s="18" t="s">
        <v>1146</v>
      </c>
      <c r="U96" s="77"/>
      <c r="V96" s="47"/>
    </row>
    <row r="97" spans="1:22" ht="21.75" customHeight="1" x14ac:dyDescent="0.65">
      <c r="A97" s="20">
        <v>92</v>
      </c>
      <c r="B97" s="21">
        <v>1316</v>
      </c>
      <c r="C97" s="25" t="s">
        <v>1147</v>
      </c>
      <c r="D97" s="27" t="s">
        <v>1148</v>
      </c>
      <c r="E97" s="13" t="s">
        <v>33</v>
      </c>
      <c r="F97" s="24" t="s">
        <v>1149</v>
      </c>
      <c r="G97" s="24" t="s">
        <v>35</v>
      </c>
      <c r="H97" s="24" t="s">
        <v>2377</v>
      </c>
      <c r="I97" s="18" t="s">
        <v>4</v>
      </c>
      <c r="J97" s="52"/>
      <c r="K97" s="52"/>
      <c r="L97" s="52"/>
      <c r="M97" s="52"/>
      <c r="N97" s="52"/>
      <c r="O97" s="52"/>
      <c r="P97" s="52"/>
      <c r="Q97" s="52"/>
      <c r="R97" s="52"/>
      <c r="S97" s="18" t="s">
        <v>1150</v>
      </c>
      <c r="T97" s="18" t="s">
        <v>1151</v>
      </c>
      <c r="U97" s="77"/>
      <c r="V97" s="47"/>
    </row>
    <row r="98" spans="1:22" ht="21.75" customHeight="1" x14ac:dyDescent="0.65">
      <c r="A98" s="20">
        <v>93</v>
      </c>
      <c r="B98" s="21">
        <v>1452</v>
      </c>
      <c r="C98" s="25" t="s">
        <v>1152</v>
      </c>
      <c r="D98" s="27" t="s">
        <v>1153</v>
      </c>
      <c r="E98" s="13" t="s">
        <v>33</v>
      </c>
      <c r="F98" s="24" t="s">
        <v>1154</v>
      </c>
      <c r="G98" s="24" t="s">
        <v>35</v>
      </c>
      <c r="H98" s="24" t="s">
        <v>2134</v>
      </c>
      <c r="I98" s="18" t="s">
        <v>4</v>
      </c>
      <c r="J98" s="52"/>
      <c r="K98" s="52"/>
      <c r="L98" s="52"/>
      <c r="M98" s="52"/>
      <c r="N98" s="52"/>
      <c r="O98" s="52"/>
      <c r="P98" s="52"/>
      <c r="Q98" s="52"/>
      <c r="R98" s="52"/>
      <c r="S98" s="18" t="s">
        <v>1155</v>
      </c>
      <c r="T98" s="18"/>
      <c r="U98" s="77"/>
      <c r="V98" s="47"/>
    </row>
    <row r="99" spans="1:22" ht="21.75" customHeight="1" x14ac:dyDescent="0.65">
      <c r="A99" s="20">
        <v>94</v>
      </c>
      <c r="B99" s="21">
        <v>1489</v>
      </c>
      <c r="C99" s="25" t="s">
        <v>1156</v>
      </c>
      <c r="D99" s="27" t="s">
        <v>1157</v>
      </c>
      <c r="E99" s="13" t="s">
        <v>33</v>
      </c>
      <c r="F99" s="24" t="s">
        <v>1158</v>
      </c>
      <c r="G99" s="24" t="s">
        <v>35</v>
      </c>
      <c r="H99" s="24" t="s">
        <v>2134</v>
      </c>
      <c r="I99" s="18" t="s">
        <v>4</v>
      </c>
      <c r="J99" s="52"/>
      <c r="K99" s="52"/>
      <c r="L99" s="52"/>
      <c r="M99" s="52"/>
      <c r="N99" s="52"/>
      <c r="O99" s="52"/>
      <c r="P99" s="52"/>
      <c r="Q99" s="52"/>
      <c r="R99" s="52"/>
      <c r="S99" s="18" t="s">
        <v>1159</v>
      </c>
      <c r="T99" s="18"/>
      <c r="U99" s="77"/>
      <c r="V99" s="47"/>
    </row>
    <row r="100" spans="1:22" ht="21.75" customHeight="1" x14ac:dyDescent="0.65">
      <c r="A100" s="20">
        <v>95</v>
      </c>
      <c r="B100" s="21">
        <v>1600</v>
      </c>
      <c r="C100" s="25" t="s">
        <v>1160</v>
      </c>
      <c r="D100" s="27" t="s">
        <v>1161</v>
      </c>
      <c r="E100" s="13" t="s">
        <v>33</v>
      </c>
      <c r="F100" s="24" t="s">
        <v>1162</v>
      </c>
      <c r="G100" s="24" t="s">
        <v>35</v>
      </c>
      <c r="H100" s="24" t="s">
        <v>389</v>
      </c>
      <c r="I100" s="18" t="s">
        <v>4</v>
      </c>
      <c r="J100" s="52"/>
      <c r="K100" s="52"/>
      <c r="L100" s="52"/>
      <c r="M100" s="52"/>
      <c r="N100" s="52"/>
      <c r="O100" s="52"/>
      <c r="P100" s="52"/>
      <c r="Q100" s="52"/>
      <c r="R100" s="52"/>
      <c r="S100" s="18" t="s">
        <v>1163</v>
      </c>
      <c r="T100" s="18"/>
      <c r="U100" s="77"/>
      <c r="V100" s="47"/>
    </row>
    <row r="101" spans="1:22" ht="21.75" customHeight="1" x14ac:dyDescent="0.65">
      <c r="A101" s="20">
        <v>96</v>
      </c>
      <c r="B101" s="21">
        <v>1639</v>
      </c>
      <c r="C101" s="25" t="s">
        <v>1164</v>
      </c>
      <c r="D101" s="27" t="s">
        <v>1165</v>
      </c>
      <c r="E101" s="13" t="s">
        <v>40</v>
      </c>
      <c r="F101" s="24" t="s">
        <v>1166</v>
      </c>
      <c r="G101" s="24" t="s">
        <v>35</v>
      </c>
      <c r="H101" s="24" t="s">
        <v>2134</v>
      </c>
      <c r="I101" s="18" t="s">
        <v>4</v>
      </c>
      <c r="J101" s="52"/>
      <c r="K101" s="52"/>
      <c r="L101" s="52"/>
      <c r="M101" s="52"/>
      <c r="N101" s="52"/>
      <c r="O101" s="52"/>
      <c r="P101" s="52"/>
      <c r="Q101" s="52"/>
      <c r="R101" s="52"/>
      <c r="S101" s="18" t="s">
        <v>1167</v>
      </c>
      <c r="T101" s="18" t="s">
        <v>1168</v>
      </c>
      <c r="U101" s="77"/>
      <c r="V101" s="47"/>
    </row>
    <row r="102" spans="1:22" ht="21.75" customHeight="1" x14ac:dyDescent="0.65">
      <c r="A102" s="20">
        <v>97</v>
      </c>
      <c r="B102" s="21">
        <v>1388</v>
      </c>
      <c r="C102" s="25" t="s">
        <v>1169</v>
      </c>
      <c r="D102" s="27" t="s">
        <v>1170</v>
      </c>
      <c r="E102" s="13" t="s">
        <v>33</v>
      </c>
      <c r="F102" s="24" t="s">
        <v>1171</v>
      </c>
      <c r="G102" s="24" t="s">
        <v>35</v>
      </c>
      <c r="H102" s="24" t="s">
        <v>2377</v>
      </c>
      <c r="I102" s="18" t="s">
        <v>4</v>
      </c>
      <c r="J102" s="52"/>
      <c r="K102" s="52"/>
      <c r="L102" s="52"/>
      <c r="M102" s="52"/>
      <c r="N102" s="52"/>
      <c r="O102" s="52"/>
      <c r="P102" s="52"/>
      <c r="Q102" s="52"/>
      <c r="R102" s="52"/>
      <c r="S102" s="18" t="s">
        <v>1172</v>
      </c>
      <c r="T102" s="18"/>
      <c r="U102" s="77"/>
      <c r="V102" s="47"/>
    </row>
    <row r="103" spans="1:22" ht="21.75" customHeight="1" x14ac:dyDescent="0.65">
      <c r="A103" s="20">
        <v>98</v>
      </c>
      <c r="B103" s="21">
        <v>1312</v>
      </c>
      <c r="C103" s="25" t="s">
        <v>1173</v>
      </c>
      <c r="D103" s="27" t="s">
        <v>1174</v>
      </c>
      <c r="E103" s="13" t="s">
        <v>33</v>
      </c>
      <c r="F103" s="24" t="s">
        <v>1175</v>
      </c>
      <c r="G103" s="24" t="s">
        <v>35</v>
      </c>
      <c r="H103" s="24" t="s">
        <v>2</v>
      </c>
      <c r="I103" s="18" t="s">
        <v>4</v>
      </c>
      <c r="J103" s="52"/>
      <c r="K103" s="52"/>
      <c r="L103" s="52"/>
      <c r="M103" s="52"/>
      <c r="N103" s="52"/>
      <c r="O103" s="52"/>
      <c r="P103" s="52"/>
      <c r="Q103" s="52"/>
      <c r="R103" s="52"/>
      <c r="S103" s="18" t="s">
        <v>1176</v>
      </c>
      <c r="T103" s="18" t="s">
        <v>1177</v>
      </c>
      <c r="U103" s="77" t="s">
        <v>1178</v>
      </c>
      <c r="V103" s="47"/>
    </row>
    <row r="104" spans="1:22" ht="21.75" customHeight="1" x14ac:dyDescent="0.65">
      <c r="A104" s="20">
        <v>99</v>
      </c>
      <c r="B104" s="21">
        <v>1524</v>
      </c>
      <c r="C104" s="25" t="s">
        <v>1179</v>
      </c>
      <c r="D104" s="27" t="s">
        <v>1180</v>
      </c>
      <c r="E104" s="13" t="s">
        <v>33</v>
      </c>
      <c r="F104" s="24" t="s">
        <v>1181</v>
      </c>
      <c r="G104" s="24" t="s">
        <v>35</v>
      </c>
      <c r="H104" s="24" t="s">
        <v>389</v>
      </c>
      <c r="I104" s="18" t="s">
        <v>4</v>
      </c>
      <c r="J104" s="52"/>
      <c r="K104" s="52"/>
      <c r="L104" s="52"/>
      <c r="M104" s="52"/>
      <c r="N104" s="52"/>
      <c r="O104" s="52"/>
      <c r="P104" s="52"/>
      <c r="Q104" s="52"/>
      <c r="R104" s="52"/>
      <c r="S104" s="18" t="s">
        <v>1182</v>
      </c>
      <c r="T104" s="18"/>
      <c r="U104" s="77"/>
      <c r="V104" s="47"/>
    </row>
    <row r="105" spans="1:22" ht="21.75" customHeight="1" x14ac:dyDescent="0.65">
      <c r="A105" s="20">
        <v>100</v>
      </c>
      <c r="B105" s="21">
        <v>1442</v>
      </c>
      <c r="C105" s="25" t="s">
        <v>1183</v>
      </c>
      <c r="D105" s="27" t="s">
        <v>1184</v>
      </c>
      <c r="E105" s="13" t="s">
        <v>40</v>
      </c>
      <c r="F105" s="24" t="s">
        <v>1185</v>
      </c>
      <c r="G105" s="24" t="s">
        <v>35</v>
      </c>
      <c r="H105" s="24" t="s">
        <v>389</v>
      </c>
      <c r="I105" s="18" t="s">
        <v>4</v>
      </c>
      <c r="J105" s="52"/>
      <c r="K105" s="52"/>
      <c r="L105" s="52"/>
      <c r="M105" s="52"/>
      <c r="N105" s="52"/>
      <c r="O105" s="52"/>
      <c r="P105" s="52"/>
      <c r="Q105" s="52"/>
      <c r="R105" s="52"/>
      <c r="S105" s="18" t="s">
        <v>1186</v>
      </c>
      <c r="T105" s="18"/>
      <c r="U105" s="77"/>
      <c r="V105" s="47"/>
    </row>
    <row r="106" spans="1:22" ht="21.75" customHeight="1" x14ac:dyDescent="0.65">
      <c r="A106" s="20">
        <v>101</v>
      </c>
      <c r="B106" s="21">
        <v>1550</v>
      </c>
      <c r="C106" s="25" t="s">
        <v>1187</v>
      </c>
      <c r="D106" s="27" t="s">
        <v>1188</v>
      </c>
      <c r="E106" s="13" t="s">
        <v>40</v>
      </c>
      <c r="F106" s="24" t="s">
        <v>1189</v>
      </c>
      <c r="G106" s="24" t="s">
        <v>35</v>
      </c>
      <c r="H106" s="24" t="s">
        <v>2134</v>
      </c>
      <c r="I106" s="18" t="s">
        <v>4</v>
      </c>
      <c r="J106" s="52"/>
      <c r="K106" s="52"/>
      <c r="L106" s="52"/>
      <c r="M106" s="52"/>
      <c r="N106" s="52"/>
      <c r="O106" s="52"/>
      <c r="P106" s="52"/>
      <c r="Q106" s="52"/>
      <c r="R106" s="52"/>
      <c r="S106" s="18" t="s">
        <v>1190</v>
      </c>
      <c r="T106" s="18"/>
      <c r="U106" s="77"/>
      <c r="V106" s="47"/>
    </row>
    <row r="107" spans="1:22" ht="21.75" customHeight="1" x14ac:dyDescent="0.65">
      <c r="A107" s="20">
        <v>102</v>
      </c>
      <c r="B107" s="21">
        <v>1472</v>
      </c>
      <c r="C107" s="25" t="s">
        <v>1191</v>
      </c>
      <c r="D107" s="27" t="s">
        <v>1192</v>
      </c>
      <c r="E107" s="13" t="s">
        <v>40</v>
      </c>
      <c r="F107" s="24" t="s">
        <v>1193</v>
      </c>
      <c r="G107" s="24" t="s">
        <v>35</v>
      </c>
      <c r="H107" s="24" t="s">
        <v>117</v>
      </c>
      <c r="I107" s="18" t="s">
        <v>4</v>
      </c>
      <c r="J107" s="52"/>
      <c r="K107" s="52"/>
      <c r="L107" s="52"/>
      <c r="M107" s="52"/>
      <c r="N107" s="52"/>
      <c r="O107" s="52"/>
      <c r="P107" s="52"/>
      <c r="Q107" s="52"/>
      <c r="R107" s="52"/>
      <c r="S107" s="18" t="s">
        <v>1194</v>
      </c>
      <c r="T107" s="18"/>
      <c r="U107" s="77"/>
      <c r="V107" s="47"/>
    </row>
    <row r="108" spans="1:22" ht="21.75" customHeight="1" x14ac:dyDescent="0.65">
      <c r="A108" s="20">
        <v>103</v>
      </c>
      <c r="B108" s="21">
        <v>1519</v>
      </c>
      <c r="C108" s="25" t="s">
        <v>1195</v>
      </c>
      <c r="D108" s="27" t="s">
        <v>1196</v>
      </c>
      <c r="E108" s="13" t="s">
        <v>33</v>
      </c>
      <c r="F108" s="24" t="s">
        <v>1197</v>
      </c>
      <c r="G108" s="24" t="s">
        <v>35</v>
      </c>
      <c r="H108" s="24" t="s">
        <v>389</v>
      </c>
      <c r="I108" s="18" t="s">
        <v>4</v>
      </c>
      <c r="J108" s="52"/>
      <c r="K108" s="52"/>
      <c r="L108" s="52"/>
      <c r="M108" s="52"/>
      <c r="N108" s="52"/>
      <c r="O108" s="52"/>
      <c r="P108" s="52"/>
      <c r="Q108" s="52"/>
      <c r="R108" s="52"/>
      <c r="S108" s="18" t="s">
        <v>1198</v>
      </c>
      <c r="T108" s="18"/>
      <c r="U108" s="77" t="s">
        <v>1199</v>
      </c>
      <c r="V108" s="47"/>
    </row>
    <row r="109" spans="1:22" ht="21.75" customHeight="1" x14ac:dyDescent="0.65">
      <c r="A109" s="20">
        <v>104</v>
      </c>
      <c r="B109" s="21">
        <v>1561</v>
      </c>
      <c r="C109" s="25" t="s">
        <v>1200</v>
      </c>
      <c r="D109" s="27" t="s">
        <v>1201</v>
      </c>
      <c r="E109" s="13" t="s">
        <v>33</v>
      </c>
      <c r="F109" s="24" t="s">
        <v>1202</v>
      </c>
      <c r="G109" s="24" t="s">
        <v>35</v>
      </c>
      <c r="H109" s="24" t="s">
        <v>389</v>
      </c>
      <c r="I109" s="18" t="s">
        <v>4</v>
      </c>
      <c r="J109" s="52"/>
      <c r="K109" s="52"/>
      <c r="L109" s="52"/>
      <c r="M109" s="52"/>
      <c r="N109" s="52"/>
      <c r="O109" s="52"/>
      <c r="P109" s="52"/>
      <c r="Q109" s="52"/>
      <c r="R109" s="52"/>
      <c r="S109" s="18" t="s">
        <v>1203</v>
      </c>
      <c r="T109" s="18" t="s">
        <v>1204</v>
      </c>
      <c r="U109" s="77"/>
      <c r="V109" s="47"/>
    </row>
    <row r="110" spans="1:22" ht="21.75" customHeight="1" x14ac:dyDescent="0.65">
      <c r="A110" s="20">
        <v>105</v>
      </c>
      <c r="B110" s="21">
        <v>1423</v>
      </c>
      <c r="C110" s="25" t="s">
        <v>1205</v>
      </c>
      <c r="D110" s="27" t="s">
        <v>1206</v>
      </c>
      <c r="E110" s="13" t="s">
        <v>33</v>
      </c>
      <c r="F110" s="24" t="s">
        <v>1207</v>
      </c>
      <c r="G110" s="24" t="s">
        <v>35</v>
      </c>
      <c r="H110" s="24" t="s">
        <v>389</v>
      </c>
      <c r="I110" s="18" t="s">
        <v>4</v>
      </c>
      <c r="J110" s="52"/>
      <c r="K110" s="52"/>
      <c r="L110" s="52"/>
      <c r="M110" s="52"/>
      <c r="N110" s="52"/>
      <c r="O110" s="52"/>
      <c r="P110" s="52"/>
      <c r="Q110" s="52"/>
      <c r="R110" s="52"/>
      <c r="S110" s="18" t="s">
        <v>1208</v>
      </c>
      <c r="T110" s="18"/>
      <c r="U110" s="77"/>
      <c r="V110" s="47"/>
    </row>
    <row r="111" spans="1:22" ht="21.75" customHeight="1" x14ac:dyDescent="0.65">
      <c r="A111" s="20">
        <v>106</v>
      </c>
      <c r="B111" s="21">
        <v>1556</v>
      </c>
      <c r="C111" s="25" t="s">
        <v>1209</v>
      </c>
      <c r="D111" s="27" t="s">
        <v>1210</v>
      </c>
      <c r="E111" s="13" t="s">
        <v>33</v>
      </c>
      <c r="F111" s="24" t="s">
        <v>1211</v>
      </c>
      <c r="G111" s="24" t="s">
        <v>35</v>
      </c>
      <c r="H111" s="24" t="s">
        <v>389</v>
      </c>
      <c r="I111" s="18" t="s">
        <v>4</v>
      </c>
      <c r="J111" s="52"/>
      <c r="K111" s="52"/>
      <c r="L111" s="52"/>
      <c r="M111" s="52"/>
      <c r="N111" s="52"/>
      <c r="O111" s="52"/>
      <c r="P111" s="52"/>
      <c r="Q111" s="52"/>
      <c r="R111" s="52"/>
      <c r="S111" s="18" t="s">
        <v>1212</v>
      </c>
      <c r="T111" s="18"/>
      <c r="U111" s="77"/>
      <c r="V111" s="47"/>
    </row>
    <row r="112" spans="1:22" ht="21.75" customHeight="1" x14ac:dyDescent="0.65">
      <c r="A112" s="20">
        <v>107</v>
      </c>
      <c r="B112" s="21">
        <v>1566</v>
      </c>
      <c r="C112" s="25" t="s">
        <v>1213</v>
      </c>
      <c r="D112" s="27" t="s">
        <v>1214</v>
      </c>
      <c r="E112" s="13" t="s">
        <v>33</v>
      </c>
      <c r="F112" s="24" t="s">
        <v>1215</v>
      </c>
      <c r="G112" s="24" t="s">
        <v>35</v>
      </c>
      <c r="H112" s="24" t="s">
        <v>389</v>
      </c>
      <c r="I112" s="18" t="s">
        <v>4</v>
      </c>
      <c r="J112" s="52"/>
      <c r="K112" s="52"/>
      <c r="L112" s="52"/>
      <c r="M112" s="52"/>
      <c r="N112" s="52"/>
      <c r="O112" s="52"/>
      <c r="P112" s="52"/>
      <c r="Q112" s="52"/>
      <c r="R112" s="52"/>
      <c r="S112" s="18" t="s">
        <v>1216</v>
      </c>
      <c r="T112" s="18" t="s">
        <v>1217</v>
      </c>
      <c r="U112" s="77"/>
      <c r="V112" s="47"/>
    </row>
    <row r="113" spans="1:22" ht="21.75" customHeight="1" x14ac:dyDescent="0.65">
      <c r="A113" s="20">
        <v>108</v>
      </c>
      <c r="B113" s="21">
        <v>1418</v>
      </c>
      <c r="C113" s="25" t="s">
        <v>1218</v>
      </c>
      <c r="D113" s="27" t="s">
        <v>1219</v>
      </c>
      <c r="E113" s="13" t="s">
        <v>33</v>
      </c>
      <c r="F113" s="24" t="s">
        <v>1220</v>
      </c>
      <c r="G113" s="24" t="s">
        <v>35</v>
      </c>
      <c r="H113" s="24" t="s">
        <v>116</v>
      </c>
      <c r="I113" s="18" t="s">
        <v>4</v>
      </c>
      <c r="J113" s="52"/>
      <c r="K113" s="52"/>
      <c r="L113" s="52"/>
      <c r="M113" s="52"/>
      <c r="N113" s="52"/>
      <c r="O113" s="52"/>
      <c r="P113" s="52"/>
      <c r="Q113" s="52"/>
      <c r="R113" s="52"/>
      <c r="S113" s="18" t="s">
        <v>1221</v>
      </c>
      <c r="T113" s="18" t="s">
        <v>1222</v>
      </c>
      <c r="U113" s="77"/>
      <c r="V113" s="47"/>
    </row>
    <row r="114" spans="1:22" ht="21.75" customHeight="1" x14ac:dyDescent="0.65">
      <c r="A114" s="20">
        <v>109</v>
      </c>
      <c r="B114" s="21">
        <v>1408</v>
      </c>
      <c r="C114" s="25" t="s">
        <v>1223</v>
      </c>
      <c r="D114" s="27" t="s">
        <v>1224</v>
      </c>
      <c r="E114" s="13" t="s">
        <v>40</v>
      </c>
      <c r="F114" s="24" t="s">
        <v>1225</v>
      </c>
      <c r="G114" s="24" t="s">
        <v>35</v>
      </c>
      <c r="H114" s="24" t="s">
        <v>116</v>
      </c>
      <c r="I114" s="18" t="s">
        <v>4</v>
      </c>
      <c r="J114" s="52"/>
      <c r="K114" s="52"/>
      <c r="L114" s="52"/>
      <c r="M114" s="52"/>
      <c r="N114" s="52"/>
      <c r="O114" s="52"/>
      <c r="P114" s="52"/>
      <c r="Q114" s="52"/>
      <c r="R114" s="52"/>
      <c r="S114" s="18" t="s">
        <v>1226</v>
      </c>
      <c r="T114" s="18"/>
      <c r="U114" s="77" t="s">
        <v>1227</v>
      </c>
      <c r="V114" s="47"/>
    </row>
    <row r="115" spans="1:22" ht="21.75" customHeight="1" x14ac:dyDescent="0.65">
      <c r="A115" s="20">
        <v>110</v>
      </c>
      <c r="B115" s="21">
        <v>1492</v>
      </c>
      <c r="C115" s="25" t="s">
        <v>1228</v>
      </c>
      <c r="D115" s="27" t="s">
        <v>1229</v>
      </c>
      <c r="E115" s="13" t="s">
        <v>40</v>
      </c>
      <c r="F115" s="24" t="s">
        <v>1135</v>
      </c>
      <c r="G115" s="24" t="s">
        <v>35</v>
      </c>
      <c r="H115" s="24" t="s">
        <v>116</v>
      </c>
      <c r="I115" s="18" t="s">
        <v>4</v>
      </c>
      <c r="J115" s="52"/>
      <c r="K115" s="52"/>
      <c r="L115" s="52"/>
      <c r="M115" s="52"/>
      <c r="N115" s="52"/>
      <c r="O115" s="52"/>
      <c r="P115" s="52"/>
      <c r="Q115" s="52"/>
      <c r="R115" s="52"/>
      <c r="S115" s="18" t="s">
        <v>1230</v>
      </c>
      <c r="T115" s="18"/>
      <c r="U115" s="77"/>
      <c r="V115" s="47"/>
    </row>
    <row r="116" spans="1:22" ht="21.75" customHeight="1" x14ac:dyDescent="0.65">
      <c r="A116" s="20">
        <v>111</v>
      </c>
      <c r="B116" s="21">
        <v>1949</v>
      </c>
      <c r="C116" s="25" t="s">
        <v>1231</v>
      </c>
      <c r="D116" s="27" t="s">
        <v>1232</v>
      </c>
      <c r="E116" s="13" t="s">
        <v>33</v>
      </c>
      <c r="F116" s="24" t="s">
        <v>1233</v>
      </c>
      <c r="G116" s="24" t="s">
        <v>35</v>
      </c>
      <c r="H116" s="24" t="s">
        <v>2377</v>
      </c>
      <c r="I116" s="18" t="s">
        <v>4</v>
      </c>
      <c r="J116" s="52"/>
      <c r="K116" s="52"/>
      <c r="L116" s="52"/>
      <c r="M116" s="52"/>
      <c r="N116" s="52"/>
      <c r="O116" s="52"/>
      <c r="P116" s="52"/>
      <c r="Q116" s="52"/>
      <c r="R116" s="52"/>
      <c r="S116" s="18" t="s">
        <v>1234</v>
      </c>
      <c r="T116" s="18"/>
      <c r="U116" s="77"/>
      <c r="V116" s="47"/>
    </row>
    <row r="117" spans="1:22" ht="21.75" customHeight="1" x14ac:dyDescent="0.65">
      <c r="A117" s="20">
        <v>112</v>
      </c>
      <c r="B117" s="21">
        <v>1652</v>
      </c>
      <c r="C117" s="25" t="s">
        <v>1235</v>
      </c>
      <c r="D117" s="27" t="s">
        <v>1236</v>
      </c>
      <c r="E117" s="13" t="s">
        <v>33</v>
      </c>
      <c r="F117" s="24" t="s">
        <v>1237</v>
      </c>
      <c r="G117" s="24" t="s">
        <v>35</v>
      </c>
      <c r="H117" s="24" t="s">
        <v>389</v>
      </c>
      <c r="I117" s="18" t="s">
        <v>4</v>
      </c>
      <c r="J117" s="52"/>
      <c r="K117" s="52"/>
      <c r="L117" s="52"/>
      <c r="M117" s="52"/>
      <c r="N117" s="52"/>
      <c r="O117" s="52"/>
      <c r="P117" s="52"/>
      <c r="Q117" s="52"/>
      <c r="R117" s="52"/>
      <c r="S117" s="18" t="s">
        <v>1238</v>
      </c>
      <c r="T117" s="18"/>
      <c r="U117" s="77"/>
      <c r="V117" s="47"/>
    </row>
    <row r="118" spans="1:22" ht="21.75" customHeight="1" x14ac:dyDescent="0.65">
      <c r="A118" s="20">
        <v>113</v>
      </c>
      <c r="B118" s="21">
        <v>1533</v>
      </c>
      <c r="C118" s="25" t="s">
        <v>1239</v>
      </c>
      <c r="D118" s="27" t="s">
        <v>1240</v>
      </c>
      <c r="E118" s="13" t="s">
        <v>33</v>
      </c>
      <c r="F118" s="24" t="s">
        <v>1241</v>
      </c>
      <c r="G118" s="24" t="s">
        <v>35</v>
      </c>
      <c r="H118" s="24" t="s">
        <v>2377</v>
      </c>
      <c r="I118" s="18" t="s">
        <v>4</v>
      </c>
      <c r="J118" s="52"/>
      <c r="K118" s="52"/>
      <c r="L118" s="52"/>
      <c r="M118" s="52"/>
      <c r="N118" s="52"/>
      <c r="O118" s="52"/>
      <c r="P118" s="52"/>
      <c r="Q118" s="52"/>
      <c r="R118" s="52"/>
      <c r="S118" s="18" t="s">
        <v>1242</v>
      </c>
      <c r="T118" s="18"/>
      <c r="U118" s="77" t="s">
        <v>1243</v>
      </c>
      <c r="V118" s="47"/>
    </row>
    <row r="119" spans="1:22" ht="21.75" customHeight="1" x14ac:dyDescent="0.65">
      <c r="A119" s="20">
        <v>114</v>
      </c>
      <c r="B119" s="21">
        <v>1626</v>
      </c>
      <c r="C119" s="25" t="s">
        <v>1244</v>
      </c>
      <c r="D119" s="27" t="s">
        <v>1245</v>
      </c>
      <c r="E119" s="13" t="s">
        <v>33</v>
      </c>
      <c r="F119" s="24" t="s">
        <v>1246</v>
      </c>
      <c r="G119" s="24" t="s">
        <v>35</v>
      </c>
      <c r="H119" s="24" t="s">
        <v>389</v>
      </c>
      <c r="I119" s="18" t="s">
        <v>4</v>
      </c>
      <c r="J119" s="52"/>
      <c r="K119" s="52"/>
      <c r="L119" s="52"/>
      <c r="M119" s="52"/>
      <c r="N119" s="52"/>
      <c r="O119" s="52"/>
      <c r="P119" s="52"/>
      <c r="Q119" s="52"/>
      <c r="R119" s="52"/>
      <c r="S119" s="18" t="s">
        <v>1247</v>
      </c>
      <c r="T119" s="18"/>
      <c r="U119" s="77"/>
      <c r="V119" s="47"/>
    </row>
    <row r="120" spans="1:22" ht="21.75" customHeight="1" x14ac:dyDescent="0.65">
      <c r="A120" s="20">
        <v>115</v>
      </c>
      <c r="B120" s="21">
        <v>1355</v>
      </c>
      <c r="C120" s="25" t="s">
        <v>1248</v>
      </c>
      <c r="D120" s="27" t="s">
        <v>1249</v>
      </c>
      <c r="E120" s="13" t="s">
        <v>33</v>
      </c>
      <c r="F120" s="24" t="s">
        <v>1250</v>
      </c>
      <c r="G120" s="24" t="s">
        <v>35</v>
      </c>
      <c r="H120" s="24" t="s">
        <v>2377</v>
      </c>
      <c r="I120" s="18" t="s">
        <v>4</v>
      </c>
      <c r="J120" s="52"/>
      <c r="K120" s="52"/>
      <c r="L120" s="52"/>
      <c r="M120" s="52"/>
      <c r="N120" s="52"/>
      <c r="O120" s="52"/>
      <c r="P120" s="52"/>
      <c r="Q120" s="52"/>
      <c r="R120" s="52"/>
      <c r="S120" s="18" t="s">
        <v>1251</v>
      </c>
      <c r="T120" s="18"/>
      <c r="U120" s="77" t="s">
        <v>1252</v>
      </c>
      <c r="V120" s="47"/>
    </row>
    <row r="121" spans="1:22" ht="21.75" customHeight="1" x14ac:dyDescent="0.65">
      <c r="A121" s="20">
        <v>116</v>
      </c>
      <c r="B121" s="21">
        <v>1562</v>
      </c>
      <c r="C121" s="25" t="s">
        <v>1253</v>
      </c>
      <c r="D121" s="27" t="s">
        <v>1254</v>
      </c>
      <c r="E121" s="13" t="s">
        <v>33</v>
      </c>
      <c r="F121" s="24" t="s">
        <v>1255</v>
      </c>
      <c r="G121" s="24" t="s">
        <v>35</v>
      </c>
      <c r="H121" s="24" t="s">
        <v>2377</v>
      </c>
      <c r="I121" s="18" t="s">
        <v>4</v>
      </c>
      <c r="J121" s="52"/>
      <c r="K121" s="52"/>
      <c r="L121" s="52"/>
      <c r="M121" s="52"/>
      <c r="N121" s="52"/>
      <c r="O121" s="52"/>
      <c r="P121" s="52"/>
      <c r="Q121" s="52"/>
      <c r="R121" s="52"/>
      <c r="S121" s="18" t="s">
        <v>1256</v>
      </c>
      <c r="T121" s="18"/>
      <c r="U121" s="77"/>
      <c r="V121" s="47"/>
    </row>
    <row r="122" spans="1:22" ht="21.75" customHeight="1" x14ac:dyDescent="0.65">
      <c r="A122" s="20">
        <v>117</v>
      </c>
      <c r="B122" s="21">
        <v>1365</v>
      </c>
      <c r="C122" s="25" t="s">
        <v>1257</v>
      </c>
      <c r="D122" s="27" t="s">
        <v>1258</v>
      </c>
      <c r="E122" s="13" t="s">
        <v>33</v>
      </c>
      <c r="F122" s="24" t="s">
        <v>1259</v>
      </c>
      <c r="G122" s="24" t="s">
        <v>35</v>
      </c>
      <c r="H122" s="24" t="s">
        <v>2377</v>
      </c>
      <c r="I122" s="18" t="s">
        <v>4</v>
      </c>
      <c r="J122" s="52"/>
      <c r="K122" s="52"/>
      <c r="L122" s="52"/>
      <c r="M122" s="52"/>
      <c r="N122" s="52"/>
      <c r="O122" s="52"/>
      <c r="P122" s="52"/>
      <c r="Q122" s="52"/>
      <c r="R122" s="52"/>
      <c r="S122" s="18" t="s">
        <v>1260</v>
      </c>
      <c r="T122" s="18"/>
      <c r="U122" s="77"/>
      <c r="V122" s="47"/>
    </row>
    <row r="123" spans="1:22" ht="21.75" customHeight="1" x14ac:dyDescent="0.65">
      <c r="A123" s="20">
        <v>118</v>
      </c>
      <c r="B123" s="21">
        <v>1602</v>
      </c>
      <c r="C123" s="25" t="s">
        <v>1261</v>
      </c>
      <c r="D123" s="27" t="s">
        <v>1262</v>
      </c>
      <c r="E123" s="13" t="s">
        <v>33</v>
      </c>
      <c r="F123" s="24" t="s">
        <v>1263</v>
      </c>
      <c r="G123" s="24" t="s">
        <v>35</v>
      </c>
      <c r="H123" s="24" t="s">
        <v>116</v>
      </c>
      <c r="I123" s="18" t="s">
        <v>4</v>
      </c>
      <c r="J123" s="52"/>
      <c r="K123" s="52"/>
      <c r="L123" s="52"/>
      <c r="M123" s="52"/>
      <c r="N123" s="52"/>
      <c r="O123" s="52"/>
      <c r="P123" s="52"/>
      <c r="Q123" s="52"/>
      <c r="R123" s="52"/>
      <c r="S123" s="18" t="s">
        <v>1264</v>
      </c>
      <c r="T123" s="18"/>
      <c r="U123" s="77"/>
      <c r="V123" s="47"/>
    </row>
    <row r="124" spans="1:22" ht="21.75" customHeight="1" x14ac:dyDescent="0.65">
      <c r="A124" s="20">
        <v>119</v>
      </c>
      <c r="B124" s="21">
        <v>2055</v>
      </c>
      <c r="C124" s="25" t="s">
        <v>1265</v>
      </c>
      <c r="D124" s="27" t="s">
        <v>1266</v>
      </c>
      <c r="E124" s="13" t="s">
        <v>33</v>
      </c>
      <c r="F124" s="24" t="s">
        <v>1267</v>
      </c>
      <c r="G124" s="24" t="s">
        <v>35</v>
      </c>
      <c r="H124" s="24" t="s">
        <v>389</v>
      </c>
      <c r="I124" s="18" t="s">
        <v>4</v>
      </c>
      <c r="J124" s="52"/>
      <c r="K124" s="52"/>
      <c r="L124" s="52"/>
      <c r="M124" s="52"/>
      <c r="N124" s="52"/>
      <c r="O124" s="52"/>
      <c r="P124" s="52"/>
      <c r="Q124" s="52"/>
      <c r="R124" s="52"/>
      <c r="S124" s="18" t="s">
        <v>1268</v>
      </c>
      <c r="T124" s="18"/>
      <c r="U124" s="77"/>
      <c r="V124" s="47"/>
    </row>
    <row r="125" spans="1:22" ht="21.75" customHeight="1" x14ac:dyDescent="0.65">
      <c r="A125" s="20">
        <v>120</v>
      </c>
      <c r="B125" s="21">
        <v>1601</v>
      </c>
      <c r="C125" s="25" t="s">
        <v>1269</v>
      </c>
      <c r="D125" s="27" t="s">
        <v>1270</v>
      </c>
      <c r="E125" s="13" t="s">
        <v>33</v>
      </c>
      <c r="F125" s="24" t="s">
        <v>1271</v>
      </c>
      <c r="G125" s="24" t="s">
        <v>35</v>
      </c>
      <c r="H125" s="24" t="s">
        <v>389</v>
      </c>
      <c r="I125" s="18" t="s">
        <v>4</v>
      </c>
      <c r="J125" s="52"/>
      <c r="K125" s="52"/>
      <c r="L125" s="52"/>
      <c r="M125" s="52"/>
      <c r="N125" s="52"/>
      <c r="O125" s="52"/>
      <c r="P125" s="52"/>
      <c r="Q125" s="52"/>
      <c r="R125" s="52"/>
      <c r="S125" s="18" t="s">
        <v>1272</v>
      </c>
      <c r="T125" s="18"/>
      <c r="U125" s="77"/>
      <c r="V125" s="47"/>
    </row>
    <row r="126" spans="1:22" ht="21.75" customHeight="1" x14ac:dyDescent="0.65">
      <c r="A126" s="20">
        <v>121</v>
      </c>
      <c r="B126" s="21">
        <v>1701</v>
      </c>
      <c r="C126" s="25" t="s">
        <v>1273</v>
      </c>
      <c r="D126" s="27" t="s">
        <v>1274</v>
      </c>
      <c r="E126" s="13" t="s">
        <v>40</v>
      </c>
      <c r="F126" s="24" t="s">
        <v>1275</v>
      </c>
      <c r="G126" s="24" t="s">
        <v>35</v>
      </c>
      <c r="H126" s="24" t="s">
        <v>389</v>
      </c>
      <c r="I126" s="18" t="s">
        <v>4</v>
      </c>
      <c r="J126" s="52"/>
      <c r="K126" s="52"/>
      <c r="L126" s="52"/>
      <c r="M126" s="52"/>
      <c r="N126" s="52"/>
      <c r="O126" s="52"/>
      <c r="P126" s="52"/>
      <c r="Q126" s="52"/>
      <c r="R126" s="52"/>
      <c r="S126" s="18" t="s">
        <v>1276</v>
      </c>
      <c r="T126" s="18"/>
      <c r="U126" s="77"/>
      <c r="V126" s="47"/>
    </row>
    <row r="127" spans="1:22" ht="21.75" customHeight="1" x14ac:dyDescent="0.65">
      <c r="A127" s="20">
        <v>122</v>
      </c>
      <c r="B127" s="21">
        <v>1617</v>
      </c>
      <c r="C127" s="25" t="s">
        <v>1277</v>
      </c>
      <c r="D127" s="27" t="s">
        <v>1278</v>
      </c>
      <c r="E127" s="13" t="s">
        <v>33</v>
      </c>
      <c r="F127" s="24" t="s">
        <v>1279</v>
      </c>
      <c r="G127" s="24" t="s">
        <v>35</v>
      </c>
      <c r="H127" s="24" t="s">
        <v>2377</v>
      </c>
      <c r="I127" s="18" t="s">
        <v>4</v>
      </c>
      <c r="J127" s="52"/>
      <c r="K127" s="52"/>
      <c r="L127" s="52"/>
      <c r="M127" s="52"/>
      <c r="N127" s="52"/>
      <c r="O127" s="52"/>
      <c r="P127" s="52"/>
      <c r="Q127" s="52"/>
      <c r="R127" s="52"/>
      <c r="S127" s="18" t="s">
        <v>1280</v>
      </c>
      <c r="T127" s="18" t="s">
        <v>1282</v>
      </c>
      <c r="U127" s="77" t="s">
        <v>1281</v>
      </c>
      <c r="V127" s="47"/>
    </row>
    <row r="128" spans="1:22" ht="21.75" customHeight="1" x14ac:dyDescent="0.65">
      <c r="A128" s="20">
        <v>123</v>
      </c>
      <c r="B128" s="21">
        <v>1593</v>
      </c>
      <c r="C128" s="25" t="s">
        <v>1283</v>
      </c>
      <c r="D128" s="27" t="s">
        <v>1284</v>
      </c>
      <c r="E128" s="13" t="s">
        <v>33</v>
      </c>
      <c r="F128" s="24" t="s">
        <v>1285</v>
      </c>
      <c r="G128" s="24" t="s">
        <v>35</v>
      </c>
      <c r="H128" s="24" t="s">
        <v>389</v>
      </c>
      <c r="I128" s="18" t="s">
        <v>4</v>
      </c>
      <c r="J128" s="52"/>
      <c r="K128" s="52"/>
      <c r="L128" s="52"/>
      <c r="M128" s="52"/>
      <c r="N128" s="52"/>
      <c r="O128" s="52"/>
      <c r="P128" s="52"/>
      <c r="Q128" s="52"/>
      <c r="R128" s="52"/>
      <c r="S128" s="18" t="s">
        <v>1286</v>
      </c>
      <c r="T128" s="18"/>
      <c r="U128" s="77"/>
      <c r="V128" s="47"/>
    </row>
    <row r="129" spans="1:22" ht="21.75" customHeight="1" x14ac:dyDescent="0.65">
      <c r="A129" s="20">
        <v>124</v>
      </c>
      <c r="B129" s="21">
        <v>1371</v>
      </c>
      <c r="C129" s="25" t="s">
        <v>1287</v>
      </c>
      <c r="D129" s="27" t="s">
        <v>1291</v>
      </c>
      <c r="E129" s="13" t="s">
        <v>33</v>
      </c>
      <c r="F129" s="24" t="s">
        <v>572</v>
      </c>
      <c r="G129" s="24" t="s">
        <v>35</v>
      </c>
      <c r="H129" s="24" t="s">
        <v>116</v>
      </c>
      <c r="I129" s="18" t="s">
        <v>4</v>
      </c>
      <c r="J129" s="52"/>
      <c r="K129" s="52"/>
      <c r="L129" s="52"/>
      <c r="M129" s="52"/>
      <c r="N129" s="52"/>
      <c r="O129" s="52"/>
      <c r="P129" s="52"/>
      <c r="Q129" s="52"/>
      <c r="R129" s="52"/>
      <c r="S129" s="18" t="s">
        <v>1288</v>
      </c>
      <c r="T129" s="18" t="s">
        <v>1289</v>
      </c>
      <c r="U129" s="77" t="s">
        <v>1290</v>
      </c>
      <c r="V129" s="47"/>
    </row>
    <row r="130" spans="1:22" ht="21.75" customHeight="1" x14ac:dyDescent="0.65">
      <c r="A130" s="20">
        <v>125</v>
      </c>
      <c r="B130" s="21">
        <v>1654</v>
      </c>
      <c r="C130" s="25" t="s">
        <v>1292</v>
      </c>
      <c r="D130" s="27" t="s">
        <v>1293</v>
      </c>
      <c r="E130" s="13" t="s">
        <v>33</v>
      </c>
      <c r="F130" s="24" t="s">
        <v>1294</v>
      </c>
      <c r="G130" s="24" t="s">
        <v>35</v>
      </c>
      <c r="H130" s="24" t="s">
        <v>389</v>
      </c>
      <c r="I130" s="18" t="s">
        <v>4</v>
      </c>
      <c r="J130" s="52"/>
      <c r="K130" s="52"/>
      <c r="L130" s="52"/>
      <c r="M130" s="52"/>
      <c r="N130" s="52"/>
      <c r="O130" s="52"/>
      <c r="P130" s="52"/>
      <c r="Q130" s="52"/>
      <c r="R130" s="52"/>
      <c r="S130" s="18" t="s">
        <v>1295</v>
      </c>
      <c r="T130" s="18"/>
      <c r="U130" s="77"/>
      <c r="V130" s="47"/>
    </row>
    <row r="131" spans="1:22" ht="21.75" customHeight="1" x14ac:dyDescent="0.65">
      <c r="A131" s="20">
        <v>126</v>
      </c>
      <c r="B131" s="21">
        <v>1393</v>
      </c>
      <c r="C131" s="25" t="s">
        <v>1296</v>
      </c>
      <c r="D131" s="27" t="s">
        <v>1297</v>
      </c>
      <c r="E131" s="13" t="s">
        <v>40</v>
      </c>
      <c r="F131" s="24" t="s">
        <v>1298</v>
      </c>
      <c r="G131" s="24" t="s">
        <v>35</v>
      </c>
      <c r="H131" s="24" t="s">
        <v>389</v>
      </c>
      <c r="I131" s="18" t="s">
        <v>4</v>
      </c>
      <c r="J131" s="52"/>
      <c r="K131" s="52"/>
      <c r="L131" s="52"/>
      <c r="M131" s="52"/>
      <c r="N131" s="52"/>
      <c r="O131" s="52"/>
      <c r="P131" s="52"/>
      <c r="Q131" s="52"/>
      <c r="R131" s="52"/>
      <c r="S131" s="18" t="s">
        <v>1299</v>
      </c>
      <c r="T131" s="18" t="s">
        <v>1300</v>
      </c>
      <c r="U131" s="77"/>
      <c r="V131" s="47"/>
    </row>
    <row r="132" spans="1:22" ht="21.75" customHeight="1" x14ac:dyDescent="0.65">
      <c r="A132" s="20">
        <v>127</v>
      </c>
      <c r="B132" s="21">
        <v>1543</v>
      </c>
      <c r="C132" s="25" t="s">
        <v>1301</v>
      </c>
      <c r="D132" s="27" t="s">
        <v>1302</v>
      </c>
      <c r="E132" s="13" t="s">
        <v>40</v>
      </c>
      <c r="F132" s="24" t="s">
        <v>1303</v>
      </c>
      <c r="G132" s="24" t="s">
        <v>35</v>
      </c>
      <c r="H132" s="24" t="s">
        <v>389</v>
      </c>
      <c r="I132" s="18" t="s">
        <v>4</v>
      </c>
      <c r="J132" s="52"/>
      <c r="K132" s="52"/>
      <c r="L132" s="52"/>
      <c r="M132" s="52"/>
      <c r="N132" s="52"/>
      <c r="O132" s="52"/>
      <c r="P132" s="52"/>
      <c r="Q132" s="52"/>
      <c r="R132" s="52"/>
      <c r="S132" s="18" t="s">
        <v>1304</v>
      </c>
      <c r="T132" s="18" t="s">
        <v>1305</v>
      </c>
      <c r="U132" s="77"/>
      <c r="V132" s="47"/>
    </row>
    <row r="133" spans="1:22" ht="21.75" customHeight="1" x14ac:dyDescent="0.65">
      <c r="A133" s="20">
        <v>128</v>
      </c>
      <c r="B133" s="21">
        <v>2046</v>
      </c>
      <c r="C133" s="25" t="s">
        <v>1306</v>
      </c>
      <c r="D133" s="27" t="s">
        <v>1307</v>
      </c>
      <c r="E133" s="13" t="s">
        <v>33</v>
      </c>
      <c r="F133" s="24" t="s">
        <v>1308</v>
      </c>
      <c r="G133" s="24" t="s">
        <v>35</v>
      </c>
      <c r="H133" s="24" t="s">
        <v>116</v>
      </c>
      <c r="I133" s="18" t="s">
        <v>4</v>
      </c>
      <c r="J133" s="52"/>
      <c r="K133" s="52"/>
      <c r="L133" s="52"/>
      <c r="M133" s="52"/>
      <c r="N133" s="52"/>
      <c r="O133" s="52"/>
      <c r="P133" s="52"/>
      <c r="Q133" s="52"/>
      <c r="R133" s="52"/>
      <c r="S133" s="18" t="s">
        <v>1309</v>
      </c>
      <c r="T133" s="18"/>
      <c r="U133" s="77"/>
      <c r="V133" s="47"/>
    </row>
    <row r="134" spans="1:22" ht="21.75" customHeight="1" x14ac:dyDescent="0.65">
      <c r="A134" s="20">
        <v>129</v>
      </c>
      <c r="B134" s="21">
        <v>1398</v>
      </c>
      <c r="C134" s="25" t="s">
        <v>1310</v>
      </c>
      <c r="D134" s="27" t="s">
        <v>1311</v>
      </c>
      <c r="E134" s="13" t="s">
        <v>33</v>
      </c>
      <c r="F134" s="24" t="s">
        <v>1312</v>
      </c>
      <c r="G134" s="24" t="s">
        <v>35</v>
      </c>
      <c r="H134" s="24" t="s">
        <v>117</v>
      </c>
      <c r="I134" s="18" t="s">
        <v>4</v>
      </c>
      <c r="J134" s="52"/>
      <c r="K134" s="52"/>
      <c r="L134" s="52"/>
      <c r="M134" s="52"/>
      <c r="N134" s="52"/>
      <c r="O134" s="52"/>
      <c r="P134" s="52"/>
      <c r="Q134" s="52"/>
      <c r="R134" s="52"/>
      <c r="S134" s="18" t="s">
        <v>1313</v>
      </c>
      <c r="T134" s="18"/>
      <c r="U134" s="77"/>
      <c r="V134" s="47"/>
    </row>
    <row r="135" spans="1:22" ht="21.75" customHeight="1" x14ac:dyDescent="0.65">
      <c r="A135" s="20">
        <v>130</v>
      </c>
      <c r="B135" s="21">
        <v>1647</v>
      </c>
      <c r="C135" s="25" t="s">
        <v>1314</v>
      </c>
      <c r="D135" s="27" t="s">
        <v>1315</v>
      </c>
      <c r="E135" s="13" t="s">
        <v>33</v>
      </c>
      <c r="F135" s="24" t="s">
        <v>1316</v>
      </c>
      <c r="G135" s="24" t="s">
        <v>35</v>
      </c>
      <c r="H135" s="24" t="s">
        <v>175</v>
      </c>
      <c r="I135" s="18" t="s">
        <v>4</v>
      </c>
      <c r="J135" s="52"/>
      <c r="K135" s="52"/>
      <c r="L135" s="52"/>
      <c r="M135" s="52"/>
      <c r="N135" s="52"/>
      <c r="O135" s="52"/>
      <c r="P135" s="52"/>
      <c r="Q135" s="52"/>
      <c r="R135" s="52"/>
      <c r="S135" s="18" t="s">
        <v>1317</v>
      </c>
      <c r="T135" s="18" t="s">
        <v>1318</v>
      </c>
      <c r="U135" s="77" t="s">
        <v>1319</v>
      </c>
      <c r="V135" s="47"/>
    </row>
    <row r="136" spans="1:22" ht="21.75" customHeight="1" x14ac:dyDescent="0.65">
      <c r="A136" s="20">
        <v>131</v>
      </c>
      <c r="B136" s="21">
        <v>1367</v>
      </c>
      <c r="C136" s="25" t="s">
        <v>1320</v>
      </c>
      <c r="D136" s="27" t="s">
        <v>1321</v>
      </c>
      <c r="E136" s="13" t="s">
        <v>33</v>
      </c>
      <c r="F136" s="24" t="s">
        <v>1322</v>
      </c>
      <c r="G136" s="24" t="s">
        <v>35</v>
      </c>
      <c r="H136" s="24" t="s">
        <v>2377</v>
      </c>
      <c r="I136" s="18" t="s">
        <v>4</v>
      </c>
      <c r="J136" s="52"/>
      <c r="K136" s="52"/>
      <c r="L136" s="52"/>
      <c r="M136" s="52"/>
      <c r="N136" s="52"/>
      <c r="O136" s="52"/>
      <c r="P136" s="52"/>
      <c r="Q136" s="52"/>
      <c r="R136" s="52"/>
      <c r="S136" s="18" t="s">
        <v>1323</v>
      </c>
      <c r="T136" s="18"/>
      <c r="U136" s="77" t="s">
        <v>1324</v>
      </c>
      <c r="V136" s="47"/>
    </row>
    <row r="137" spans="1:22" ht="21.75" customHeight="1" x14ac:dyDescent="0.65">
      <c r="A137" s="20">
        <v>132</v>
      </c>
      <c r="B137" s="21">
        <v>1417</v>
      </c>
      <c r="C137" s="25" t="s">
        <v>1325</v>
      </c>
      <c r="D137" s="27" t="s">
        <v>1326</v>
      </c>
      <c r="E137" s="13" t="s">
        <v>33</v>
      </c>
      <c r="F137" s="24" t="s">
        <v>1327</v>
      </c>
      <c r="G137" s="24" t="s">
        <v>35</v>
      </c>
      <c r="H137" s="24" t="s">
        <v>2377</v>
      </c>
      <c r="I137" s="18" t="s">
        <v>4</v>
      </c>
      <c r="J137" s="52"/>
      <c r="K137" s="52"/>
      <c r="L137" s="52"/>
      <c r="M137" s="52"/>
      <c r="N137" s="52"/>
      <c r="O137" s="52"/>
      <c r="P137" s="52"/>
      <c r="Q137" s="52"/>
      <c r="R137" s="52"/>
      <c r="S137" s="18" t="s">
        <v>1328</v>
      </c>
      <c r="T137" s="18"/>
      <c r="U137" s="77"/>
      <c r="V137" s="47"/>
    </row>
    <row r="138" spans="1:22" ht="21.75" customHeight="1" x14ac:dyDescent="0.65">
      <c r="A138" s="20">
        <v>133</v>
      </c>
      <c r="B138" s="21"/>
      <c r="C138" s="25" t="s">
        <v>1329</v>
      </c>
      <c r="D138" s="27" t="s">
        <v>1330</v>
      </c>
      <c r="E138" s="13" t="s">
        <v>33</v>
      </c>
      <c r="F138" s="24" t="s">
        <v>928</v>
      </c>
      <c r="G138" s="24" t="s">
        <v>35</v>
      </c>
      <c r="H138" s="24" t="s">
        <v>389</v>
      </c>
      <c r="I138" s="18" t="s">
        <v>4</v>
      </c>
      <c r="J138" s="52"/>
      <c r="K138" s="52"/>
      <c r="L138" s="52"/>
      <c r="M138" s="52"/>
      <c r="N138" s="52"/>
      <c r="O138" s="52"/>
      <c r="P138" s="52"/>
      <c r="Q138" s="52"/>
      <c r="R138" s="52"/>
      <c r="S138" s="18" t="s">
        <v>1331</v>
      </c>
      <c r="T138" s="18"/>
      <c r="U138" s="77"/>
      <c r="V138" s="47"/>
    </row>
    <row r="139" spans="1:22" ht="21.75" customHeight="1" x14ac:dyDescent="0.65">
      <c r="A139" s="20">
        <v>134</v>
      </c>
      <c r="B139" s="21">
        <v>1318</v>
      </c>
      <c r="C139" s="25" t="s">
        <v>1332</v>
      </c>
      <c r="D139" s="27" t="s">
        <v>1333</v>
      </c>
      <c r="E139" s="13" t="s">
        <v>40</v>
      </c>
      <c r="F139" s="24" t="s">
        <v>1334</v>
      </c>
      <c r="G139" s="24" t="s">
        <v>35</v>
      </c>
      <c r="H139" s="24" t="s">
        <v>389</v>
      </c>
      <c r="I139" s="18" t="s">
        <v>4</v>
      </c>
      <c r="J139" s="52"/>
      <c r="K139" s="52"/>
      <c r="L139" s="52"/>
      <c r="M139" s="52"/>
      <c r="N139" s="52"/>
      <c r="O139" s="52"/>
      <c r="P139" s="52"/>
      <c r="Q139" s="52"/>
      <c r="R139" s="52"/>
      <c r="S139" s="18" t="s">
        <v>1335</v>
      </c>
      <c r="T139" s="18"/>
      <c r="U139" s="77"/>
      <c r="V139" s="47"/>
    </row>
    <row r="140" spans="1:22" ht="21.75" customHeight="1" x14ac:dyDescent="0.65">
      <c r="A140" s="20">
        <v>135</v>
      </c>
      <c r="B140" s="21">
        <v>1297</v>
      </c>
      <c r="C140" s="25" t="s">
        <v>1336</v>
      </c>
      <c r="D140" s="27" t="s">
        <v>1337</v>
      </c>
      <c r="E140" s="13" t="s">
        <v>33</v>
      </c>
      <c r="F140" s="24" t="s">
        <v>1338</v>
      </c>
      <c r="G140" s="24" t="s">
        <v>35</v>
      </c>
      <c r="H140" s="24" t="s">
        <v>389</v>
      </c>
      <c r="I140" s="18" t="s">
        <v>4</v>
      </c>
      <c r="J140" s="52"/>
      <c r="K140" s="52"/>
      <c r="L140" s="52"/>
      <c r="M140" s="52"/>
      <c r="N140" s="52"/>
      <c r="O140" s="52"/>
      <c r="P140" s="52"/>
      <c r="Q140" s="52"/>
      <c r="R140" s="52"/>
      <c r="S140" s="18" t="s">
        <v>1339</v>
      </c>
      <c r="T140" s="18"/>
      <c r="U140" s="77"/>
      <c r="V140" s="47"/>
    </row>
    <row r="141" spans="1:22" ht="21.75" customHeight="1" x14ac:dyDescent="0.65">
      <c r="A141" s="20">
        <v>136</v>
      </c>
      <c r="B141" s="21">
        <v>1354</v>
      </c>
      <c r="C141" s="25" t="s">
        <v>1340</v>
      </c>
      <c r="D141" s="27" t="s">
        <v>1341</v>
      </c>
      <c r="E141" s="13" t="s">
        <v>33</v>
      </c>
      <c r="F141" s="24" t="s">
        <v>1342</v>
      </c>
      <c r="G141" s="24" t="s">
        <v>35</v>
      </c>
      <c r="H141" s="24" t="s">
        <v>389</v>
      </c>
      <c r="I141" s="18" t="s">
        <v>4</v>
      </c>
      <c r="J141" s="52"/>
      <c r="K141" s="52"/>
      <c r="L141" s="52"/>
      <c r="M141" s="52"/>
      <c r="N141" s="52"/>
      <c r="O141" s="52"/>
      <c r="P141" s="52"/>
      <c r="Q141" s="52"/>
      <c r="R141" s="52"/>
      <c r="S141" s="18" t="s">
        <v>1343</v>
      </c>
      <c r="T141" s="18"/>
      <c r="U141" s="77" t="s">
        <v>1344</v>
      </c>
      <c r="V141" s="47"/>
    </row>
    <row r="142" spans="1:22" ht="21.75" customHeight="1" x14ac:dyDescent="0.65">
      <c r="A142" s="20">
        <v>137</v>
      </c>
      <c r="B142" s="21">
        <v>1331</v>
      </c>
      <c r="C142" s="25" t="s">
        <v>1345</v>
      </c>
      <c r="D142" s="27" t="s">
        <v>1346</v>
      </c>
      <c r="E142" s="13" t="s">
        <v>40</v>
      </c>
      <c r="F142" s="24" t="s">
        <v>1347</v>
      </c>
      <c r="G142" s="24" t="s">
        <v>35</v>
      </c>
      <c r="H142" s="24" t="s">
        <v>2134</v>
      </c>
      <c r="I142" s="18" t="s">
        <v>4</v>
      </c>
      <c r="J142" s="52"/>
      <c r="K142" s="52"/>
      <c r="L142" s="52"/>
      <c r="M142" s="52"/>
      <c r="N142" s="52"/>
      <c r="O142" s="52"/>
      <c r="P142" s="52"/>
      <c r="Q142" s="52"/>
      <c r="R142" s="52"/>
      <c r="S142" s="18" t="s">
        <v>1348</v>
      </c>
      <c r="T142" s="18"/>
      <c r="U142" s="77" t="s">
        <v>1349</v>
      </c>
      <c r="V142" s="47"/>
    </row>
    <row r="143" spans="1:22" ht="21.75" customHeight="1" x14ac:dyDescent="0.65">
      <c r="A143" s="20">
        <v>138</v>
      </c>
      <c r="B143" s="21">
        <v>1473</v>
      </c>
      <c r="C143" s="25" t="s">
        <v>1350</v>
      </c>
      <c r="D143" s="27" t="s">
        <v>1351</v>
      </c>
      <c r="E143" s="13" t="s">
        <v>40</v>
      </c>
      <c r="F143" s="24" t="s">
        <v>1352</v>
      </c>
      <c r="G143" s="24" t="s">
        <v>35</v>
      </c>
      <c r="H143" s="24" t="s">
        <v>117</v>
      </c>
      <c r="I143" s="18" t="s">
        <v>4</v>
      </c>
      <c r="J143" s="52"/>
      <c r="K143" s="52"/>
      <c r="L143" s="52"/>
      <c r="M143" s="52"/>
      <c r="N143" s="52"/>
      <c r="O143" s="52"/>
      <c r="P143" s="52"/>
      <c r="Q143" s="52"/>
      <c r="R143" s="52"/>
      <c r="S143" s="18" t="s">
        <v>1353</v>
      </c>
      <c r="T143" s="18" t="s">
        <v>1354</v>
      </c>
      <c r="U143" s="77" t="s">
        <v>1355</v>
      </c>
      <c r="V143" s="47"/>
    </row>
    <row r="144" spans="1:22" ht="21.75" customHeight="1" x14ac:dyDescent="0.65">
      <c r="A144" s="20">
        <v>139</v>
      </c>
      <c r="B144" s="21">
        <v>1328</v>
      </c>
      <c r="C144" s="25" t="s">
        <v>1356</v>
      </c>
      <c r="D144" s="27" t="s">
        <v>1357</v>
      </c>
      <c r="E144" s="13" t="s">
        <v>40</v>
      </c>
      <c r="F144" s="24" t="s">
        <v>371</v>
      </c>
      <c r="G144" s="24" t="s">
        <v>35</v>
      </c>
      <c r="H144" s="24" t="s">
        <v>117</v>
      </c>
      <c r="I144" s="18" t="s">
        <v>4</v>
      </c>
      <c r="J144" s="52"/>
      <c r="K144" s="52"/>
      <c r="L144" s="52"/>
      <c r="M144" s="52"/>
      <c r="N144" s="52"/>
      <c r="O144" s="52"/>
      <c r="P144" s="52"/>
      <c r="Q144" s="52"/>
      <c r="R144" s="52"/>
      <c r="S144" s="18"/>
      <c r="T144" s="18"/>
      <c r="U144" s="77"/>
      <c r="V144" s="47"/>
    </row>
    <row r="145" spans="1:22" ht="21.75" customHeight="1" x14ac:dyDescent="0.65">
      <c r="A145" s="20">
        <v>140</v>
      </c>
      <c r="B145" s="21">
        <v>1332</v>
      </c>
      <c r="C145" s="25" t="s">
        <v>1358</v>
      </c>
      <c r="D145" s="27" t="s">
        <v>1359</v>
      </c>
      <c r="E145" s="13" t="s">
        <v>40</v>
      </c>
      <c r="F145" s="24" t="s">
        <v>1360</v>
      </c>
      <c r="G145" s="24" t="s">
        <v>35</v>
      </c>
      <c r="H145" s="24" t="s">
        <v>117</v>
      </c>
      <c r="I145" s="18" t="s">
        <v>4</v>
      </c>
      <c r="J145" s="52"/>
      <c r="K145" s="52"/>
      <c r="L145" s="52"/>
      <c r="M145" s="52"/>
      <c r="N145" s="52"/>
      <c r="O145" s="52"/>
      <c r="P145" s="52"/>
      <c r="Q145" s="52"/>
      <c r="R145" s="52"/>
      <c r="S145" s="18" t="s">
        <v>1361</v>
      </c>
      <c r="T145" s="18"/>
      <c r="U145" s="77"/>
      <c r="V145" s="47"/>
    </row>
    <row r="146" spans="1:22" ht="21.75" customHeight="1" x14ac:dyDescent="0.65">
      <c r="A146" s="20">
        <v>141</v>
      </c>
      <c r="B146" s="21">
        <v>2202</v>
      </c>
      <c r="C146" s="25" t="s">
        <v>1362</v>
      </c>
      <c r="D146" s="27" t="s">
        <v>1363</v>
      </c>
      <c r="E146" s="13" t="s">
        <v>33</v>
      </c>
      <c r="F146" s="24" t="s">
        <v>1364</v>
      </c>
      <c r="G146" s="24" t="s">
        <v>35</v>
      </c>
      <c r="H146" s="24" t="s">
        <v>175</v>
      </c>
      <c r="I146" s="18" t="s">
        <v>4</v>
      </c>
      <c r="J146" s="52"/>
      <c r="K146" s="52"/>
      <c r="L146" s="52"/>
      <c r="M146" s="52"/>
      <c r="N146" s="52"/>
      <c r="O146" s="52"/>
      <c r="P146" s="52"/>
      <c r="Q146" s="52"/>
      <c r="R146" s="52"/>
      <c r="S146" s="18" t="s">
        <v>1365</v>
      </c>
      <c r="T146" s="18"/>
      <c r="U146" s="77"/>
      <c r="V146" s="47"/>
    </row>
    <row r="147" spans="1:22" ht="21.75" customHeight="1" x14ac:dyDescent="0.65">
      <c r="A147" s="20">
        <v>142</v>
      </c>
      <c r="B147" s="21">
        <v>1546</v>
      </c>
      <c r="C147" s="25" t="s">
        <v>1366</v>
      </c>
      <c r="D147" s="27" t="s">
        <v>1367</v>
      </c>
      <c r="E147" s="13" t="s">
        <v>40</v>
      </c>
      <c r="F147" s="24" t="s">
        <v>1368</v>
      </c>
      <c r="G147" s="24" t="s">
        <v>35</v>
      </c>
      <c r="H147" s="24" t="s">
        <v>117</v>
      </c>
      <c r="I147" s="18" t="s">
        <v>4</v>
      </c>
      <c r="J147" s="52"/>
      <c r="K147" s="52"/>
      <c r="L147" s="52"/>
      <c r="M147" s="52"/>
      <c r="N147" s="52"/>
      <c r="O147" s="52"/>
      <c r="P147" s="52"/>
      <c r="Q147" s="52"/>
      <c r="R147" s="52"/>
      <c r="S147" s="18" t="s">
        <v>1369</v>
      </c>
      <c r="T147" s="18" t="s">
        <v>1370</v>
      </c>
      <c r="U147" s="77"/>
      <c r="V147" s="47"/>
    </row>
    <row r="148" spans="1:22" ht="21.75" customHeight="1" x14ac:dyDescent="0.65">
      <c r="A148" s="20">
        <v>143</v>
      </c>
      <c r="B148" s="21">
        <v>2175</v>
      </c>
      <c r="C148" s="25" t="s">
        <v>1371</v>
      </c>
      <c r="D148" s="27" t="s">
        <v>1372</v>
      </c>
      <c r="E148" s="13" t="s">
        <v>33</v>
      </c>
      <c r="F148" s="24" t="s">
        <v>1360</v>
      </c>
      <c r="G148" s="24" t="s">
        <v>35</v>
      </c>
      <c r="H148" s="24" t="s">
        <v>175</v>
      </c>
      <c r="I148" s="18" t="s">
        <v>4</v>
      </c>
      <c r="J148" s="52"/>
      <c r="K148" s="52"/>
      <c r="L148" s="52"/>
      <c r="M148" s="52"/>
      <c r="N148" s="52"/>
      <c r="O148" s="52"/>
      <c r="P148" s="52"/>
      <c r="Q148" s="52"/>
      <c r="R148" s="52"/>
      <c r="S148" s="18" t="s">
        <v>1373</v>
      </c>
      <c r="T148" s="18"/>
      <c r="U148" s="77"/>
      <c r="V148" s="47"/>
    </row>
    <row r="149" spans="1:22" ht="21.75" customHeight="1" x14ac:dyDescent="0.65">
      <c r="A149" s="20">
        <v>144</v>
      </c>
      <c r="B149" s="21">
        <v>1376</v>
      </c>
      <c r="C149" s="25" t="s">
        <v>1374</v>
      </c>
      <c r="D149" s="27" t="s">
        <v>1375</v>
      </c>
      <c r="E149" s="13" t="s">
        <v>33</v>
      </c>
      <c r="F149" s="24" t="s">
        <v>1376</v>
      </c>
      <c r="G149" s="24" t="s">
        <v>35</v>
      </c>
      <c r="H149" s="24" t="s">
        <v>117</v>
      </c>
      <c r="I149" s="18" t="s">
        <v>4</v>
      </c>
      <c r="J149" s="52"/>
      <c r="K149" s="52"/>
      <c r="L149" s="52"/>
      <c r="M149" s="52"/>
      <c r="N149" s="52"/>
      <c r="O149" s="52"/>
      <c r="P149" s="52"/>
      <c r="Q149" s="52"/>
      <c r="R149" s="52"/>
      <c r="S149" s="18" t="s">
        <v>1377</v>
      </c>
      <c r="T149" s="18"/>
      <c r="U149" s="77" t="s">
        <v>1378</v>
      </c>
      <c r="V149" s="47"/>
    </row>
    <row r="150" spans="1:22" ht="21.75" customHeight="1" x14ac:dyDescent="0.65">
      <c r="A150" s="20">
        <v>145</v>
      </c>
      <c r="B150" s="21">
        <v>1455</v>
      </c>
      <c r="C150" s="25" t="s">
        <v>1379</v>
      </c>
      <c r="D150" s="27" t="s">
        <v>1380</v>
      </c>
      <c r="E150" s="13" t="s">
        <v>40</v>
      </c>
      <c r="F150" s="24" t="s">
        <v>1381</v>
      </c>
      <c r="G150" s="24" t="s">
        <v>35</v>
      </c>
      <c r="H150" s="24" t="s">
        <v>117</v>
      </c>
      <c r="I150" s="18" t="s">
        <v>4</v>
      </c>
      <c r="J150" s="52"/>
      <c r="K150" s="52"/>
      <c r="L150" s="52"/>
      <c r="M150" s="52"/>
      <c r="N150" s="52"/>
      <c r="O150" s="52"/>
      <c r="P150" s="52"/>
      <c r="Q150" s="52"/>
      <c r="R150" s="52"/>
      <c r="S150" s="18" t="s">
        <v>1382</v>
      </c>
      <c r="T150" s="18"/>
      <c r="U150" s="77"/>
      <c r="V150" s="47"/>
    </row>
    <row r="151" spans="1:22" ht="21.75" customHeight="1" x14ac:dyDescent="0.65">
      <c r="A151" s="20">
        <v>146</v>
      </c>
      <c r="B151" s="21"/>
      <c r="C151" s="25" t="s">
        <v>1383</v>
      </c>
      <c r="D151" s="27" t="s">
        <v>1384</v>
      </c>
      <c r="E151" s="13" t="s">
        <v>40</v>
      </c>
      <c r="F151" s="24" t="s">
        <v>1385</v>
      </c>
      <c r="G151" s="24" t="s">
        <v>35</v>
      </c>
      <c r="H151" s="24" t="s">
        <v>117</v>
      </c>
      <c r="I151" s="18" t="s">
        <v>4</v>
      </c>
      <c r="J151" s="52"/>
      <c r="K151" s="52"/>
      <c r="L151" s="52"/>
      <c r="M151" s="52"/>
      <c r="N151" s="52"/>
      <c r="O151" s="52"/>
      <c r="P151" s="52"/>
      <c r="Q151" s="52"/>
      <c r="R151" s="52"/>
      <c r="S151" s="18" t="s">
        <v>1386</v>
      </c>
      <c r="T151" s="18"/>
      <c r="U151" s="77" t="s">
        <v>1387</v>
      </c>
      <c r="V151" s="47"/>
    </row>
    <row r="152" spans="1:22" ht="21.75" customHeight="1" x14ac:dyDescent="0.65">
      <c r="A152" s="20">
        <v>147</v>
      </c>
      <c r="B152" s="21">
        <v>1612</v>
      </c>
      <c r="C152" s="25" t="s">
        <v>1388</v>
      </c>
      <c r="D152" s="27" t="s">
        <v>1389</v>
      </c>
      <c r="E152" s="13" t="s">
        <v>40</v>
      </c>
      <c r="F152" s="24" t="s">
        <v>69</v>
      </c>
      <c r="G152" s="24" t="s">
        <v>35</v>
      </c>
      <c r="H152" s="24" t="s">
        <v>117</v>
      </c>
      <c r="I152" s="18" t="s">
        <v>4</v>
      </c>
      <c r="J152" s="52"/>
      <c r="K152" s="52"/>
      <c r="L152" s="52"/>
      <c r="M152" s="52"/>
      <c r="N152" s="52"/>
      <c r="O152" s="52"/>
      <c r="P152" s="52"/>
      <c r="Q152" s="52"/>
      <c r="R152" s="52"/>
      <c r="S152" s="18" t="s">
        <v>1390</v>
      </c>
      <c r="T152" s="18" t="s">
        <v>1391</v>
      </c>
      <c r="U152" s="77"/>
      <c r="V152" s="47"/>
    </row>
    <row r="153" spans="1:22" ht="21.75" customHeight="1" x14ac:dyDescent="0.65">
      <c r="A153" s="20">
        <v>148</v>
      </c>
      <c r="B153" s="21">
        <v>1678</v>
      </c>
      <c r="C153" s="25" t="s">
        <v>1392</v>
      </c>
      <c r="D153" s="27" t="s">
        <v>1393</v>
      </c>
      <c r="E153" s="13" t="s">
        <v>33</v>
      </c>
      <c r="F153" s="24" t="s">
        <v>1394</v>
      </c>
      <c r="G153" s="24" t="s">
        <v>35</v>
      </c>
      <c r="H153" s="24" t="s">
        <v>175</v>
      </c>
      <c r="I153" s="18" t="s">
        <v>4</v>
      </c>
      <c r="J153" s="52"/>
      <c r="K153" s="52"/>
      <c r="L153" s="52"/>
      <c r="M153" s="52"/>
      <c r="N153" s="52"/>
      <c r="O153" s="52"/>
      <c r="P153" s="52"/>
      <c r="Q153" s="52"/>
      <c r="R153" s="52"/>
      <c r="S153" s="18" t="s">
        <v>1395</v>
      </c>
      <c r="T153" s="18"/>
      <c r="U153" s="77"/>
      <c r="V153" s="47"/>
    </row>
    <row r="154" spans="1:22" ht="21.75" customHeight="1" x14ac:dyDescent="0.65">
      <c r="A154" s="20">
        <v>149</v>
      </c>
      <c r="B154" s="21">
        <v>1518</v>
      </c>
      <c r="C154" s="25" t="s">
        <v>1396</v>
      </c>
      <c r="D154" s="27" t="s">
        <v>1397</v>
      </c>
      <c r="E154" s="13" t="s">
        <v>33</v>
      </c>
      <c r="F154" s="24" t="s">
        <v>1398</v>
      </c>
      <c r="G154" s="24" t="s">
        <v>35</v>
      </c>
      <c r="H154" s="24" t="s">
        <v>175</v>
      </c>
      <c r="I154" s="18" t="s">
        <v>4</v>
      </c>
      <c r="J154" s="52"/>
      <c r="K154" s="52"/>
      <c r="L154" s="52"/>
      <c r="M154" s="52"/>
      <c r="N154" s="52"/>
      <c r="O154" s="52"/>
      <c r="P154" s="52"/>
      <c r="Q154" s="52"/>
      <c r="R154" s="52"/>
      <c r="S154" s="18" t="s">
        <v>1399</v>
      </c>
      <c r="T154" s="18"/>
      <c r="U154" s="77"/>
      <c r="V154" s="47"/>
    </row>
    <row r="155" spans="1:22" ht="21.75" customHeight="1" x14ac:dyDescent="0.65">
      <c r="A155" s="20">
        <v>150</v>
      </c>
      <c r="B155" s="21">
        <v>1615</v>
      </c>
      <c r="C155" s="25" t="s">
        <v>1400</v>
      </c>
      <c r="D155" s="27" t="s">
        <v>1401</v>
      </c>
      <c r="E155" s="13" t="s">
        <v>40</v>
      </c>
      <c r="F155" s="24" t="s">
        <v>1402</v>
      </c>
      <c r="G155" s="24" t="s">
        <v>35</v>
      </c>
      <c r="H155" s="24" t="s">
        <v>117</v>
      </c>
      <c r="I155" s="18" t="s">
        <v>4</v>
      </c>
      <c r="J155" s="52"/>
      <c r="K155" s="52"/>
      <c r="L155" s="52"/>
      <c r="M155" s="52"/>
      <c r="N155" s="52"/>
      <c r="O155" s="52"/>
      <c r="P155" s="52"/>
      <c r="Q155" s="52"/>
      <c r="R155" s="52"/>
      <c r="S155" s="18" t="s">
        <v>1403</v>
      </c>
      <c r="T155" s="18" t="s">
        <v>1404</v>
      </c>
      <c r="U155" s="77" t="s">
        <v>1405</v>
      </c>
      <c r="V155" s="47"/>
    </row>
    <row r="156" spans="1:22" ht="21.75" customHeight="1" x14ac:dyDescent="0.65">
      <c r="A156" s="20">
        <v>151</v>
      </c>
      <c r="B156" s="21">
        <v>1507</v>
      </c>
      <c r="C156" s="25" t="s">
        <v>1406</v>
      </c>
      <c r="D156" s="27" t="s">
        <v>1407</v>
      </c>
      <c r="E156" s="13" t="s">
        <v>40</v>
      </c>
      <c r="F156" s="24" t="s">
        <v>1408</v>
      </c>
      <c r="G156" s="24" t="s">
        <v>35</v>
      </c>
      <c r="H156" s="24" t="s">
        <v>117</v>
      </c>
      <c r="I156" s="18" t="s">
        <v>4</v>
      </c>
      <c r="J156" s="52"/>
      <c r="K156" s="52"/>
      <c r="L156" s="52"/>
      <c r="M156" s="52"/>
      <c r="N156" s="52"/>
      <c r="O156" s="52"/>
      <c r="P156" s="52"/>
      <c r="Q156" s="52"/>
      <c r="R156" s="52"/>
      <c r="S156" s="18" t="s">
        <v>1409</v>
      </c>
      <c r="T156" s="18" t="s">
        <v>1410</v>
      </c>
      <c r="U156" s="77"/>
      <c r="V156" s="47"/>
    </row>
    <row r="157" spans="1:22" ht="21.75" customHeight="1" x14ac:dyDescent="0.65">
      <c r="A157" s="20">
        <v>152</v>
      </c>
      <c r="B157" s="21">
        <v>1346</v>
      </c>
      <c r="C157" s="25" t="s">
        <v>1411</v>
      </c>
      <c r="D157" s="27" t="s">
        <v>1412</v>
      </c>
      <c r="E157" s="13" t="s">
        <v>33</v>
      </c>
      <c r="F157" s="24" t="s">
        <v>1413</v>
      </c>
      <c r="G157" s="24" t="s">
        <v>35</v>
      </c>
      <c r="H157" s="24" t="s">
        <v>175</v>
      </c>
      <c r="I157" s="18" t="s">
        <v>4</v>
      </c>
      <c r="J157" s="52"/>
      <c r="K157" s="52"/>
      <c r="L157" s="52"/>
      <c r="M157" s="52"/>
      <c r="N157" s="52"/>
      <c r="O157" s="52"/>
      <c r="P157" s="52"/>
      <c r="Q157" s="52"/>
      <c r="R157" s="52"/>
      <c r="S157" s="18" t="s">
        <v>1414</v>
      </c>
      <c r="T157" s="18" t="s">
        <v>1415</v>
      </c>
      <c r="U157" s="77"/>
      <c r="V157" s="47"/>
    </row>
    <row r="158" spans="1:22" ht="21.75" customHeight="1" x14ac:dyDescent="0.65">
      <c r="A158" s="20">
        <v>153</v>
      </c>
      <c r="B158" s="21">
        <v>1641</v>
      </c>
      <c r="C158" s="25" t="s">
        <v>1416</v>
      </c>
      <c r="D158" s="27" t="s">
        <v>1417</v>
      </c>
      <c r="E158" s="13" t="s">
        <v>33</v>
      </c>
      <c r="F158" s="24" t="s">
        <v>1418</v>
      </c>
      <c r="G158" s="24" t="s">
        <v>35</v>
      </c>
      <c r="H158" s="24" t="s">
        <v>175</v>
      </c>
      <c r="I158" s="18" t="s">
        <v>4</v>
      </c>
      <c r="J158" s="52"/>
      <c r="K158" s="52"/>
      <c r="L158" s="52"/>
      <c r="M158" s="52"/>
      <c r="N158" s="52"/>
      <c r="O158" s="52"/>
      <c r="P158" s="52"/>
      <c r="Q158" s="52"/>
      <c r="R158" s="52"/>
      <c r="S158" s="18" t="s">
        <v>1419</v>
      </c>
      <c r="T158" s="18" t="s">
        <v>1420</v>
      </c>
      <c r="U158" s="77"/>
      <c r="V158" s="47"/>
    </row>
    <row r="159" spans="1:22" ht="21.75" customHeight="1" x14ac:dyDescent="0.65">
      <c r="A159" s="20">
        <v>154</v>
      </c>
      <c r="B159" s="21">
        <v>1424</v>
      </c>
      <c r="C159" s="25" t="s">
        <v>1421</v>
      </c>
      <c r="D159" s="27" t="s">
        <v>1422</v>
      </c>
      <c r="E159" s="13" t="s">
        <v>40</v>
      </c>
      <c r="F159" s="24" t="s">
        <v>1423</v>
      </c>
      <c r="G159" s="24" t="s">
        <v>35</v>
      </c>
      <c r="H159" s="24" t="s">
        <v>117</v>
      </c>
      <c r="I159" s="18" t="s">
        <v>4</v>
      </c>
      <c r="J159" s="52"/>
      <c r="K159" s="52"/>
      <c r="L159" s="52"/>
      <c r="M159" s="52"/>
      <c r="N159" s="52"/>
      <c r="O159" s="52"/>
      <c r="P159" s="52"/>
      <c r="Q159" s="52"/>
      <c r="R159" s="52"/>
      <c r="S159" s="18" t="s">
        <v>1424</v>
      </c>
      <c r="T159" s="18" t="s">
        <v>1425</v>
      </c>
      <c r="U159" s="77" t="s">
        <v>1426</v>
      </c>
      <c r="V159" s="47"/>
    </row>
    <row r="160" spans="1:22" ht="21.75" customHeight="1" x14ac:dyDescent="0.65">
      <c r="A160" s="20">
        <v>155</v>
      </c>
      <c r="B160" s="21">
        <v>1438</v>
      </c>
      <c r="C160" s="25" t="s">
        <v>1427</v>
      </c>
      <c r="D160" s="27" t="s">
        <v>1428</v>
      </c>
      <c r="E160" s="13" t="s">
        <v>40</v>
      </c>
      <c r="F160" s="24" t="s">
        <v>1429</v>
      </c>
      <c r="G160" s="24" t="s">
        <v>35</v>
      </c>
      <c r="H160" s="24" t="s">
        <v>117</v>
      </c>
      <c r="I160" s="18" t="s">
        <v>4</v>
      </c>
      <c r="J160" s="52"/>
      <c r="K160" s="52"/>
      <c r="L160" s="52"/>
      <c r="M160" s="52"/>
      <c r="N160" s="52"/>
      <c r="O160" s="52"/>
      <c r="P160" s="52"/>
      <c r="Q160" s="52"/>
      <c r="R160" s="52"/>
      <c r="S160" s="18" t="s">
        <v>1430</v>
      </c>
      <c r="T160" s="18" t="s">
        <v>1431</v>
      </c>
      <c r="U160" s="77" t="s">
        <v>1432</v>
      </c>
      <c r="V160" s="47"/>
    </row>
    <row r="161" spans="1:22" ht="21.75" customHeight="1" x14ac:dyDescent="0.65">
      <c r="A161" s="20">
        <v>156</v>
      </c>
      <c r="B161" s="21">
        <v>1483</v>
      </c>
      <c r="C161" s="25" t="s">
        <v>1433</v>
      </c>
      <c r="D161" s="27" t="s">
        <v>1434</v>
      </c>
      <c r="E161" s="13" t="s">
        <v>40</v>
      </c>
      <c r="F161" s="24" t="s">
        <v>1435</v>
      </c>
      <c r="G161" s="24" t="s">
        <v>35</v>
      </c>
      <c r="H161" s="24" t="s">
        <v>117</v>
      </c>
      <c r="I161" s="18" t="s">
        <v>4</v>
      </c>
      <c r="J161" s="52"/>
      <c r="K161" s="52"/>
      <c r="L161" s="52"/>
      <c r="M161" s="52"/>
      <c r="N161" s="52"/>
      <c r="O161" s="52"/>
      <c r="P161" s="52"/>
      <c r="Q161" s="52"/>
      <c r="R161" s="52"/>
      <c r="S161" s="18" t="s">
        <v>1436</v>
      </c>
      <c r="T161" s="18"/>
      <c r="U161" s="77"/>
      <c r="V161" s="47"/>
    </row>
    <row r="162" spans="1:22" ht="21.75" customHeight="1" x14ac:dyDescent="0.65">
      <c r="A162" s="20">
        <v>157</v>
      </c>
      <c r="B162" s="21">
        <v>1314</v>
      </c>
      <c r="C162" s="25" t="s">
        <v>1437</v>
      </c>
      <c r="D162" s="27" t="s">
        <v>1438</v>
      </c>
      <c r="E162" s="13" t="s">
        <v>40</v>
      </c>
      <c r="F162" s="24" t="s">
        <v>857</v>
      </c>
      <c r="G162" s="24" t="s">
        <v>35</v>
      </c>
      <c r="H162" s="24" t="s">
        <v>117</v>
      </c>
      <c r="I162" s="18" t="s">
        <v>4</v>
      </c>
      <c r="J162" s="52"/>
      <c r="K162" s="52"/>
      <c r="L162" s="52"/>
      <c r="M162" s="52"/>
      <c r="N162" s="52"/>
      <c r="O162" s="52"/>
      <c r="P162" s="52"/>
      <c r="Q162" s="52"/>
      <c r="R162" s="52"/>
      <c r="S162" s="18" t="s">
        <v>1439</v>
      </c>
      <c r="T162" s="18" t="s">
        <v>1440</v>
      </c>
      <c r="U162" s="77"/>
      <c r="V162" s="47"/>
    </row>
    <row r="163" spans="1:22" ht="21.75" customHeight="1" x14ac:dyDescent="0.65">
      <c r="A163" s="20">
        <v>158</v>
      </c>
      <c r="B163" s="21"/>
      <c r="C163" s="25" t="s">
        <v>1441</v>
      </c>
      <c r="D163" s="27" t="s">
        <v>1442</v>
      </c>
      <c r="E163" s="13" t="s">
        <v>40</v>
      </c>
      <c r="F163" s="24" t="s">
        <v>1443</v>
      </c>
      <c r="G163" s="24" t="s">
        <v>35</v>
      </c>
      <c r="H163" s="24" t="s">
        <v>117</v>
      </c>
      <c r="I163" s="18" t="s">
        <v>4</v>
      </c>
      <c r="J163" s="52"/>
      <c r="K163" s="52"/>
      <c r="L163" s="52"/>
      <c r="M163" s="52"/>
      <c r="N163" s="52"/>
      <c r="O163" s="52"/>
      <c r="P163" s="52"/>
      <c r="Q163" s="52"/>
      <c r="R163" s="52"/>
      <c r="S163" s="18" t="s">
        <v>1444</v>
      </c>
      <c r="T163" s="18" t="s">
        <v>1445</v>
      </c>
      <c r="U163" s="77"/>
      <c r="V163" s="47"/>
    </row>
    <row r="164" spans="1:22" ht="21.75" customHeight="1" x14ac:dyDescent="0.65">
      <c r="A164" s="20">
        <v>159</v>
      </c>
      <c r="B164" s="21">
        <v>1573</v>
      </c>
      <c r="C164" s="25" t="s">
        <v>1446</v>
      </c>
      <c r="D164" s="27" t="s">
        <v>1447</v>
      </c>
      <c r="E164" s="13" t="s">
        <v>40</v>
      </c>
      <c r="F164" s="24" t="s">
        <v>1448</v>
      </c>
      <c r="G164" s="24" t="s">
        <v>35</v>
      </c>
      <c r="H164" s="24" t="s">
        <v>117</v>
      </c>
      <c r="I164" s="18" t="s">
        <v>4</v>
      </c>
      <c r="J164" s="52"/>
      <c r="K164" s="52"/>
      <c r="L164" s="52"/>
      <c r="M164" s="52"/>
      <c r="N164" s="52"/>
      <c r="O164" s="52"/>
      <c r="P164" s="52"/>
      <c r="Q164" s="52"/>
      <c r="R164" s="52"/>
      <c r="S164" s="18" t="s">
        <v>1449</v>
      </c>
      <c r="T164" s="18" t="s">
        <v>1450</v>
      </c>
      <c r="U164" s="77"/>
      <c r="V164" s="47"/>
    </row>
    <row r="165" spans="1:22" ht="21.75" customHeight="1" x14ac:dyDescent="0.65">
      <c r="A165" s="20">
        <v>160</v>
      </c>
      <c r="B165" s="21"/>
      <c r="C165" s="25" t="s">
        <v>1451</v>
      </c>
      <c r="D165" s="27" t="s">
        <v>1452</v>
      </c>
      <c r="E165" s="13" t="s">
        <v>33</v>
      </c>
      <c r="F165" s="24" t="s">
        <v>1037</v>
      </c>
      <c r="G165" s="24" t="s">
        <v>35</v>
      </c>
      <c r="H165" s="24" t="s">
        <v>117</v>
      </c>
      <c r="I165" s="18" t="s">
        <v>4</v>
      </c>
      <c r="J165" s="52"/>
      <c r="K165" s="52"/>
      <c r="L165" s="52"/>
      <c r="M165" s="52"/>
      <c r="N165" s="52"/>
      <c r="O165" s="52"/>
      <c r="P165" s="52"/>
      <c r="Q165" s="52"/>
      <c r="R165" s="52"/>
      <c r="S165" s="18" t="s">
        <v>1453</v>
      </c>
      <c r="T165" s="18"/>
      <c r="U165" s="77"/>
      <c r="V165" s="47"/>
    </row>
    <row r="166" spans="1:22" ht="21.75" customHeight="1" x14ac:dyDescent="0.65">
      <c r="A166" s="20">
        <v>161</v>
      </c>
      <c r="B166" s="21">
        <v>1362</v>
      </c>
      <c r="C166" s="25" t="s">
        <v>1454</v>
      </c>
      <c r="D166" s="27" t="s">
        <v>1455</v>
      </c>
      <c r="E166" s="13" t="s">
        <v>40</v>
      </c>
      <c r="F166" s="24" t="s">
        <v>1456</v>
      </c>
      <c r="G166" s="24" t="s">
        <v>35</v>
      </c>
      <c r="H166" s="24" t="s">
        <v>117</v>
      </c>
      <c r="I166" s="18" t="s">
        <v>4</v>
      </c>
      <c r="J166" s="52"/>
      <c r="K166" s="52"/>
      <c r="L166" s="52"/>
      <c r="M166" s="52"/>
      <c r="N166" s="52"/>
      <c r="O166" s="52"/>
      <c r="P166" s="52"/>
      <c r="Q166" s="52"/>
      <c r="R166" s="52"/>
      <c r="S166" s="18" t="s">
        <v>1457</v>
      </c>
      <c r="T166" s="18"/>
      <c r="U166" s="77"/>
      <c r="V166" s="47"/>
    </row>
    <row r="167" spans="1:22" ht="21.75" customHeight="1" x14ac:dyDescent="0.65">
      <c r="A167" s="20">
        <v>162</v>
      </c>
      <c r="B167" s="21">
        <v>1301</v>
      </c>
      <c r="C167" s="25" t="s">
        <v>1514</v>
      </c>
      <c r="D167" s="27" t="s">
        <v>1515</v>
      </c>
      <c r="E167" s="13" t="s">
        <v>40</v>
      </c>
      <c r="F167" s="24" t="s">
        <v>1516</v>
      </c>
      <c r="G167" s="24" t="s">
        <v>35</v>
      </c>
      <c r="H167" s="24" t="s">
        <v>117</v>
      </c>
      <c r="I167" s="18" t="s">
        <v>4</v>
      </c>
      <c r="J167" s="52"/>
      <c r="K167" s="52"/>
      <c r="L167" s="52"/>
      <c r="M167" s="52"/>
      <c r="N167" s="52"/>
      <c r="O167" s="52"/>
      <c r="P167" s="52"/>
      <c r="Q167" s="52"/>
      <c r="R167" s="52"/>
      <c r="S167" s="18" t="s">
        <v>1517</v>
      </c>
      <c r="T167" s="18"/>
      <c r="U167" s="77"/>
      <c r="V167" s="47"/>
    </row>
    <row r="168" spans="1:22" ht="21.75" customHeight="1" x14ac:dyDescent="0.65">
      <c r="A168" s="20">
        <v>163</v>
      </c>
      <c r="B168" s="21">
        <v>1435</v>
      </c>
      <c r="C168" s="25" t="s">
        <v>1458</v>
      </c>
      <c r="D168" s="27" t="s">
        <v>1459</v>
      </c>
      <c r="E168" s="13" t="s">
        <v>40</v>
      </c>
      <c r="F168" s="24" t="s">
        <v>1460</v>
      </c>
      <c r="G168" s="24" t="s">
        <v>35</v>
      </c>
      <c r="H168" s="24" t="s">
        <v>117</v>
      </c>
      <c r="I168" s="18" t="s">
        <v>4</v>
      </c>
      <c r="J168" s="52"/>
      <c r="K168" s="52"/>
      <c r="L168" s="52"/>
      <c r="M168" s="52"/>
      <c r="N168" s="52"/>
      <c r="O168" s="52"/>
      <c r="P168" s="52"/>
      <c r="Q168" s="52"/>
      <c r="R168" s="52"/>
      <c r="S168" s="18" t="s">
        <v>1461</v>
      </c>
      <c r="T168" s="18" t="s">
        <v>1462</v>
      </c>
      <c r="U168" s="77"/>
      <c r="V168" s="47"/>
    </row>
    <row r="169" spans="1:22" ht="21.75" customHeight="1" x14ac:dyDescent="0.65">
      <c r="A169" s="20">
        <v>164</v>
      </c>
      <c r="B169" s="21"/>
      <c r="C169" s="25" t="s">
        <v>1463</v>
      </c>
      <c r="D169" s="27" t="s">
        <v>1464</v>
      </c>
      <c r="E169" s="13" t="s">
        <v>40</v>
      </c>
      <c r="F169" s="24" t="s">
        <v>1465</v>
      </c>
      <c r="G169" s="24" t="s">
        <v>35</v>
      </c>
      <c r="H169" s="24" t="s">
        <v>117</v>
      </c>
      <c r="I169" s="18" t="s">
        <v>4</v>
      </c>
      <c r="J169" s="52"/>
      <c r="K169" s="52"/>
      <c r="L169" s="52"/>
      <c r="M169" s="52"/>
      <c r="N169" s="52"/>
      <c r="O169" s="52"/>
      <c r="P169" s="52"/>
      <c r="Q169" s="52"/>
      <c r="R169" s="52"/>
      <c r="S169" s="18" t="s">
        <v>1466</v>
      </c>
      <c r="T169" s="18"/>
      <c r="U169" s="77"/>
      <c r="V169" s="47"/>
    </row>
    <row r="170" spans="1:22" ht="21.75" customHeight="1" x14ac:dyDescent="0.65">
      <c r="A170" s="20">
        <v>165</v>
      </c>
      <c r="B170" s="21">
        <v>1319</v>
      </c>
      <c r="C170" s="25" t="s">
        <v>1467</v>
      </c>
      <c r="D170" s="27" t="s">
        <v>1468</v>
      </c>
      <c r="E170" s="13" t="s">
        <v>40</v>
      </c>
      <c r="F170" s="24" t="s">
        <v>1469</v>
      </c>
      <c r="G170" s="24" t="s">
        <v>35</v>
      </c>
      <c r="H170" s="24" t="s">
        <v>117</v>
      </c>
      <c r="I170" s="18" t="s">
        <v>4</v>
      </c>
      <c r="J170" s="52"/>
      <c r="K170" s="52"/>
      <c r="L170" s="52"/>
      <c r="M170" s="52"/>
      <c r="N170" s="52"/>
      <c r="O170" s="52"/>
      <c r="P170" s="52"/>
      <c r="Q170" s="52"/>
      <c r="R170" s="52"/>
      <c r="S170" s="18" t="s">
        <v>1470</v>
      </c>
      <c r="T170" s="18"/>
      <c r="U170" s="77"/>
      <c r="V170" s="47"/>
    </row>
    <row r="171" spans="1:22" ht="21.75" customHeight="1" x14ac:dyDescent="0.65">
      <c r="A171" s="20">
        <v>166</v>
      </c>
      <c r="B171" s="21"/>
      <c r="C171" s="25" t="s">
        <v>1471</v>
      </c>
      <c r="D171" s="27" t="s">
        <v>1472</v>
      </c>
      <c r="E171" s="13" t="s">
        <v>33</v>
      </c>
      <c r="F171" s="24" t="s">
        <v>1473</v>
      </c>
      <c r="G171" s="24" t="s">
        <v>35</v>
      </c>
      <c r="H171" s="24" t="s">
        <v>175</v>
      </c>
      <c r="I171" s="18" t="s">
        <v>4</v>
      </c>
      <c r="J171" s="52"/>
      <c r="K171" s="52"/>
      <c r="L171" s="52"/>
      <c r="M171" s="52"/>
      <c r="N171" s="52"/>
      <c r="O171" s="52"/>
      <c r="P171" s="52"/>
      <c r="Q171" s="52"/>
      <c r="R171" s="52"/>
      <c r="S171" s="18" t="s">
        <v>1474</v>
      </c>
      <c r="T171" s="18" t="s">
        <v>1475</v>
      </c>
      <c r="U171" s="77"/>
      <c r="V171" s="47"/>
    </row>
    <row r="172" spans="1:22" ht="21.75" customHeight="1" x14ac:dyDescent="0.65">
      <c r="A172" s="20">
        <v>167</v>
      </c>
      <c r="B172" s="21">
        <v>1405</v>
      </c>
      <c r="C172" s="25" t="s">
        <v>1522</v>
      </c>
      <c r="D172" s="27" t="s">
        <v>1523</v>
      </c>
      <c r="E172" s="13" t="s">
        <v>40</v>
      </c>
      <c r="F172" s="24" t="s">
        <v>1524</v>
      </c>
      <c r="G172" s="24" t="s">
        <v>35</v>
      </c>
      <c r="H172" s="24" t="s">
        <v>117</v>
      </c>
      <c r="I172" s="18" t="s">
        <v>4</v>
      </c>
      <c r="J172" s="52"/>
      <c r="K172" s="52"/>
      <c r="L172" s="52"/>
      <c r="M172" s="52"/>
      <c r="N172" s="52"/>
      <c r="O172" s="52"/>
      <c r="P172" s="52"/>
      <c r="Q172" s="52"/>
      <c r="R172" s="52"/>
      <c r="S172" s="18" t="s">
        <v>1525</v>
      </c>
      <c r="T172" s="18"/>
      <c r="U172" s="77"/>
      <c r="V172" s="47"/>
    </row>
    <row r="173" spans="1:22" ht="21.75" customHeight="1" x14ac:dyDescent="0.65">
      <c r="A173" s="20">
        <v>168</v>
      </c>
      <c r="B173" s="21">
        <v>1526</v>
      </c>
      <c r="C173" s="25" t="s">
        <v>1476</v>
      </c>
      <c r="D173" s="27" t="s">
        <v>1477</v>
      </c>
      <c r="E173" s="13" t="s">
        <v>40</v>
      </c>
      <c r="F173" s="24" t="s">
        <v>1478</v>
      </c>
      <c r="G173" s="24" t="s">
        <v>35</v>
      </c>
      <c r="H173" s="24" t="s">
        <v>117</v>
      </c>
      <c r="I173" s="18" t="s">
        <v>4</v>
      </c>
      <c r="J173" s="52"/>
      <c r="K173" s="52"/>
      <c r="L173" s="52"/>
      <c r="M173" s="52"/>
      <c r="N173" s="52"/>
      <c r="O173" s="52"/>
      <c r="P173" s="52"/>
      <c r="Q173" s="52"/>
      <c r="R173" s="52"/>
      <c r="S173" s="18" t="s">
        <v>1479</v>
      </c>
      <c r="T173" s="18" t="s">
        <v>1480</v>
      </c>
      <c r="U173" s="77"/>
      <c r="V173" s="47"/>
    </row>
    <row r="174" spans="1:22" ht="21.75" customHeight="1" x14ac:dyDescent="0.65">
      <c r="A174" s="20">
        <v>169</v>
      </c>
      <c r="B174" s="21">
        <v>1333</v>
      </c>
      <c r="C174" s="25" t="s">
        <v>1481</v>
      </c>
      <c r="D174" s="27" t="s">
        <v>1482</v>
      </c>
      <c r="E174" s="13" t="s">
        <v>40</v>
      </c>
      <c r="F174" s="24" t="s">
        <v>1483</v>
      </c>
      <c r="G174" s="24" t="s">
        <v>35</v>
      </c>
      <c r="H174" s="24" t="s">
        <v>117</v>
      </c>
      <c r="I174" s="18" t="s">
        <v>4</v>
      </c>
      <c r="J174" s="52"/>
      <c r="K174" s="52"/>
      <c r="L174" s="52"/>
      <c r="M174" s="52"/>
      <c r="N174" s="52"/>
      <c r="O174" s="52"/>
      <c r="P174" s="52"/>
      <c r="Q174" s="52"/>
      <c r="R174" s="52"/>
      <c r="S174" s="18" t="s">
        <v>1484</v>
      </c>
      <c r="T174" s="18" t="s">
        <v>1485</v>
      </c>
      <c r="U174" s="77"/>
      <c r="V174" s="47"/>
    </row>
    <row r="175" spans="1:22" ht="21.75" customHeight="1" x14ac:dyDescent="0.65">
      <c r="A175" s="20">
        <v>170</v>
      </c>
      <c r="B175" s="21">
        <v>1471</v>
      </c>
      <c r="C175" s="25" t="s">
        <v>1486</v>
      </c>
      <c r="D175" s="27" t="s">
        <v>1487</v>
      </c>
      <c r="E175" s="13" t="s">
        <v>33</v>
      </c>
      <c r="F175" s="24" t="s">
        <v>1488</v>
      </c>
      <c r="G175" s="24" t="s">
        <v>35</v>
      </c>
      <c r="H175" s="24" t="s">
        <v>175</v>
      </c>
      <c r="I175" s="18" t="s">
        <v>4</v>
      </c>
      <c r="J175" s="52"/>
      <c r="K175" s="52"/>
      <c r="L175" s="52"/>
      <c r="M175" s="52"/>
      <c r="N175" s="52"/>
      <c r="O175" s="52"/>
      <c r="P175" s="52"/>
      <c r="Q175" s="52"/>
      <c r="R175" s="52"/>
      <c r="S175" s="18" t="s">
        <v>1489</v>
      </c>
      <c r="T175" s="18"/>
      <c r="U175" s="77"/>
      <c r="V175" s="47"/>
    </row>
    <row r="176" spans="1:22" ht="21.75" customHeight="1" x14ac:dyDescent="0.65">
      <c r="A176" s="20">
        <v>171</v>
      </c>
      <c r="B176" s="21"/>
      <c r="C176" s="25" t="s">
        <v>1490</v>
      </c>
      <c r="D176" s="27" t="s">
        <v>1491</v>
      </c>
      <c r="E176" s="13" t="s">
        <v>40</v>
      </c>
      <c r="F176" s="24" t="s">
        <v>1492</v>
      </c>
      <c r="G176" s="24" t="s">
        <v>35</v>
      </c>
      <c r="H176" s="24" t="s">
        <v>117</v>
      </c>
      <c r="I176" s="18" t="s">
        <v>4</v>
      </c>
      <c r="J176" s="52"/>
      <c r="K176" s="52"/>
      <c r="L176" s="52"/>
      <c r="M176" s="52"/>
      <c r="N176" s="52"/>
      <c r="O176" s="52"/>
      <c r="P176" s="52"/>
      <c r="Q176" s="52"/>
      <c r="R176" s="52"/>
      <c r="S176" s="18" t="s">
        <v>1493</v>
      </c>
      <c r="T176" s="18"/>
      <c r="U176" s="77"/>
      <c r="V176" s="47"/>
    </row>
    <row r="177" spans="1:22" ht="21.75" customHeight="1" x14ac:dyDescent="0.65">
      <c r="A177" s="20">
        <v>172</v>
      </c>
      <c r="B177" s="21">
        <v>1659</v>
      </c>
      <c r="C177" s="25" t="s">
        <v>1494</v>
      </c>
      <c r="D177" s="27" t="s">
        <v>1495</v>
      </c>
      <c r="E177" s="13" t="s">
        <v>40</v>
      </c>
      <c r="F177" s="24" t="s">
        <v>1496</v>
      </c>
      <c r="G177" s="24" t="s">
        <v>35</v>
      </c>
      <c r="H177" s="24" t="s">
        <v>117</v>
      </c>
      <c r="I177" s="18" t="s">
        <v>4</v>
      </c>
      <c r="J177" s="52"/>
      <c r="K177" s="52"/>
      <c r="L177" s="52"/>
      <c r="M177" s="52"/>
      <c r="N177" s="52"/>
      <c r="O177" s="52"/>
      <c r="P177" s="52"/>
      <c r="Q177" s="52"/>
      <c r="R177" s="52"/>
      <c r="S177" s="18" t="s">
        <v>1497</v>
      </c>
      <c r="T177" s="18" t="s">
        <v>1498</v>
      </c>
      <c r="U177" s="77"/>
      <c r="V177" s="47"/>
    </row>
    <row r="178" spans="1:22" ht="21.75" customHeight="1" x14ac:dyDescent="0.65">
      <c r="A178" s="20">
        <v>173</v>
      </c>
      <c r="B178" s="21">
        <v>1281</v>
      </c>
      <c r="C178" s="25" t="s">
        <v>1499</v>
      </c>
      <c r="D178" s="27" t="s">
        <v>1500</v>
      </c>
      <c r="E178" s="13" t="s">
        <v>33</v>
      </c>
      <c r="F178" s="24" t="s">
        <v>1501</v>
      </c>
      <c r="G178" s="24" t="s">
        <v>35</v>
      </c>
      <c r="H178" s="24" t="s">
        <v>117</v>
      </c>
      <c r="I178" s="18" t="s">
        <v>4</v>
      </c>
      <c r="J178" s="52"/>
      <c r="K178" s="52"/>
      <c r="L178" s="52"/>
      <c r="M178" s="52"/>
      <c r="N178" s="52"/>
      <c r="O178" s="52"/>
      <c r="P178" s="52"/>
      <c r="Q178" s="52"/>
      <c r="R178" s="52"/>
      <c r="S178" s="18" t="s">
        <v>1502</v>
      </c>
      <c r="T178" s="18" t="s">
        <v>1503</v>
      </c>
      <c r="U178" s="77" t="s">
        <v>1504</v>
      </c>
      <c r="V178" s="47"/>
    </row>
    <row r="179" spans="1:22" ht="21.75" customHeight="1" x14ac:dyDescent="0.65">
      <c r="A179" s="20">
        <v>174</v>
      </c>
      <c r="B179" s="21"/>
      <c r="C179" s="25" t="s">
        <v>1505</v>
      </c>
      <c r="D179" s="27" t="s">
        <v>1506</v>
      </c>
      <c r="E179" s="13" t="s">
        <v>33</v>
      </c>
      <c r="F179" s="24" t="s">
        <v>1507</v>
      </c>
      <c r="G179" s="24" t="s">
        <v>35</v>
      </c>
      <c r="H179" s="24" t="s">
        <v>175</v>
      </c>
      <c r="I179" s="18" t="s">
        <v>4</v>
      </c>
      <c r="J179" s="52"/>
      <c r="K179" s="52"/>
      <c r="L179" s="52"/>
      <c r="M179" s="52"/>
      <c r="N179" s="52"/>
      <c r="O179" s="52"/>
      <c r="P179" s="52"/>
      <c r="Q179" s="52"/>
      <c r="R179" s="52"/>
      <c r="S179" s="18" t="s">
        <v>1508</v>
      </c>
      <c r="T179" s="18" t="s">
        <v>1509</v>
      </c>
      <c r="U179" s="77"/>
      <c r="V179" s="47"/>
    </row>
    <row r="180" spans="1:22" ht="21.75" customHeight="1" x14ac:dyDescent="0.65">
      <c r="A180" s="20">
        <v>175</v>
      </c>
      <c r="B180" s="21">
        <v>1497</v>
      </c>
      <c r="C180" s="25" t="s">
        <v>1510</v>
      </c>
      <c r="D180" s="27" t="s">
        <v>1511</v>
      </c>
      <c r="E180" s="13" t="s">
        <v>40</v>
      </c>
      <c r="F180" s="24" t="s">
        <v>1512</v>
      </c>
      <c r="G180" s="24" t="s">
        <v>35</v>
      </c>
      <c r="H180" s="24" t="s">
        <v>175</v>
      </c>
      <c r="I180" s="18" t="s">
        <v>4</v>
      </c>
      <c r="J180" s="52"/>
      <c r="K180" s="52"/>
      <c r="L180" s="52"/>
      <c r="M180" s="52"/>
      <c r="N180" s="52"/>
      <c r="O180" s="52"/>
      <c r="P180" s="52"/>
      <c r="Q180" s="52"/>
      <c r="R180" s="52"/>
      <c r="S180" s="18" t="s">
        <v>1513</v>
      </c>
      <c r="T180" s="18"/>
      <c r="U180" s="77"/>
      <c r="V180" s="47"/>
    </row>
    <row r="181" spans="1:22" ht="21.75" customHeight="1" x14ac:dyDescent="0.65">
      <c r="A181" s="20">
        <v>176</v>
      </c>
      <c r="B181" s="21"/>
      <c r="C181" s="25" t="s">
        <v>1518</v>
      </c>
      <c r="D181" s="27" t="s">
        <v>1519</v>
      </c>
      <c r="E181" s="13" t="s">
        <v>40</v>
      </c>
      <c r="F181" s="24" t="s">
        <v>1520</v>
      </c>
      <c r="G181" s="24" t="s">
        <v>35</v>
      </c>
      <c r="H181" s="24" t="s">
        <v>117</v>
      </c>
      <c r="I181" s="18" t="s">
        <v>4</v>
      </c>
      <c r="J181" s="52"/>
      <c r="K181" s="52"/>
      <c r="L181" s="52"/>
      <c r="M181" s="52"/>
      <c r="N181" s="52"/>
      <c r="O181" s="52"/>
      <c r="P181" s="52"/>
      <c r="Q181" s="52"/>
      <c r="R181" s="52"/>
      <c r="S181" s="18" t="s">
        <v>1521</v>
      </c>
      <c r="T181" s="18"/>
      <c r="U181" s="77"/>
      <c r="V181" s="47"/>
    </row>
    <row r="182" spans="1:22" ht="21.75" customHeight="1" x14ac:dyDescent="0.65">
      <c r="A182" s="20">
        <v>177</v>
      </c>
      <c r="B182" s="21">
        <v>1338</v>
      </c>
      <c r="C182" s="25" t="s">
        <v>1526</v>
      </c>
      <c r="D182" s="27" t="s">
        <v>1527</v>
      </c>
      <c r="E182" s="13" t="s">
        <v>40</v>
      </c>
      <c r="F182" s="24" t="s">
        <v>1528</v>
      </c>
      <c r="G182" s="24" t="s">
        <v>35</v>
      </c>
      <c r="H182" s="24" t="s">
        <v>117</v>
      </c>
      <c r="I182" s="18" t="s">
        <v>4</v>
      </c>
      <c r="J182" s="52"/>
      <c r="K182" s="52"/>
      <c r="L182" s="52"/>
      <c r="M182" s="52"/>
      <c r="N182" s="52"/>
      <c r="O182" s="52"/>
      <c r="P182" s="52"/>
      <c r="Q182" s="52"/>
      <c r="R182" s="52"/>
      <c r="S182" s="18" t="s">
        <v>1529</v>
      </c>
      <c r="T182" s="18"/>
      <c r="U182" s="77" t="s">
        <v>1530</v>
      </c>
      <c r="V182" s="47"/>
    </row>
    <row r="183" spans="1:22" ht="21.75" customHeight="1" x14ac:dyDescent="0.65">
      <c r="A183" s="20">
        <v>178</v>
      </c>
      <c r="B183" s="21">
        <v>2049</v>
      </c>
      <c r="C183" s="25" t="s">
        <v>1531</v>
      </c>
      <c r="D183" s="27" t="s">
        <v>1532</v>
      </c>
      <c r="E183" s="13" t="s">
        <v>33</v>
      </c>
      <c r="F183" s="24" t="s">
        <v>1533</v>
      </c>
      <c r="G183" s="24" t="s">
        <v>35</v>
      </c>
      <c r="H183" s="24" t="s">
        <v>13</v>
      </c>
      <c r="I183" s="18" t="s">
        <v>4</v>
      </c>
      <c r="J183" s="52"/>
      <c r="K183" s="52"/>
      <c r="L183" s="52"/>
      <c r="M183" s="52"/>
      <c r="N183" s="52"/>
      <c r="O183" s="52"/>
      <c r="P183" s="52"/>
      <c r="Q183" s="52"/>
      <c r="R183" s="52"/>
      <c r="S183" s="18" t="s">
        <v>1534</v>
      </c>
      <c r="T183" s="18" t="s">
        <v>1535</v>
      </c>
      <c r="U183" s="77" t="s">
        <v>1536</v>
      </c>
      <c r="V183" s="47"/>
    </row>
    <row r="184" spans="1:22" ht="21.75" customHeight="1" x14ac:dyDescent="0.65">
      <c r="A184" s="20">
        <v>179</v>
      </c>
      <c r="B184" s="21"/>
      <c r="C184" s="25" t="s">
        <v>1537</v>
      </c>
      <c r="D184" s="27" t="s">
        <v>1538</v>
      </c>
      <c r="E184" s="13" t="s">
        <v>33</v>
      </c>
      <c r="F184" s="24" t="s">
        <v>1539</v>
      </c>
      <c r="G184" s="24" t="s">
        <v>35</v>
      </c>
      <c r="H184" s="24" t="s">
        <v>13</v>
      </c>
      <c r="I184" s="18" t="s">
        <v>4</v>
      </c>
      <c r="J184" s="52"/>
      <c r="K184" s="52"/>
      <c r="L184" s="52"/>
      <c r="M184" s="52"/>
      <c r="N184" s="52"/>
      <c r="O184" s="52"/>
      <c r="P184" s="52"/>
      <c r="Q184" s="52"/>
      <c r="R184" s="52"/>
      <c r="S184" s="18" t="s">
        <v>1540</v>
      </c>
      <c r="T184" s="18" t="s">
        <v>1541</v>
      </c>
      <c r="U184" s="77" t="s">
        <v>1542</v>
      </c>
      <c r="V184" s="47"/>
    </row>
    <row r="185" spans="1:22" ht="21.75" customHeight="1" x14ac:dyDescent="0.65">
      <c r="A185" s="20">
        <v>180</v>
      </c>
      <c r="B185" s="21">
        <v>1500</v>
      </c>
      <c r="C185" s="25" t="s">
        <v>1543</v>
      </c>
      <c r="D185" s="27" t="s">
        <v>1544</v>
      </c>
      <c r="E185" s="13" t="s">
        <v>33</v>
      </c>
      <c r="F185" s="24" t="s">
        <v>1545</v>
      </c>
      <c r="G185" s="24" t="s">
        <v>35</v>
      </c>
      <c r="H185" s="24" t="s">
        <v>13</v>
      </c>
      <c r="I185" s="18" t="s">
        <v>4</v>
      </c>
      <c r="J185" s="52"/>
      <c r="K185" s="52"/>
      <c r="L185" s="52"/>
      <c r="M185" s="52"/>
      <c r="N185" s="52"/>
      <c r="O185" s="52"/>
      <c r="P185" s="52"/>
      <c r="Q185" s="52"/>
      <c r="R185" s="52"/>
      <c r="S185" s="18" t="s">
        <v>1546</v>
      </c>
      <c r="T185" s="18" t="s">
        <v>1547</v>
      </c>
      <c r="U185" s="77" t="s">
        <v>1548</v>
      </c>
      <c r="V185" s="47"/>
    </row>
    <row r="186" spans="1:22" ht="21.75" customHeight="1" x14ac:dyDescent="0.65">
      <c r="A186" s="20">
        <v>181</v>
      </c>
      <c r="B186" s="21">
        <v>2107</v>
      </c>
      <c r="C186" s="25" t="s">
        <v>1549</v>
      </c>
      <c r="D186" s="27" t="s">
        <v>1550</v>
      </c>
      <c r="E186" s="13" t="s">
        <v>33</v>
      </c>
      <c r="F186" s="24" t="s">
        <v>1551</v>
      </c>
      <c r="G186" s="24" t="s">
        <v>35</v>
      </c>
      <c r="H186" s="24" t="s">
        <v>13</v>
      </c>
      <c r="I186" s="18" t="s">
        <v>4</v>
      </c>
      <c r="J186" s="52"/>
      <c r="K186" s="52"/>
      <c r="L186" s="52"/>
      <c r="M186" s="52"/>
      <c r="N186" s="52"/>
      <c r="O186" s="52"/>
      <c r="P186" s="52"/>
      <c r="Q186" s="52"/>
      <c r="R186" s="52"/>
      <c r="S186" s="18" t="s">
        <v>1552</v>
      </c>
      <c r="T186" s="18" t="s">
        <v>1553</v>
      </c>
      <c r="U186" s="77" t="s">
        <v>1554</v>
      </c>
      <c r="V186" s="47"/>
    </row>
    <row r="187" spans="1:22" ht="21.75" customHeight="1" x14ac:dyDescent="0.65">
      <c r="A187" s="20">
        <v>182</v>
      </c>
      <c r="B187" s="21">
        <v>1769</v>
      </c>
      <c r="C187" s="25" t="s">
        <v>1555</v>
      </c>
      <c r="D187" s="27" t="s">
        <v>1556</v>
      </c>
      <c r="E187" s="13" t="s">
        <v>33</v>
      </c>
      <c r="F187" s="24" t="s">
        <v>1557</v>
      </c>
      <c r="G187" s="24" t="s">
        <v>35</v>
      </c>
      <c r="H187" s="24" t="s">
        <v>13</v>
      </c>
      <c r="I187" s="18" t="s">
        <v>4</v>
      </c>
      <c r="J187" s="52"/>
      <c r="K187" s="52"/>
      <c r="L187" s="52"/>
      <c r="M187" s="52"/>
      <c r="N187" s="52"/>
      <c r="O187" s="52"/>
      <c r="P187" s="52"/>
      <c r="Q187" s="52"/>
      <c r="R187" s="52"/>
      <c r="S187" s="18" t="s">
        <v>1559</v>
      </c>
      <c r="T187" s="18" t="s">
        <v>1558</v>
      </c>
      <c r="U187" s="77" t="s">
        <v>1560</v>
      </c>
      <c r="V187" s="47"/>
    </row>
    <row r="188" spans="1:22" ht="21.75" customHeight="1" x14ac:dyDescent="0.65">
      <c r="A188" s="20">
        <v>183</v>
      </c>
      <c r="B188" s="21">
        <v>1583</v>
      </c>
      <c r="C188" s="25" t="s">
        <v>1561</v>
      </c>
      <c r="D188" s="27" t="s">
        <v>1562</v>
      </c>
      <c r="E188" s="13" t="s">
        <v>33</v>
      </c>
      <c r="F188" s="24" t="s">
        <v>1563</v>
      </c>
      <c r="G188" s="24" t="s">
        <v>35</v>
      </c>
      <c r="H188" s="24" t="s">
        <v>13</v>
      </c>
      <c r="I188" s="18" t="s">
        <v>4</v>
      </c>
      <c r="J188" s="52"/>
      <c r="K188" s="52"/>
      <c r="L188" s="52"/>
      <c r="M188" s="52"/>
      <c r="N188" s="52"/>
      <c r="O188" s="52"/>
      <c r="P188" s="52"/>
      <c r="Q188" s="52"/>
      <c r="R188" s="52"/>
      <c r="S188" s="18" t="s">
        <v>1564</v>
      </c>
      <c r="T188" s="18" t="s">
        <v>1565</v>
      </c>
      <c r="U188" s="77" t="s">
        <v>1566</v>
      </c>
      <c r="V188" s="47"/>
    </row>
    <row r="189" spans="1:22" ht="21.75" customHeight="1" x14ac:dyDescent="0.65">
      <c r="A189" s="20">
        <v>184</v>
      </c>
      <c r="B189" s="21">
        <v>1467</v>
      </c>
      <c r="C189" s="25" t="s">
        <v>1567</v>
      </c>
      <c r="D189" s="27" t="s">
        <v>1568</v>
      </c>
      <c r="E189" s="13" t="s">
        <v>33</v>
      </c>
      <c r="F189" s="24" t="s">
        <v>1569</v>
      </c>
      <c r="G189" s="24" t="s">
        <v>35</v>
      </c>
      <c r="H189" s="24" t="s">
        <v>13</v>
      </c>
      <c r="I189" s="18" t="s">
        <v>4</v>
      </c>
      <c r="J189" s="52"/>
      <c r="K189" s="52"/>
      <c r="L189" s="52"/>
      <c r="M189" s="52"/>
      <c r="N189" s="52"/>
      <c r="O189" s="52"/>
      <c r="P189" s="52"/>
      <c r="Q189" s="52"/>
      <c r="R189" s="52"/>
      <c r="S189" s="18" t="s">
        <v>1570</v>
      </c>
      <c r="T189" s="18"/>
      <c r="U189" s="77" t="s">
        <v>1576</v>
      </c>
      <c r="V189" s="47"/>
    </row>
    <row r="190" spans="1:22" ht="21.75" customHeight="1" x14ac:dyDescent="0.65">
      <c r="A190" s="20">
        <v>185</v>
      </c>
      <c r="B190" s="21">
        <v>1488</v>
      </c>
      <c r="C190" s="25" t="s">
        <v>1571</v>
      </c>
      <c r="D190" s="27" t="s">
        <v>1572</v>
      </c>
      <c r="E190" s="13" t="s">
        <v>33</v>
      </c>
      <c r="F190" s="24" t="s">
        <v>1573</v>
      </c>
      <c r="G190" s="24" t="s">
        <v>35</v>
      </c>
      <c r="H190" s="24" t="s">
        <v>13</v>
      </c>
      <c r="I190" s="18" t="s">
        <v>4</v>
      </c>
      <c r="J190" s="52"/>
      <c r="K190" s="52"/>
      <c r="L190" s="52"/>
      <c r="M190" s="52"/>
      <c r="N190" s="52"/>
      <c r="O190" s="52"/>
      <c r="P190" s="52"/>
      <c r="Q190" s="52"/>
      <c r="R190" s="52"/>
      <c r="S190" s="18" t="s">
        <v>1574</v>
      </c>
      <c r="T190" s="18" t="s">
        <v>1575</v>
      </c>
      <c r="U190" s="77" t="s">
        <v>1577</v>
      </c>
      <c r="V190" s="47"/>
    </row>
    <row r="191" spans="1:22" ht="21.75" customHeight="1" x14ac:dyDescent="0.65">
      <c r="A191" s="20">
        <v>186</v>
      </c>
      <c r="B191" s="21">
        <v>1487</v>
      </c>
      <c r="C191" s="25" t="s">
        <v>1578</v>
      </c>
      <c r="D191" s="27" t="s">
        <v>1579</v>
      </c>
      <c r="E191" s="13" t="s">
        <v>33</v>
      </c>
      <c r="F191" s="24" t="s">
        <v>1580</v>
      </c>
      <c r="G191" s="24" t="s">
        <v>35</v>
      </c>
      <c r="H191" s="24" t="s">
        <v>13</v>
      </c>
      <c r="I191" s="18" t="s">
        <v>4</v>
      </c>
      <c r="J191" s="52"/>
      <c r="K191" s="52"/>
      <c r="L191" s="52"/>
      <c r="M191" s="52"/>
      <c r="N191" s="52"/>
      <c r="O191" s="52"/>
      <c r="P191" s="52"/>
      <c r="Q191" s="52"/>
      <c r="R191" s="52"/>
      <c r="S191" s="18" t="s">
        <v>1581</v>
      </c>
      <c r="T191" s="18" t="s">
        <v>1582</v>
      </c>
      <c r="U191" s="77" t="s">
        <v>1583</v>
      </c>
      <c r="V191" s="47"/>
    </row>
    <row r="192" spans="1:22" ht="21.75" customHeight="1" x14ac:dyDescent="0.65">
      <c r="A192" s="20">
        <v>187</v>
      </c>
      <c r="B192" s="21">
        <v>1498</v>
      </c>
      <c r="C192" s="25" t="s">
        <v>1584</v>
      </c>
      <c r="D192" s="27" t="s">
        <v>1585</v>
      </c>
      <c r="E192" s="13" t="s">
        <v>33</v>
      </c>
      <c r="F192" s="24" t="s">
        <v>1586</v>
      </c>
      <c r="G192" s="24" t="s">
        <v>35</v>
      </c>
      <c r="H192" s="24" t="s">
        <v>13</v>
      </c>
      <c r="I192" s="18" t="s">
        <v>4</v>
      </c>
      <c r="J192" s="52"/>
      <c r="K192" s="52"/>
      <c r="L192" s="52"/>
      <c r="M192" s="52"/>
      <c r="N192" s="52"/>
      <c r="O192" s="52"/>
      <c r="P192" s="52"/>
      <c r="Q192" s="52"/>
      <c r="R192" s="52"/>
      <c r="S192" s="18" t="s">
        <v>1587</v>
      </c>
      <c r="T192" s="18" t="s">
        <v>1588</v>
      </c>
      <c r="U192" s="77" t="s">
        <v>1589</v>
      </c>
      <c r="V192" s="47"/>
    </row>
    <row r="193" spans="1:22" ht="21.75" customHeight="1" x14ac:dyDescent="0.65">
      <c r="A193" s="20">
        <v>188</v>
      </c>
      <c r="B193" s="21">
        <v>2083</v>
      </c>
      <c r="C193" s="25" t="s">
        <v>316</v>
      </c>
      <c r="D193" s="27" t="s">
        <v>317</v>
      </c>
      <c r="E193" s="13" t="s">
        <v>33</v>
      </c>
      <c r="F193" s="24" t="s">
        <v>318</v>
      </c>
      <c r="G193" s="24" t="s">
        <v>35</v>
      </c>
      <c r="H193" s="24" t="s">
        <v>13</v>
      </c>
      <c r="I193" s="18" t="s">
        <v>4</v>
      </c>
      <c r="J193" s="52"/>
      <c r="K193" s="52"/>
      <c r="L193" s="52"/>
      <c r="M193" s="52"/>
      <c r="N193" s="52"/>
      <c r="O193" s="52"/>
      <c r="P193" s="52"/>
      <c r="Q193" s="52"/>
      <c r="R193" s="52"/>
      <c r="S193" s="18" t="s">
        <v>1590</v>
      </c>
      <c r="T193" s="18" t="s">
        <v>1591</v>
      </c>
      <c r="U193" s="18"/>
      <c r="V193" s="47"/>
    </row>
    <row r="194" spans="1:22" ht="21.75" customHeight="1" x14ac:dyDescent="0.65">
      <c r="A194" s="20">
        <v>189</v>
      </c>
      <c r="B194" s="21">
        <v>1508</v>
      </c>
      <c r="C194" s="25" t="s">
        <v>1592</v>
      </c>
      <c r="D194" s="27" t="s">
        <v>1593</v>
      </c>
      <c r="E194" s="13" t="s">
        <v>33</v>
      </c>
      <c r="F194" s="24" t="s">
        <v>1594</v>
      </c>
      <c r="G194" s="24" t="s">
        <v>35</v>
      </c>
      <c r="H194" s="24" t="s">
        <v>16</v>
      </c>
      <c r="I194" s="18" t="s">
        <v>4</v>
      </c>
      <c r="J194" s="52"/>
      <c r="K194" s="52"/>
      <c r="L194" s="52"/>
      <c r="M194" s="52"/>
      <c r="N194" s="52"/>
      <c r="O194" s="52"/>
      <c r="P194" s="52"/>
      <c r="Q194" s="52"/>
      <c r="R194" s="52"/>
      <c r="S194" s="18" t="s">
        <v>1595</v>
      </c>
      <c r="T194" s="18"/>
      <c r="U194" s="18"/>
      <c r="V194" s="47"/>
    </row>
    <row r="195" spans="1:22" ht="21.75" customHeight="1" x14ac:dyDescent="0.65">
      <c r="A195" s="20">
        <v>190</v>
      </c>
      <c r="B195" s="21">
        <v>1506</v>
      </c>
      <c r="C195" s="25" t="s">
        <v>1596</v>
      </c>
      <c r="D195" s="27" t="s">
        <v>1597</v>
      </c>
      <c r="E195" s="13" t="s">
        <v>40</v>
      </c>
      <c r="F195" s="24" t="s">
        <v>1598</v>
      </c>
      <c r="G195" s="24" t="s">
        <v>35</v>
      </c>
      <c r="H195" s="24" t="s">
        <v>16</v>
      </c>
      <c r="I195" s="18" t="s">
        <v>4</v>
      </c>
      <c r="J195" s="52"/>
      <c r="K195" s="52"/>
      <c r="L195" s="52"/>
      <c r="M195" s="52"/>
      <c r="N195" s="52"/>
      <c r="O195" s="52"/>
      <c r="P195" s="52"/>
      <c r="Q195" s="52"/>
      <c r="R195" s="52"/>
      <c r="S195" s="18" t="s">
        <v>1599</v>
      </c>
      <c r="T195" s="18" t="s">
        <v>1600</v>
      </c>
      <c r="U195" s="77" t="s">
        <v>1601</v>
      </c>
      <c r="V195" s="47"/>
    </row>
    <row r="196" spans="1:22" ht="21.75" customHeight="1" x14ac:dyDescent="0.65">
      <c r="A196" s="20">
        <v>191</v>
      </c>
      <c r="B196" s="21">
        <v>1449</v>
      </c>
      <c r="C196" s="25" t="s">
        <v>1602</v>
      </c>
      <c r="D196" s="27" t="s">
        <v>1603</v>
      </c>
      <c r="E196" s="13" t="s">
        <v>33</v>
      </c>
      <c r="F196" s="24" t="s">
        <v>1604</v>
      </c>
      <c r="G196" s="24" t="s">
        <v>35</v>
      </c>
      <c r="H196" s="24" t="s">
        <v>16</v>
      </c>
      <c r="I196" s="18" t="s">
        <v>4</v>
      </c>
      <c r="J196" s="52"/>
      <c r="K196" s="52"/>
      <c r="L196" s="52"/>
      <c r="M196" s="52"/>
      <c r="N196" s="52"/>
      <c r="O196" s="52"/>
      <c r="P196" s="52"/>
      <c r="Q196" s="52"/>
      <c r="R196" s="52"/>
      <c r="S196" s="18" t="s">
        <v>1605</v>
      </c>
      <c r="T196" s="18" t="s">
        <v>1606</v>
      </c>
      <c r="U196" s="77" t="s">
        <v>1607</v>
      </c>
      <c r="V196" s="47"/>
    </row>
    <row r="197" spans="1:22" ht="21.75" customHeight="1" x14ac:dyDescent="0.65">
      <c r="A197" s="20">
        <v>192</v>
      </c>
      <c r="B197" s="21">
        <v>1591</v>
      </c>
      <c r="C197" s="25" t="s">
        <v>1608</v>
      </c>
      <c r="D197" s="27" t="s">
        <v>1609</v>
      </c>
      <c r="E197" s="13" t="s">
        <v>33</v>
      </c>
      <c r="F197" s="24" t="s">
        <v>911</v>
      </c>
      <c r="G197" s="24" t="s">
        <v>35</v>
      </c>
      <c r="H197" s="24" t="s">
        <v>16</v>
      </c>
      <c r="I197" s="18" t="s">
        <v>4</v>
      </c>
      <c r="J197" s="52"/>
      <c r="K197" s="52"/>
      <c r="L197" s="52"/>
      <c r="M197" s="52"/>
      <c r="N197" s="52"/>
      <c r="O197" s="52"/>
      <c r="P197" s="52"/>
      <c r="Q197" s="52"/>
      <c r="R197" s="52"/>
      <c r="S197" s="18" t="s">
        <v>1610</v>
      </c>
      <c r="T197" s="18" t="s">
        <v>1611</v>
      </c>
      <c r="U197" s="77" t="s">
        <v>1612</v>
      </c>
      <c r="V197" s="47"/>
    </row>
    <row r="198" spans="1:22" ht="21.75" customHeight="1" x14ac:dyDescent="0.65">
      <c r="A198" s="20">
        <v>193</v>
      </c>
      <c r="B198" s="21">
        <v>1433</v>
      </c>
      <c r="C198" s="25" t="s">
        <v>1613</v>
      </c>
      <c r="D198" s="27" t="s">
        <v>1614</v>
      </c>
      <c r="E198" s="13" t="s">
        <v>33</v>
      </c>
      <c r="F198" s="24" t="s">
        <v>1615</v>
      </c>
      <c r="G198" s="24" t="s">
        <v>35</v>
      </c>
      <c r="H198" s="24" t="s">
        <v>16</v>
      </c>
      <c r="I198" s="18" t="s">
        <v>4</v>
      </c>
      <c r="J198" s="52"/>
      <c r="K198" s="52"/>
      <c r="L198" s="52"/>
      <c r="M198" s="52"/>
      <c r="N198" s="52"/>
      <c r="O198" s="52"/>
      <c r="P198" s="52"/>
      <c r="Q198" s="52"/>
      <c r="R198" s="52"/>
      <c r="S198" s="18" t="s">
        <v>1616</v>
      </c>
      <c r="T198" s="18" t="s">
        <v>1617</v>
      </c>
      <c r="U198" s="18"/>
      <c r="V198" s="47"/>
    </row>
    <row r="199" spans="1:22" ht="21.75" customHeight="1" x14ac:dyDescent="0.65">
      <c r="A199" s="20">
        <v>194</v>
      </c>
      <c r="B199" s="21"/>
      <c r="C199" s="25" t="s">
        <v>1618</v>
      </c>
      <c r="D199" s="27" t="s">
        <v>1619</v>
      </c>
      <c r="E199" s="13" t="s">
        <v>33</v>
      </c>
      <c r="F199" s="24" t="s">
        <v>1620</v>
      </c>
      <c r="G199" s="24" t="s">
        <v>35</v>
      </c>
      <c r="H199" s="24" t="s">
        <v>16</v>
      </c>
      <c r="I199" s="18" t="s">
        <v>4</v>
      </c>
      <c r="J199" s="52"/>
      <c r="K199" s="52"/>
      <c r="L199" s="52"/>
      <c r="M199" s="52"/>
      <c r="N199" s="52"/>
      <c r="O199" s="52"/>
      <c r="P199" s="52"/>
      <c r="Q199" s="52"/>
      <c r="R199" s="52"/>
      <c r="S199" s="18" t="s">
        <v>1621</v>
      </c>
      <c r="T199" s="18" t="s">
        <v>1622</v>
      </c>
      <c r="U199" s="18"/>
      <c r="V199" s="47"/>
    </row>
    <row r="200" spans="1:22" ht="21.75" customHeight="1" x14ac:dyDescent="0.65">
      <c r="A200" s="20">
        <v>195</v>
      </c>
      <c r="B200" s="21"/>
      <c r="C200" s="25" t="s">
        <v>1623</v>
      </c>
      <c r="D200" s="27" t="s">
        <v>1624</v>
      </c>
      <c r="E200" s="13" t="s">
        <v>33</v>
      </c>
      <c r="F200" s="24" t="s">
        <v>1625</v>
      </c>
      <c r="G200" s="24" t="s">
        <v>35</v>
      </c>
      <c r="H200" s="24" t="s">
        <v>16</v>
      </c>
      <c r="I200" s="18" t="s">
        <v>4</v>
      </c>
      <c r="J200" s="52"/>
      <c r="K200" s="52"/>
      <c r="L200" s="52"/>
      <c r="M200" s="52"/>
      <c r="N200" s="52"/>
      <c r="O200" s="52"/>
      <c r="P200" s="52"/>
      <c r="Q200" s="52"/>
      <c r="R200" s="52"/>
      <c r="S200" s="18" t="s">
        <v>1626</v>
      </c>
      <c r="T200" s="18" t="s">
        <v>1627</v>
      </c>
      <c r="U200" s="18"/>
      <c r="V200" s="47"/>
    </row>
    <row r="201" spans="1:22" ht="21.75" customHeight="1" x14ac:dyDescent="0.65">
      <c r="A201" s="20">
        <v>196</v>
      </c>
      <c r="B201" s="21"/>
      <c r="C201" s="25" t="s">
        <v>1647</v>
      </c>
      <c r="D201" s="27" t="s">
        <v>1648</v>
      </c>
      <c r="E201" s="13" t="s">
        <v>40</v>
      </c>
      <c r="F201" s="24" t="s">
        <v>1649</v>
      </c>
      <c r="G201" s="24" t="s">
        <v>35</v>
      </c>
      <c r="H201" s="24" t="s">
        <v>2</v>
      </c>
      <c r="I201" s="18" t="s">
        <v>4</v>
      </c>
      <c r="J201" s="52"/>
      <c r="K201" s="52"/>
      <c r="L201" s="52"/>
      <c r="M201" s="52"/>
      <c r="N201" s="52"/>
      <c r="O201" s="52"/>
      <c r="P201" s="52"/>
      <c r="Q201" s="52"/>
      <c r="R201" s="52"/>
      <c r="S201" s="18" t="s">
        <v>1650</v>
      </c>
      <c r="T201" s="18"/>
      <c r="U201" s="18"/>
      <c r="V201" s="47"/>
    </row>
    <row r="202" spans="1:22" ht="21.75" customHeight="1" x14ac:dyDescent="0.65">
      <c r="A202" s="20">
        <v>197</v>
      </c>
      <c r="B202" s="21"/>
      <c r="C202" s="25" t="s">
        <v>1667</v>
      </c>
      <c r="D202" s="27" t="s">
        <v>1668</v>
      </c>
      <c r="E202" s="13" t="s">
        <v>33</v>
      </c>
      <c r="F202" s="24" t="s">
        <v>1669</v>
      </c>
      <c r="G202" s="24" t="s">
        <v>35</v>
      </c>
      <c r="H202" s="24" t="s">
        <v>1670</v>
      </c>
      <c r="I202" s="18" t="s">
        <v>4</v>
      </c>
      <c r="J202" s="52"/>
      <c r="K202" s="52"/>
      <c r="L202" s="52"/>
      <c r="M202" s="52"/>
      <c r="N202" s="52"/>
      <c r="O202" s="52"/>
      <c r="P202" s="52"/>
      <c r="Q202" s="52"/>
      <c r="R202" s="52"/>
      <c r="S202" s="18" t="s">
        <v>1671</v>
      </c>
      <c r="T202" s="18" t="s">
        <v>1672</v>
      </c>
      <c r="U202" s="77" t="s">
        <v>1673</v>
      </c>
      <c r="V202" s="47"/>
    </row>
    <row r="203" spans="1:22" ht="21.75" customHeight="1" x14ac:dyDescent="0.65">
      <c r="A203" s="20">
        <v>198</v>
      </c>
      <c r="B203" s="21">
        <v>1653</v>
      </c>
      <c r="C203" s="25" t="s">
        <v>2300</v>
      </c>
      <c r="D203" s="27" t="s">
        <v>2301</v>
      </c>
      <c r="E203" s="13" t="s">
        <v>40</v>
      </c>
      <c r="F203" s="24" t="s">
        <v>2302</v>
      </c>
      <c r="G203" s="24" t="s">
        <v>35</v>
      </c>
      <c r="H203" s="24" t="s">
        <v>117</v>
      </c>
      <c r="I203" s="18" t="s">
        <v>4</v>
      </c>
      <c r="J203" s="52"/>
      <c r="K203" s="52"/>
      <c r="L203" s="52"/>
      <c r="M203" s="52"/>
      <c r="N203" s="52"/>
      <c r="O203" s="52"/>
      <c r="P203" s="52"/>
      <c r="Q203" s="52"/>
      <c r="R203" s="52"/>
      <c r="S203" s="18" t="s">
        <v>2303</v>
      </c>
      <c r="T203" s="18"/>
      <c r="U203" s="18"/>
      <c r="V203" s="47"/>
    </row>
    <row r="204" spans="1:22" ht="21.75" customHeight="1" x14ac:dyDescent="0.65">
      <c r="A204" s="20">
        <v>199</v>
      </c>
      <c r="B204" s="21"/>
      <c r="C204" s="25" t="s">
        <v>2374</v>
      </c>
      <c r="D204" s="27" t="s">
        <v>2375</v>
      </c>
      <c r="E204" s="13" t="s">
        <v>33</v>
      </c>
      <c r="F204" s="24" t="s">
        <v>2376</v>
      </c>
      <c r="G204" s="24" t="s">
        <v>35</v>
      </c>
      <c r="H204" s="24" t="s">
        <v>2377</v>
      </c>
      <c r="I204" s="18" t="s">
        <v>4</v>
      </c>
      <c r="J204" s="52"/>
      <c r="K204" s="52"/>
      <c r="L204" s="52"/>
      <c r="M204" s="52"/>
      <c r="N204" s="52"/>
      <c r="O204" s="52"/>
      <c r="P204" s="52"/>
      <c r="Q204" s="52"/>
      <c r="R204" s="52"/>
      <c r="S204" s="18" t="s">
        <v>2380</v>
      </c>
      <c r="T204" s="18" t="s">
        <v>2381</v>
      </c>
      <c r="U204" s="77" t="s">
        <v>2382</v>
      </c>
      <c r="V204" s="47"/>
    </row>
    <row r="205" spans="1:22" ht="21.75" customHeight="1" x14ac:dyDescent="0.65">
      <c r="A205" s="20">
        <v>200</v>
      </c>
      <c r="B205" s="21">
        <v>1330</v>
      </c>
      <c r="C205" s="25" t="s">
        <v>2378</v>
      </c>
      <c r="D205" s="27" t="s">
        <v>2379</v>
      </c>
      <c r="E205" s="13" t="s">
        <v>33</v>
      </c>
      <c r="F205" s="24" t="s">
        <v>2259</v>
      </c>
      <c r="G205" s="24" t="s">
        <v>35</v>
      </c>
      <c r="H205" s="24" t="s">
        <v>2377</v>
      </c>
      <c r="I205" s="18" t="s">
        <v>4</v>
      </c>
      <c r="J205" s="52"/>
      <c r="K205" s="52"/>
      <c r="L205" s="52"/>
      <c r="M205" s="52"/>
      <c r="N205" s="52"/>
      <c r="O205" s="52"/>
      <c r="P205" s="52"/>
      <c r="Q205" s="52"/>
      <c r="R205" s="52"/>
      <c r="S205" s="18" t="s">
        <v>2383</v>
      </c>
      <c r="T205" s="18" t="s">
        <v>2384</v>
      </c>
      <c r="U205" s="18"/>
      <c r="V205" s="47"/>
    </row>
    <row r="206" spans="1:22" ht="21.75" customHeight="1" x14ac:dyDescent="0.65">
      <c r="A206" s="20">
        <v>201</v>
      </c>
      <c r="B206" s="21">
        <v>1411</v>
      </c>
      <c r="C206" s="25" t="s">
        <v>2385</v>
      </c>
      <c r="D206" s="27" t="s">
        <v>2386</v>
      </c>
      <c r="E206" s="13" t="s">
        <v>33</v>
      </c>
      <c r="F206" s="24" t="s">
        <v>2387</v>
      </c>
      <c r="G206" s="24" t="s">
        <v>35</v>
      </c>
      <c r="H206" s="24" t="s">
        <v>16</v>
      </c>
      <c r="I206" s="18"/>
      <c r="J206" s="52"/>
      <c r="K206" s="52"/>
      <c r="L206" s="52"/>
      <c r="M206" s="52"/>
      <c r="N206" s="52"/>
      <c r="O206" s="52"/>
      <c r="P206" s="52"/>
      <c r="Q206" s="52"/>
      <c r="R206" s="52"/>
      <c r="S206" s="18" t="s">
        <v>2388</v>
      </c>
      <c r="T206" s="18"/>
      <c r="U206" s="18"/>
      <c r="V206" s="47"/>
    </row>
    <row r="207" spans="1:22" ht="21.75" customHeight="1" x14ac:dyDescent="0.65">
      <c r="A207" s="20">
        <v>202</v>
      </c>
      <c r="B207" s="21">
        <v>1358</v>
      </c>
      <c r="C207" s="25" t="s">
        <v>2389</v>
      </c>
      <c r="D207" s="27" t="s">
        <v>2390</v>
      </c>
      <c r="E207" s="13" t="s">
        <v>33</v>
      </c>
      <c r="F207" s="24" t="s">
        <v>1042</v>
      </c>
      <c r="G207" s="24" t="s">
        <v>35</v>
      </c>
      <c r="H207" s="24" t="s">
        <v>1670</v>
      </c>
      <c r="I207" s="18"/>
      <c r="J207" s="52"/>
      <c r="K207" s="52"/>
      <c r="L207" s="52"/>
      <c r="M207" s="52"/>
      <c r="N207" s="52"/>
      <c r="O207" s="52"/>
      <c r="P207" s="52"/>
      <c r="Q207" s="52"/>
      <c r="R207" s="52"/>
      <c r="S207" s="18" t="s">
        <v>2391</v>
      </c>
      <c r="T207" s="18"/>
      <c r="U207" s="18"/>
      <c r="V207" s="47"/>
    </row>
    <row r="208" spans="1:22" ht="21.75" customHeight="1" x14ac:dyDescent="0.65">
      <c r="A208" s="20">
        <v>203</v>
      </c>
      <c r="B208" s="21">
        <v>1848</v>
      </c>
      <c r="C208" s="25" t="s">
        <v>2411</v>
      </c>
      <c r="D208" s="27" t="s">
        <v>2412</v>
      </c>
      <c r="E208" s="13" t="s">
        <v>33</v>
      </c>
      <c r="F208" s="24" t="s">
        <v>2413</v>
      </c>
      <c r="G208" s="24" t="s">
        <v>35</v>
      </c>
      <c r="H208" s="24" t="s">
        <v>16</v>
      </c>
      <c r="I208" s="18" t="s">
        <v>4</v>
      </c>
      <c r="J208" s="52"/>
      <c r="K208" s="52"/>
      <c r="L208" s="52"/>
      <c r="M208" s="52"/>
      <c r="N208" s="52"/>
      <c r="O208" s="52"/>
      <c r="P208" s="52"/>
      <c r="Q208" s="52"/>
      <c r="R208" s="52"/>
      <c r="S208" s="18" t="s">
        <v>2414</v>
      </c>
      <c r="T208" s="18"/>
      <c r="U208" s="18"/>
      <c r="V208" s="47"/>
    </row>
    <row r="209" spans="1:22" ht="21.75" customHeight="1" x14ac:dyDescent="0.65">
      <c r="A209" s="20"/>
      <c r="B209" s="21"/>
      <c r="C209" s="25"/>
      <c r="D209" s="27"/>
      <c r="E209" s="13"/>
      <c r="F209" s="24"/>
      <c r="G209" s="24"/>
      <c r="H209" s="24"/>
      <c r="I209" s="18"/>
      <c r="J209" s="52"/>
      <c r="K209" s="52"/>
      <c r="L209" s="52"/>
      <c r="M209" s="52"/>
      <c r="N209" s="52"/>
      <c r="O209" s="52"/>
      <c r="P209" s="52"/>
      <c r="Q209" s="52"/>
      <c r="R209" s="52"/>
      <c r="S209" s="18"/>
      <c r="T209" s="18"/>
      <c r="U209" s="18"/>
      <c r="V209" s="47"/>
    </row>
    <row r="210" spans="1:22" ht="21.75" customHeight="1" x14ac:dyDescent="0.65">
      <c r="A210" s="20"/>
      <c r="B210" s="21"/>
      <c r="C210" s="25"/>
      <c r="D210" s="27"/>
      <c r="E210" s="13"/>
      <c r="F210" s="24"/>
      <c r="G210" s="24"/>
      <c r="H210" s="24"/>
      <c r="I210" s="18"/>
      <c r="J210" s="52"/>
      <c r="K210" s="52"/>
      <c r="L210" s="52"/>
      <c r="M210" s="52"/>
      <c r="N210" s="52"/>
      <c r="O210" s="52"/>
      <c r="P210" s="52"/>
      <c r="Q210" s="52"/>
      <c r="R210" s="52"/>
      <c r="S210" s="18"/>
      <c r="T210" s="18"/>
      <c r="U210" s="18"/>
      <c r="V210" s="47"/>
    </row>
    <row r="211" spans="1:22" ht="21.75" customHeight="1" x14ac:dyDescent="0.65">
      <c r="A211" s="20"/>
      <c r="B211" s="21"/>
      <c r="C211" s="25"/>
      <c r="D211" s="27"/>
      <c r="E211" s="13"/>
      <c r="F211" s="24"/>
      <c r="G211" s="24"/>
      <c r="H211" s="24"/>
      <c r="I211" s="18"/>
      <c r="J211" s="52"/>
      <c r="K211" s="52"/>
      <c r="L211" s="52"/>
      <c r="M211" s="52"/>
      <c r="N211" s="52"/>
      <c r="O211" s="52"/>
      <c r="P211" s="52"/>
      <c r="Q211" s="52"/>
      <c r="R211" s="52"/>
      <c r="S211" s="18"/>
      <c r="T211" s="18"/>
      <c r="U211" s="18"/>
      <c r="V211" s="47"/>
    </row>
    <row r="212" spans="1:22" ht="21.75" customHeight="1" x14ac:dyDescent="0.65">
      <c r="A212" s="20"/>
      <c r="B212" s="21"/>
      <c r="C212" s="25"/>
      <c r="D212" s="27"/>
      <c r="E212" s="13"/>
      <c r="F212" s="24"/>
      <c r="G212" s="24"/>
      <c r="H212" s="24"/>
      <c r="I212" s="18"/>
      <c r="J212" s="52"/>
      <c r="K212" s="52"/>
      <c r="L212" s="52"/>
      <c r="M212" s="52"/>
      <c r="N212" s="52"/>
      <c r="O212" s="52"/>
      <c r="P212" s="52"/>
      <c r="Q212" s="52"/>
      <c r="R212" s="52"/>
      <c r="S212" s="18"/>
      <c r="T212" s="18"/>
      <c r="U212" s="18"/>
      <c r="V212" s="47"/>
    </row>
    <row r="213" spans="1:22" ht="21.75" customHeight="1" x14ac:dyDescent="0.65">
      <c r="A213" s="20"/>
      <c r="B213" s="21"/>
      <c r="C213" s="25"/>
      <c r="D213" s="27"/>
      <c r="E213" s="13"/>
      <c r="F213" s="24"/>
      <c r="G213" s="24"/>
      <c r="H213" s="24"/>
      <c r="I213" s="18"/>
      <c r="J213" s="52"/>
      <c r="K213" s="52"/>
      <c r="L213" s="52"/>
      <c r="M213" s="52"/>
      <c r="N213" s="52"/>
      <c r="O213" s="52"/>
      <c r="P213" s="52"/>
      <c r="Q213" s="52"/>
      <c r="R213" s="52"/>
      <c r="S213" s="18"/>
      <c r="T213" s="18"/>
      <c r="U213" s="18"/>
      <c r="V213" s="47"/>
    </row>
    <row r="214" spans="1:22" ht="21.75" customHeight="1" x14ac:dyDescent="0.65">
      <c r="A214" s="20"/>
      <c r="B214" s="21"/>
      <c r="C214" s="25"/>
      <c r="D214" s="27"/>
      <c r="E214" s="13"/>
      <c r="F214" s="24"/>
      <c r="G214" s="24"/>
      <c r="H214" s="24"/>
      <c r="I214" s="18"/>
      <c r="J214" s="52"/>
      <c r="K214" s="52"/>
      <c r="L214" s="52"/>
      <c r="M214" s="52"/>
      <c r="N214" s="52"/>
      <c r="O214" s="52"/>
      <c r="P214" s="52"/>
      <c r="Q214" s="52"/>
      <c r="R214" s="52"/>
      <c r="S214" s="18"/>
      <c r="T214" s="18"/>
      <c r="U214" s="18"/>
      <c r="V214" s="47"/>
    </row>
    <row r="215" spans="1:22" ht="21.75" customHeight="1" x14ac:dyDescent="0.65">
      <c r="A215" s="20"/>
      <c r="B215" s="21"/>
      <c r="C215" s="25"/>
      <c r="D215" s="27"/>
      <c r="E215" s="13"/>
      <c r="F215" s="24"/>
      <c r="G215" s="24"/>
      <c r="H215" s="24"/>
      <c r="I215" s="18"/>
      <c r="J215" s="52"/>
      <c r="K215" s="52"/>
      <c r="L215" s="52"/>
      <c r="M215" s="52"/>
      <c r="N215" s="52"/>
      <c r="O215" s="52"/>
      <c r="P215" s="52"/>
      <c r="Q215" s="52"/>
      <c r="R215" s="52"/>
      <c r="S215" s="18"/>
      <c r="T215" s="18"/>
      <c r="U215" s="18"/>
      <c r="V215" s="47"/>
    </row>
    <row r="216" spans="1:22" ht="21.75" customHeight="1" x14ac:dyDescent="0.65">
      <c r="A216" s="20"/>
      <c r="B216" s="21"/>
      <c r="C216" s="25"/>
      <c r="D216" s="27"/>
      <c r="E216" s="13"/>
      <c r="F216" s="24"/>
      <c r="G216" s="24"/>
      <c r="H216" s="24"/>
      <c r="I216" s="18"/>
      <c r="J216" s="52"/>
      <c r="K216" s="52"/>
      <c r="L216" s="52"/>
      <c r="M216" s="52"/>
      <c r="N216" s="52"/>
      <c r="O216" s="52"/>
      <c r="P216" s="52"/>
      <c r="Q216" s="52"/>
      <c r="R216" s="52"/>
      <c r="S216" s="18"/>
      <c r="T216" s="18"/>
      <c r="U216" s="18"/>
      <c r="V216" s="47"/>
    </row>
    <row r="217" spans="1:22" ht="21.75" customHeight="1" x14ac:dyDescent="0.65">
      <c r="A217" s="20"/>
      <c r="B217" s="21"/>
      <c r="C217" s="25"/>
      <c r="D217" s="27"/>
      <c r="E217" s="13"/>
      <c r="F217" s="24"/>
      <c r="G217" s="24"/>
      <c r="H217" s="24"/>
      <c r="I217" s="18"/>
      <c r="J217" s="52"/>
      <c r="K217" s="52"/>
      <c r="L217" s="52"/>
      <c r="M217" s="52"/>
      <c r="N217" s="52"/>
      <c r="O217" s="52"/>
      <c r="P217" s="52"/>
      <c r="Q217" s="52"/>
      <c r="R217" s="52"/>
      <c r="S217" s="18"/>
      <c r="T217" s="18"/>
      <c r="U217" s="18"/>
      <c r="V217" s="47"/>
    </row>
    <row r="218" spans="1:22" ht="21.75" customHeight="1" x14ac:dyDescent="0.65">
      <c r="A218" s="20"/>
      <c r="B218" s="21"/>
      <c r="C218" s="25"/>
      <c r="D218" s="27"/>
      <c r="E218" s="13"/>
      <c r="F218" s="24"/>
      <c r="G218" s="24"/>
      <c r="H218" s="24"/>
      <c r="I218" s="18"/>
      <c r="J218" s="52"/>
      <c r="K218" s="52"/>
      <c r="L218" s="52"/>
      <c r="M218" s="52"/>
      <c r="N218" s="52"/>
      <c r="O218" s="52"/>
      <c r="P218" s="52"/>
      <c r="Q218" s="52"/>
      <c r="R218" s="52"/>
      <c r="S218" s="18"/>
      <c r="T218" s="18"/>
      <c r="U218" s="18"/>
      <c r="V218" s="47"/>
    </row>
    <row r="219" spans="1:22" ht="21.75" customHeight="1" x14ac:dyDescent="0.65">
      <c r="A219" s="20"/>
      <c r="B219" s="21"/>
      <c r="C219" s="25"/>
      <c r="D219" s="27"/>
      <c r="E219" s="13"/>
      <c r="F219" s="24"/>
      <c r="G219" s="24"/>
      <c r="H219" s="24"/>
      <c r="I219" s="18"/>
      <c r="J219" s="52"/>
      <c r="K219" s="52"/>
      <c r="L219" s="52"/>
      <c r="M219" s="52"/>
      <c r="N219" s="52"/>
      <c r="O219" s="52"/>
      <c r="P219" s="52"/>
      <c r="Q219" s="52"/>
      <c r="R219" s="52"/>
      <c r="S219" s="18"/>
      <c r="T219" s="18"/>
      <c r="U219" s="18"/>
      <c r="V219" s="47"/>
    </row>
    <row r="220" spans="1:22" ht="21.75" customHeight="1" x14ac:dyDescent="0.65">
      <c r="A220" s="20"/>
      <c r="B220" s="21"/>
      <c r="C220" s="25"/>
      <c r="D220" s="27"/>
      <c r="E220" s="13"/>
      <c r="F220" s="24"/>
      <c r="G220" s="24"/>
      <c r="H220" s="24"/>
      <c r="I220" s="18"/>
      <c r="J220" s="52"/>
      <c r="K220" s="52"/>
      <c r="L220" s="52"/>
      <c r="M220" s="52"/>
      <c r="N220" s="52"/>
      <c r="O220" s="52"/>
      <c r="P220" s="52"/>
      <c r="Q220" s="52"/>
      <c r="R220" s="52"/>
      <c r="S220" s="18"/>
      <c r="T220" s="18"/>
      <c r="U220" s="18"/>
      <c r="V220" s="47"/>
    </row>
    <row r="221" spans="1:22" ht="21.75" customHeight="1" x14ac:dyDescent="0.65">
      <c r="A221" s="22"/>
      <c r="B221" s="48"/>
      <c r="C221" s="26"/>
      <c r="D221" s="49"/>
      <c r="E221" s="16"/>
      <c r="F221" s="50"/>
      <c r="G221" s="50"/>
      <c r="H221" s="50"/>
      <c r="I221" s="19"/>
      <c r="J221" s="53"/>
      <c r="K221" s="53" t="str">
        <f t="shared" si="0"/>
        <v/>
      </c>
      <c r="L221" s="53" t="str">
        <f t="shared" si="1"/>
        <v/>
      </c>
      <c r="M221" s="53" t="str">
        <f t="shared" si="2"/>
        <v/>
      </c>
      <c r="N221" s="53" t="str">
        <f t="shared" si="3"/>
        <v/>
      </c>
      <c r="O221" s="53" t="str">
        <f t="shared" si="4"/>
        <v/>
      </c>
      <c r="P221" s="53" t="str">
        <f t="shared" si="5"/>
        <v/>
      </c>
      <c r="Q221" s="53" t="e">
        <f>E221&amp;G221&amp;#REF!</f>
        <v>#REF!</v>
      </c>
      <c r="R221" s="53"/>
      <c r="S221" s="19"/>
      <c r="T221" s="19"/>
      <c r="U221" s="19"/>
      <c r="V221" s="51"/>
    </row>
    <row r="222" spans="1:22" ht="13.15" customHeight="1" x14ac:dyDescent="0.2">
      <c r="B222" s="3"/>
      <c r="C222" s="3"/>
      <c r="D222" s="4"/>
      <c r="E222" s="2"/>
      <c r="F222" s="5"/>
      <c r="G222" s="5"/>
      <c r="H222" s="2"/>
      <c r="I222" s="2"/>
      <c r="S222" s="2"/>
      <c r="T222" s="2"/>
      <c r="U222" s="2"/>
      <c r="V222" s="6"/>
    </row>
    <row r="223" spans="1:22" ht="13.15" customHeight="1" x14ac:dyDescent="0.2">
      <c r="B223" s="3"/>
      <c r="C223" s="10"/>
      <c r="D223" s="4"/>
      <c r="E223" s="2"/>
      <c r="F223" s="5"/>
      <c r="G223" s="5"/>
      <c r="H223" s="2"/>
      <c r="I223" s="2"/>
      <c r="S223" s="2"/>
      <c r="T223" s="2"/>
      <c r="U223" s="2"/>
      <c r="V223" s="6"/>
    </row>
    <row r="224" spans="1:22" ht="13.15" hidden="1" customHeight="1" x14ac:dyDescent="0.2">
      <c r="A224" s="12" t="s">
        <v>1</v>
      </c>
      <c r="B224" s="14"/>
      <c r="C224" s="31">
        <f>COUNT(A6:A221)</f>
        <v>203</v>
      </c>
      <c r="D224" s="15" t="s">
        <v>3</v>
      </c>
      <c r="E224" s="29">
        <f>COUNTIF(E6:E221,"ស")</f>
        <v>84</v>
      </c>
      <c r="F224" s="5"/>
      <c r="G224" s="5"/>
      <c r="H224" s="2"/>
      <c r="I224" s="2"/>
      <c r="S224" s="2"/>
      <c r="T224" s="2"/>
      <c r="U224" s="2"/>
      <c r="V224" s="6"/>
    </row>
    <row r="225" spans="1:22" ht="14.25" hidden="1" customHeight="1" x14ac:dyDescent="0.2">
      <c r="A225" s="12" t="s">
        <v>5</v>
      </c>
      <c r="B225" s="14"/>
      <c r="C225" s="31">
        <f>COUNTIF(G6:G221,"BBA")</f>
        <v>198</v>
      </c>
      <c r="D225" s="15" t="s">
        <v>9</v>
      </c>
      <c r="E225" s="29">
        <f>COUNTIF(L6:L221,"សBBA")</f>
        <v>9</v>
      </c>
      <c r="F225" s="5"/>
      <c r="G225" s="5"/>
      <c r="H225" s="2"/>
      <c r="I225" s="2"/>
      <c r="S225" s="2"/>
      <c r="T225" s="2"/>
      <c r="U225" s="2"/>
      <c r="V225" s="6"/>
    </row>
    <row r="226" spans="1:22" ht="14.25" hidden="1" customHeight="1" x14ac:dyDescent="0.2">
      <c r="A226" s="12"/>
      <c r="B226" s="30" t="s">
        <v>13</v>
      </c>
      <c r="C226" s="41">
        <f>COUNTIF(M6:M221,"BBAIT")</f>
        <v>0</v>
      </c>
      <c r="D226" s="32" t="s">
        <v>3</v>
      </c>
      <c r="E226" s="42">
        <f>COUNTIF(N6:N221,"សBBAIT")</f>
        <v>0</v>
      </c>
      <c r="F226" s="5"/>
      <c r="G226" s="5"/>
      <c r="H226" s="2"/>
      <c r="I226" s="2"/>
      <c r="S226" s="2"/>
      <c r="T226" s="2"/>
      <c r="U226" s="2"/>
      <c r="V226" s="6"/>
    </row>
    <row r="227" spans="1:22" ht="14.25" hidden="1" customHeight="1" x14ac:dyDescent="0.2">
      <c r="A227" s="12"/>
      <c r="B227" s="30" t="s">
        <v>14</v>
      </c>
      <c r="C227" s="41">
        <f>COUNTIF(M7:M222,"BBAMGT")</f>
        <v>0</v>
      </c>
      <c r="D227" s="32" t="s">
        <v>3</v>
      </c>
      <c r="E227" s="42">
        <f>COUNTIF(N7:N222,"សBBAMGT")</f>
        <v>0</v>
      </c>
      <c r="F227" s="5"/>
      <c r="G227" s="5"/>
      <c r="H227" s="2"/>
      <c r="I227" s="2"/>
      <c r="S227" s="2"/>
      <c r="T227" s="2"/>
      <c r="U227" s="2"/>
      <c r="V227" s="6"/>
    </row>
    <row r="228" spans="1:22" ht="14.25" hidden="1" customHeight="1" x14ac:dyDescent="0.2">
      <c r="A228" s="12"/>
      <c r="B228" s="30" t="s">
        <v>15</v>
      </c>
      <c r="C228" s="41">
        <f>COUNTIF(M6:M221,"BBAACC")</f>
        <v>9</v>
      </c>
      <c r="D228" s="32" t="s">
        <v>3</v>
      </c>
      <c r="E228" s="42">
        <f>COUNTIF(N8:N223,"សBBAACC")</f>
        <v>7</v>
      </c>
      <c r="F228" s="5"/>
      <c r="G228" s="5"/>
      <c r="H228" s="2"/>
      <c r="I228" s="2"/>
      <c r="S228" s="2"/>
      <c r="T228" s="2"/>
      <c r="U228" s="2"/>
      <c r="V228" s="6"/>
    </row>
    <row r="229" spans="1:22" ht="14.25" hidden="1" customHeight="1" x14ac:dyDescent="0.2">
      <c r="A229" s="12"/>
      <c r="B229" s="30" t="s">
        <v>16</v>
      </c>
      <c r="C229" s="41">
        <f>COUNTIF(M9:M224,"BBALaw")</f>
        <v>0</v>
      </c>
      <c r="D229" s="32" t="s">
        <v>3</v>
      </c>
      <c r="E229" s="42">
        <f>COUNTIF(N9:N224,"សBBAIT")</f>
        <v>0</v>
      </c>
      <c r="F229" s="5"/>
      <c r="G229" s="5"/>
      <c r="H229" s="2"/>
      <c r="I229" s="2"/>
      <c r="S229" s="2"/>
      <c r="T229" s="2"/>
      <c r="U229" s="2"/>
      <c r="V229" s="6"/>
    </row>
    <row r="230" spans="1:22" ht="14.25" hidden="1" customHeight="1" x14ac:dyDescent="0.2">
      <c r="A230" s="12"/>
      <c r="B230" s="30" t="s">
        <v>2</v>
      </c>
      <c r="C230" s="41">
        <f>COUNTIF(M10:M225,"BBAEnglish")</f>
        <v>0</v>
      </c>
      <c r="D230" s="32" t="s">
        <v>3</v>
      </c>
      <c r="E230" s="42">
        <f>COUNTIF(N10:N225,"សBBAEnglish")</f>
        <v>0</v>
      </c>
      <c r="F230" s="5"/>
      <c r="G230" s="5"/>
      <c r="H230" s="2"/>
      <c r="I230" s="2"/>
      <c r="S230" s="2"/>
      <c r="T230" s="2"/>
      <c r="U230" s="2"/>
      <c r="V230" s="6"/>
    </row>
    <row r="231" spans="1:22" s="9" customFormat="1" ht="14.25" hidden="1" customHeight="1" x14ac:dyDescent="0.2">
      <c r="A231" s="33"/>
      <c r="B231" s="34"/>
      <c r="C231" s="35"/>
      <c r="D231" s="36"/>
      <c r="E231" s="37"/>
      <c r="F231" s="38"/>
      <c r="G231" s="38"/>
      <c r="H231" s="39"/>
      <c r="I231" s="39"/>
      <c r="S231" s="39"/>
      <c r="T231" s="39"/>
      <c r="U231" s="39"/>
      <c r="V231" s="40"/>
    </row>
    <row r="232" spans="1:22" ht="14.25" hidden="1" customHeight="1" x14ac:dyDescent="0.2">
      <c r="A232" s="12" t="s">
        <v>6</v>
      </c>
      <c r="B232" s="12"/>
      <c r="C232" s="31">
        <f>COUNTIF(G6:G221,"ABA")</f>
        <v>4</v>
      </c>
      <c r="D232" s="15" t="s">
        <v>10</v>
      </c>
      <c r="E232" s="29">
        <f>COUNTIF(L6:L221,"សABA")</f>
        <v>0</v>
      </c>
      <c r="F232" s="5"/>
      <c r="G232" s="5"/>
      <c r="H232" s="2"/>
      <c r="I232" s="2"/>
      <c r="S232" s="2"/>
      <c r="T232" s="2"/>
      <c r="U232" s="2"/>
      <c r="V232" s="6"/>
    </row>
    <row r="233" spans="1:22" ht="14.25" hidden="1" customHeight="1" x14ac:dyDescent="0.2">
      <c r="A233" s="12"/>
      <c r="B233" s="30" t="s">
        <v>13</v>
      </c>
      <c r="C233" s="41">
        <f>COUNTIF(M13:M228,"ABAIT")</f>
        <v>0</v>
      </c>
      <c r="D233" s="32" t="s">
        <v>3</v>
      </c>
      <c r="E233" s="42">
        <f>COUNTIF(N6:N221,"សABAIT")</f>
        <v>0</v>
      </c>
      <c r="F233" s="5"/>
      <c r="G233" s="5"/>
      <c r="H233" s="2"/>
      <c r="I233" s="2"/>
      <c r="S233" s="2"/>
      <c r="T233" s="2"/>
      <c r="U233" s="2"/>
      <c r="V233" s="6"/>
    </row>
    <row r="234" spans="1:22" ht="14.25" hidden="1" customHeight="1" x14ac:dyDescent="0.2">
      <c r="A234" s="12"/>
      <c r="B234" s="30" t="s">
        <v>14</v>
      </c>
      <c r="C234" s="41">
        <f>COUNTIF(M6:M221,"ABAMGT")</f>
        <v>0</v>
      </c>
      <c r="D234" s="32" t="s">
        <v>3</v>
      </c>
      <c r="E234" s="42">
        <f>COUNTIF(N7:N222,"សABAMGT")</f>
        <v>0</v>
      </c>
      <c r="F234" s="5"/>
      <c r="G234" s="5"/>
      <c r="H234" s="2"/>
      <c r="I234" s="2"/>
      <c r="S234" s="2"/>
      <c r="T234" s="2"/>
      <c r="U234" s="2"/>
      <c r="V234" s="6"/>
    </row>
    <row r="235" spans="1:22" ht="14.25" hidden="1" customHeight="1" x14ac:dyDescent="0.2">
      <c r="A235" s="12"/>
      <c r="B235" s="30" t="s">
        <v>15</v>
      </c>
      <c r="C235" s="41">
        <f>COUNTIF(M7:M222,"ABAACC")</f>
        <v>0</v>
      </c>
      <c r="D235" s="32" t="s">
        <v>3</v>
      </c>
      <c r="E235" s="42">
        <f>COUNTIF(N8:N223,"សABAACC")</f>
        <v>0</v>
      </c>
      <c r="F235" s="5"/>
      <c r="G235" s="5"/>
      <c r="H235" s="2"/>
      <c r="I235" s="2"/>
      <c r="S235" s="2"/>
      <c r="T235" s="2"/>
      <c r="U235" s="2"/>
      <c r="V235" s="6"/>
    </row>
    <row r="236" spans="1:22" ht="14.25" hidden="1" customHeight="1" x14ac:dyDescent="0.2">
      <c r="A236" s="12"/>
      <c r="B236" s="30" t="s">
        <v>16</v>
      </c>
      <c r="C236" s="41">
        <f>COUNTIF(M8:M223,"ABALaw")</f>
        <v>0</v>
      </c>
      <c r="D236" s="32" t="s">
        <v>3</v>
      </c>
      <c r="E236" s="42">
        <f>COUNTIF(N9:N224,"សABALaw")</f>
        <v>0</v>
      </c>
      <c r="F236" s="5"/>
      <c r="G236" s="5"/>
      <c r="H236" s="2"/>
      <c r="I236" s="2"/>
      <c r="S236" s="2"/>
      <c r="T236" s="2"/>
      <c r="U236" s="2"/>
      <c r="V236" s="6"/>
    </row>
    <row r="237" spans="1:22" ht="13.15" hidden="1" customHeight="1" x14ac:dyDescent="0.2">
      <c r="B237" s="30" t="s">
        <v>2</v>
      </c>
      <c r="C237" s="41">
        <f>COUNTIF(M9:M224,"ABAEnglish")</f>
        <v>0</v>
      </c>
      <c r="D237" s="32" t="s">
        <v>3</v>
      </c>
      <c r="E237" s="42">
        <f>COUNTIF(N10:N225,"សABAEnglish")</f>
        <v>0</v>
      </c>
      <c r="F237" s="5"/>
      <c r="G237" s="5"/>
      <c r="H237" s="2"/>
      <c r="I237" s="2"/>
      <c r="S237" s="2"/>
      <c r="T237" s="2"/>
      <c r="U237" s="2"/>
      <c r="V237" s="6"/>
    </row>
    <row r="238" spans="1:22" s="9" customFormat="1" ht="13.15" hidden="1" customHeight="1" x14ac:dyDescent="0.2">
      <c r="B238" s="34"/>
      <c r="C238" s="43"/>
      <c r="D238" s="36"/>
      <c r="E238" s="44"/>
      <c r="F238" s="38"/>
      <c r="G238" s="38"/>
      <c r="H238" s="39"/>
      <c r="I238" s="39"/>
      <c r="S238" s="39"/>
      <c r="T238" s="39"/>
      <c r="U238" s="39"/>
      <c r="V238" s="40"/>
    </row>
    <row r="239" spans="1:22" ht="13.15" hidden="1" customHeight="1" x14ac:dyDescent="0.2">
      <c r="A239" s="17" t="s">
        <v>11</v>
      </c>
      <c r="B239" s="17"/>
      <c r="C239" s="45">
        <f>COUNTIF(I6:I221,"M-F, Moring")</f>
        <v>0</v>
      </c>
      <c r="D239" s="15" t="s">
        <v>9</v>
      </c>
      <c r="E239" s="46">
        <f>COUNTIF(K6:K221,"សBBAM-F, Moring")</f>
        <v>0</v>
      </c>
      <c r="F239" s="5"/>
      <c r="G239" s="5"/>
      <c r="H239" s="2"/>
      <c r="I239" s="2"/>
      <c r="S239" s="2"/>
      <c r="T239" s="2"/>
      <c r="U239" s="2"/>
      <c r="V239" s="6"/>
    </row>
    <row r="240" spans="1:22" ht="13.15" hidden="1" customHeight="1" x14ac:dyDescent="0.2">
      <c r="A240" s="17"/>
      <c r="B240" s="30" t="s">
        <v>13</v>
      </c>
      <c r="C240" s="41">
        <f>COUNTIF(O6:O221,"BBAITM-F, Moring")</f>
        <v>0</v>
      </c>
      <c r="D240" s="32" t="s">
        <v>3</v>
      </c>
      <c r="E240" s="42">
        <f>COUNTIF(P6:P221,"សBBAITM-F, Moring")</f>
        <v>0</v>
      </c>
      <c r="F240" s="5"/>
      <c r="G240" s="5"/>
      <c r="H240" s="2"/>
      <c r="I240" s="2"/>
      <c r="S240" s="2"/>
      <c r="T240" s="2"/>
      <c r="U240" s="2"/>
      <c r="V240" s="6"/>
    </row>
    <row r="241" spans="1:22" ht="13.15" hidden="1" customHeight="1" x14ac:dyDescent="0.2">
      <c r="A241" s="17"/>
      <c r="B241" s="30" t="s">
        <v>14</v>
      </c>
      <c r="C241" s="41">
        <f>COUNTIF(O7:O222,"BBAMGTM-F, Moring")</f>
        <v>0</v>
      </c>
      <c r="D241" s="32" t="s">
        <v>3</v>
      </c>
      <c r="E241" s="42">
        <f>COUNTIF(P7:P222,"សBBAMGTM-F, Moring")</f>
        <v>0</v>
      </c>
      <c r="F241" s="5"/>
      <c r="G241" s="5"/>
      <c r="H241" s="2"/>
      <c r="I241" s="2"/>
      <c r="S241" s="2"/>
      <c r="T241" s="2"/>
      <c r="U241" s="2"/>
      <c r="V241" s="6"/>
    </row>
    <row r="242" spans="1:22" ht="13.15" hidden="1" customHeight="1" x14ac:dyDescent="0.2">
      <c r="A242" s="17"/>
      <c r="B242" s="30" t="s">
        <v>15</v>
      </c>
      <c r="C242" s="41">
        <f>COUNTIF(O8:O223,"BBAACCM-F, Moring")</f>
        <v>0</v>
      </c>
      <c r="D242" s="32" t="s">
        <v>3</v>
      </c>
      <c r="E242" s="42">
        <f>COUNTIF(P8:P223,"សBBAACCM-F, Moring")</f>
        <v>0</v>
      </c>
      <c r="F242" s="5"/>
      <c r="G242" s="5"/>
      <c r="H242" s="2"/>
      <c r="I242" s="2"/>
      <c r="S242" s="2"/>
      <c r="T242" s="2"/>
      <c r="U242" s="2"/>
      <c r="V242" s="6"/>
    </row>
    <row r="243" spans="1:22" ht="13.15" hidden="1" customHeight="1" x14ac:dyDescent="0.2">
      <c r="A243" s="17"/>
      <c r="B243" s="30" t="s">
        <v>16</v>
      </c>
      <c r="C243" s="41">
        <f>COUNTIF(O9:O224,"BBALawM-F, Moring")</f>
        <v>0</v>
      </c>
      <c r="D243" s="32" t="s">
        <v>3</v>
      </c>
      <c r="E243" s="42">
        <f>COUNTIF(P9:P224,"សBBALawM-F, Moring")</f>
        <v>0</v>
      </c>
      <c r="F243" s="5"/>
      <c r="G243" s="5"/>
      <c r="H243" s="2"/>
      <c r="I243" s="2"/>
      <c r="S243" s="2"/>
      <c r="T243" s="2"/>
      <c r="U243" s="2"/>
      <c r="V243" s="6"/>
    </row>
    <row r="244" spans="1:22" ht="13.15" hidden="1" customHeight="1" x14ac:dyDescent="0.2">
      <c r="B244" s="30" t="s">
        <v>2</v>
      </c>
      <c r="C244" s="41">
        <f>COUNTIF(O10:O225,"BBAEnglishM-F, Moring")</f>
        <v>0</v>
      </c>
      <c r="D244" s="32" t="s">
        <v>3</v>
      </c>
      <c r="E244" s="42">
        <f>COUNTIF(P10:P225,"សBBAEnglishM-F, Moring")</f>
        <v>0</v>
      </c>
      <c r="F244" s="5"/>
      <c r="G244" s="5"/>
      <c r="H244" s="2"/>
      <c r="I244" s="2"/>
      <c r="S244" s="2"/>
      <c r="T244" s="2"/>
      <c r="U244" s="2"/>
      <c r="V244" s="6"/>
    </row>
    <row r="245" spans="1:22" s="9" customFormat="1" ht="13.15" hidden="1" customHeight="1" x14ac:dyDescent="0.2">
      <c r="B245" s="34"/>
      <c r="C245" s="43"/>
      <c r="D245" s="36" t="s">
        <v>10</v>
      </c>
      <c r="E245" s="46">
        <f>COUNTIF(K12:K227,"សABAM-F, Moring")</f>
        <v>0</v>
      </c>
      <c r="F245" s="38"/>
      <c r="G245" s="38"/>
      <c r="H245" s="39"/>
      <c r="I245" s="39"/>
      <c r="S245" s="39"/>
      <c r="T245" s="39"/>
      <c r="U245" s="39"/>
      <c r="V245" s="40"/>
    </row>
    <row r="246" spans="1:22" ht="13.15" hidden="1" customHeight="1" x14ac:dyDescent="0.2">
      <c r="A246" s="17"/>
      <c r="B246" s="30" t="s">
        <v>13</v>
      </c>
      <c r="C246" s="41">
        <f>COUNTIF(O12:O227,"ABAITM-F, Moring")</f>
        <v>0</v>
      </c>
      <c r="D246" s="32" t="s">
        <v>3</v>
      </c>
      <c r="E246" s="42">
        <f>COUNTIF(P12:P227,"សABAITM-F, Moring")</f>
        <v>0</v>
      </c>
      <c r="F246" s="5"/>
      <c r="G246" s="5"/>
      <c r="H246" s="2"/>
      <c r="I246" s="2"/>
      <c r="S246" s="2"/>
      <c r="T246" s="2"/>
      <c r="U246" s="2"/>
      <c r="V246" s="6"/>
    </row>
    <row r="247" spans="1:22" ht="13.15" hidden="1" customHeight="1" x14ac:dyDescent="0.2">
      <c r="A247" s="17"/>
      <c r="B247" s="30" t="s">
        <v>14</v>
      </c>
      <c r="C247" s="41">
        <f>COUNTIF(O13:O228,"ABAMGTM-F, Moring")</f>
        <v>0</v>
      </c>
      <c r="D247" s="32" t="s">
        <v>3</v>
      </c>
      <c r="E247" s="42">
        <f>COUNTIF(P13:P228,"សABAMGTM-F, Moring")</f>
        <v>0</v>
      </c>
      <c r="F247" s="5"/>
      <c r="G247" s="5"/>
      <c r="H247" s="2"/>
      <c r="I247" s="2"/>
      <c r="S247" s="2"/>
      <c r="T247" s="2"/>
      <c r="U247" s="2"/>
      <c r="V247" s="6"/>
    </row>
    <row r="248" spans="1:22" ht="13.15" hidden="1" customHeight="1" x14ac:dyDescent="0.2">
      <c r="A248" s="17"/>
      <c r="B248" s="30" t="s">
        <v>15</v>
      </c>
      <c r="C248" s="41">
        <f>COUNTIF(O14:O229,"ABAACCM-F, Moring")</f>
        <v>0</v>
      </c>
      <c r="D248" s="32" t="s">
        <v>3</v>
      </c>
      <c r="E248" s="42">
        <f>COUNTIF(P14:P229,"សABAACCM-F, Moring")</f>
        <v>0</v>
      </c>
      <c r="F248" s="5"/>
      <c r="G248" s="5"/>
      <c r="H248" s="2"/>
      <c r="I248" s="2"/>
      <c r="S248" s="2"/>
      <c r="T248" s="2"/>
      <c r="U248" s="2"/>
      <c r="V248" s="6"/>
    </row>
    <row r="249" spans="1:22" ht="13.15" hidden="1" customHeight="1" x14ac:dyDescent="0.2">
      <c r="A249" s="17"/>
      <c r="B249" s="30" t="s">
        <v>16</v>
      </c>
      <c r="C249" s="41">
        <f>COUNTIF(O221:O230,"ABALawM-F, Moring")</f>
        <v>0</v>
      </c>
      <c r="D249" s="32" t="s">
        <v>3</v>
      </c>
      <c r="E249" s="42">
        <f>COUNTIF(P221:P230,"សABALawM-F, Moring")</f>
        <v>0</v>
      </c>
      <c r="F249" s="5"/>
      <c r="G249" s="5"/>
      <c r="H249" s="2"/>
      <c r="I249" s="2"/>
      <c r="S249" s="2"/>
      <c r="T249" s="2"/>
      <c r="U249" s="2"/>
      <c r="V249" s="6"/>
    </row>
    <row r="250" spans="1:22" ht="13.15" hidden="1" customHeight="1" x14ac:dyDescent="0.2">
      <c r="B250" s="30" t="s">
        <v>2</v>
      </c>
      <c r="C250" s="41">
        <f>COUNTIF(O222:O231,"ABAEnglishM-F, Moring")</f>
        <v>0</v>
      </c>
      <c r="D250" s="32" t="s">
        <v>3</v>
      </c>
      <c r="E250" s="42">
        <f>COUNTIF(P222:P231,"សABAEnglishM-F, Moring")</f>
        <v>0</v>
      </c>
      <c r="F250" s="5"/>
      <c r="G250" s="5"/>
      <c r="H250" s="2"/>
      <c r="I250" s="2"/>
      <c r="S250" s="2"/>
      <c r="T250" s="2"/>
      <c r="U250" s="2"/>
      <c r="V250" s="6"/>
    </row>
    <row r="251" spans="1:22" ht="13.15" hidden="1" customHeight="1" x14ac:dyDescent="0.2">
      <c r="B251" s="3"/>
      <c r="C251" s="3"/>
      <c r="D251" s="4"/>
      <c r="E251" s="2"/>
      <c r="F251" s="5"/>
      <c r="G251" s="5"/>
      <c r="H251" s="2"/>
      <c r="I251" s="2"/>
      <c r="S251" s="2"/>
      <c r="T251" s="2"/>
      <c r="U251" s="2"/>
      <c r="V251" s="6"/>
    </row>
    <row r="252" spans="1:22" ht="13.15" hidden="1" customHeight="1" x14ac:dyDescent="0.2">
      <c r="A252" s="17" t="s">
        <v>12</v>
      </c>
      <c r="B252" s="17"/>
      <c r="C252" s="45">
        <f>COUNTIF(I6:I221,"M-F, Evening")</f>
        <v>0</v>
      </c>
      <c r="D252" s="15" t="s">
        <v>9</v>
      </c>
      <c r="E252" s="46">
        <f>COUNTIF(N222:N224,"សBBAM-F, Evening")</f>
        <v>0</v>
      </c>
      <c r="F252" s="5"/>
      <c r="G252" s="5"/>
      <c r="H252" s="2"/>
      <c r="I252" s="2"/>
      <c r="S252" s="2"/>
      <c r="T252" s="2"/>
      <c r="U252" s="2"/>
      <c r="V252" s="6"/>
    </row>
    <row r="253" spans="1:22" ht="13.15" hidden="1" customHeight="1" x14ac:dyDescent="0.2">
      <c r="A253" s="17"/>
      <c r="B253" s="30" t="s">
        <v>13</v>
      </c>
      <c r="C253" s="41">
        <f>COUNTIF(O222:O234,"BBAITM-F, Evening")</f>
        <v>0</v>
      </c>
      <c r="D253" s="32" t="s">
        <v>3</v>
      </c>
      <c r="E253" s="42">
        <f>COUNTIF(P222:P234,"សBBAITM-F, Evening")</f>
        <v>0</v>
      </c>
      <c r="F253" s="5"/>
      <c r="G253" s="5"/>
      <c r="H253" s="2"/>
      <c r="I253" s="2"/>
      <c r="S253" s="2"/>
      <c r="T253" s="2"/>
      <c r="U253" s="2"/>
      <c r="V253" s="6"/>
    </row>
    <row r="254" spans="1:22" ht="13.15" hidden="1" customHeight="1" x14ac:dyDescent="0.2">
      <c r="A254" s="17"/>
      <c r="B254" s="30" t="s">
        <v>14</v>
      </c>
      <c r="C254" s="41">
        <f>COUNTIF(O222:O235,"BBAMGTM-F, Evening")</f>
        <v>0</v>
      </c>
      <c r="D254" s="32" t="s">
        <v>3</v>
      </c>
      <c r="E254" s="42">
        <f>COUNTIF(P222:P235,"សBBAMGTM-F, Evening")</f>
        <v>0</v>
      </c>
      <c r="F254" s="5"/>
      <c r="G254" s="5"/>
      <c r="H254" s="2"/>
      <c r="I254" s="2"/>
      <c r="S254" s="2"/>
      <c r="T254" s="2"/>
      <c r="U254" s="2"/>
      <c r="V254" s="6"/>
    </row>
    <row r="255" spans="1:22" ht="13.15" hidden="1" customHeight="1" x14ac:dyDescent="0.2">
      <c r="A255" s="17"/>
      <c r="B255" s="30" t="s">
        <v>15</v>
      </c>
      <c r="C255" s="41">
        <f>COUNTIF(O222:O236,"BBAACCM-F, Evening")</f>
        <v>0</v>
      </c>
      <c r="D255" s="32" t="s">
        <v>3</v>
      </c>
      <c r="E255" s="42">
        <f>COUNTIF(P222:P236,"សBBAACCM-F, Evening")</f>
        <v>0</v>
      </c>
      <c r="F255" s="5"/>
      <c r="G255" s="5"/>
      <c r="H255" s="2"/>
      <c r="I255" s="2"/>
      <c r="S255" s="2"/>
      <c r="T255" s="2"/>
      <c r="U255" s="2"/>
      <c r="V255" s="6"/>
    </row>
    <row r="256" spans="1:22" ht="13.15" hidden="1" customHeight="1" x14ac:dyDescent="0.2">
      <c r="A256" s="17"/>
      <c r="B256" s="30" t="s">
        <v>16</v>
      </c>
      <c r="C256" s="41">
        <f>COUNTIF(O222:O237,"BBALawM-F, Evening")</f>
        <v>0</v>
      </c>
      <c r="D256" s="32" t="s">
        <v>3</v>
      </c>
      <c r="E256" s="42">
        <f>COUNTIF(P222:P237,"សBBALawM-F, Evenign")</f>
        <v>0</v>
      </c>
      <c r="F256" s="5"/>
      <c r="G256" s="5"/>
      <c r="H256" s="2"/>
      <c r="I256" s="2"/>
      <c r="S256" s="2"/>
      <c r="T256" s="2"/>
      <c r="U256" s="2"/>
      <c r="V256" s="6"/>
    </row>
    <row r="257" spans="1:22" ht="13.15" hidden="1" customHeight="1" x14ac:dyDescent="0.2">
      <c r="B257" s="30" t="s">
        <v>2</v>
      </c>
      <c r="C257" s="41">
        <f>COUNTIF(O222:O238,"BBAEnglishM-F, Evening")</f>
        <v>0</v>
      </c>
      <c r="D257" s="32" t="s">
        <v>3</v>
      </c>
      <c r="E257" s="42">
        <f>COUNTIF(P222:P238,"សBBAEnglishM-F, Evening")</f>
        <v>0</v>
      </c>
      <c r="F257" s="5"/>
      <c r="G257" s="5"/>
      <c r="H257" s="2"/>
      <c r="I257" s="2"/>
      <c r="S257" s="2"/>
      <c r="T257" s="2"/>
      <c r="U257" s="2"/>
      <c r="V257" s="6"/>
    </row>
    <row r="258" spans="1:22" ht="13.15" hidden="1" customHeight="1" x14ac:dyDescent="0.2">
      <c r="B258" s="3"/>
      <c r="C258" s="3"/>
      <c r="D258" s="15" t="s">
        <v>10</v>
      </c>
      <c r="E258" s="46">
        <f>COUNTIF(N222:N225,"សABAM-F, Evening")</f>
        <v>0</v>
      </c>
      <c r="F258" s="5"/>
      <c r="G258" s="5"/>
      <c r="H258" s="2"/>
      <c r="I258" s="2"/>
      <c r="S258" s="2"/>
      <c r="T258" s="2"/>
      <c r="U258" s="2"/>
      <c r="V258" s="6"/>
    </row>
    <row r="259" spans="1:22" ht="13.15" hidden="1" customHeight="1" x14ac:dyDescent="0.2">
      <c r="A259" s="17"/>
      <c r="B259" s="30" t="s">
        <v>13</v>
      </c>
      <c r="C259" s="41">
        <f>COUNTIF(O222:O240,"ABAITM-F, Evening")</f>
        <v>0</v>
      </c>
      <c r="D259" s="32" t="s">
        <v>3</v>
      </c>
      <c r="E259" s="42">
        <f>COUNTIF(P222:P240,"សABAITM-F, Evening")</f>
        <v>0</v>
      </c>
      <c r="F259" s="5"/>
      <c r="G259" s="5"/>
      <c r="H259" s="2"/>
      <c r="I259" s="2"/>
      <c r="S259" s="2"/>
      <c r="T259" s="2"/>
      <c r="U259" s="2"/>
      <c r="V259" s="6"/>
    </row>
    <row r="260" spans="1:22" ht="13.15" hidden="1" customHeight="1" x14ac:dyDescent="0.2">
      <c r="A260" s="17"/>
      <c r="B260" s="30" t="s">
        <v>14</v>
      </c>
      <c r="C260" s="41">
        <f>COUNTIF(O222:O241,"ABAMGTM-F, Evening")</f>
        <v>0</v>
      </c>
      <c r="D260" s="32" t="s">
        <v>3</v>
      </c>
      <c r="E260" s="42">
        <f>COUNTIF(P222:P241,"សABAMGTM-F, Evening")</f>
        <v>0</v>
      </c>
      <c r="F260" s="5"/>
      <c r="G260" s="5"/>
      <c r="H260" s="2"/>
      <c r="I260" s="2"/>
      <c r="S260" s="2"/>
      <c r="T260" s="2"/>
      <c r="U260" s="2"/>
      <c r="V260" s="6"/>
    </row>
    <row r="261" spans="1:22" ht="13.15" hidden="1" customHeight="1" x14ac:dyDescent="0.2">
      <c r="A261" s="17"/>
      <c r="B261" s="30" t="s">
        <v>15</v>
      </c>
      <c r="C261" s="41">
        <f>COUNTIF(O222:O242,"ABAACCM-F, Evening")</f>
        <v>0</v>
      </c>
      <c r="D261" s="32" t="s">
        <v>3</v>
      </c>
      <c r="E261" s="42">
        <f>COUNTIF(P222:P242,"សABAACCM-F, Evening")</f>
        <v>0</v>
      </c>
      <c r="F261" s="5"/>
      <c r="G261" s="5"/>
      <c r="H261" s="2"/>
      <c r="I261" s="2"/>
      <c r="S261" s="2"/>
      <c r="T261" s="2"/>
      <c r="U261" s="2"/>
      <c r="V261" s="6"/>
    </row>
    <row r="262" spans="1:22" ht="13.15" hidden="1" customHeight="1" x14ac:dyDescent="0.2">
      <c r="A262" s="17"/>
      <c r="B262" s="30" t="s">
        <v>16</v>
      </c>
      <c r="C262" s="41">
        <f>COUNTIF(O222:O243,"ABALawM-F, Evening")</f>
        <v>0</v>
      </c>
      <c r="D262" s="32" t="s">
        <v>3</v>
      </c>
      <c r="E262" s="42">
        <f>COUNTIF(P222:P243,"សABALawM-F, Evenign")</f>
        <v>0</v>
      </c>
      <c r="F262" s="5"/>
      <c r="G262" s="5"/>
      <c r="H262" s="2"/>
      <c r="I262" s="2"/>
      <c r="S262" s="2"/>
      <c r="T262" s="2"/>
      <c r="U262" s="2"/>
      <c r="V262" s="6"/>
    </row>
    <row r="263" spans="1:22" ht="13.15" hidden="1" customHeight="1" x14ac:dyDescent="0.2">
      <c r="B263" s="30" t="s">
        <v>2</v>
      </c>
      <c r="C263" s="41">
        <f>COUNTIF(O222:O244,"ABAEnglishM-F, Evening")</f>
        <v>0</v>
      </c>
      <c r="D263" s="32" t="s">
        <v>3</v>
      </c>
      <c r="E263" s="42">
        <f>COUNTIF(P222:P244,"សABAEnglishM-F, Evening")</f>
        <v>0</v>
      </c>
      <c r="F263" s="5"/>
      <c r="G263" s="5"/>
      <c r="H263" s="2"/>
      <c r="I263" s="2"/>
      <c r="S263" s="2"/>
      <c r="T263" s="2"/>
      <c r="U263" s="2"/>
      <c r="V263" s="6"/>
    </row>
    <row r="264" spans="1:22" ht="11.25" hidden="1" customHeight="1" x14ac:dyDescent="0.2">
      <c r="B264" s="3"/>
      <c r="C264" s="3"/>
      <c r="D264" s="4"/>
      <c r="E264" s="2"/>
      <c r="F264" s="5"/>
      <c r="G264" s="5"/>
      <c r="H264" s="2"/>
      <c r="I264" s="2"/>
      <c r="S264" s="2"/>
      <c r="T264" s="2"/>
      <c r="U264" s="2"/>
      <c r="V264" s="6"/>
    </row>
    <row r="265" spans="1:22" ht="12.75" hidden="1" customHeight="1" x14ac:dyDescent="0.2">
      <c r="A265" s="17" t="s">
        <v>4</v>
      </c>
      <c r="B265" s="17"/>
      <c r="C265" s="45">
        <f>COUNTIF(I6:I221,"Sat-Sun")</f>
        <v>158</v>
      </c>
      <c r="D265" s="15" t="s">
        <v>9</v>
      </c>
      <c r="E265" s="46">
        <f>COUNTIF(N222:N237,"សBBASat-Sun")</f>
        <v>0</v>
      </c>
      <c r="F265" s="5"/>
      <c r="G265" s="5"/>
      <c r="H265" s="2"/>
      <c r="I265" s="2"/>
      <c r="S265" s="2"/>
      <c r="T265" s="2"/>
      <c r="U265" s="2"/>
      <c r="V265" s="6"/>
    </row>
    <row r="266" spans="1:22" ht="13.15" hidden="1" customHeight="1" x14ac:dyDescent="0.2">
      <c r="A266" s="17"/>
      <c r="B266" s="30" t="s">
        <v>13</v>
      </c>
      <c r="C266" s="41">
        <f>COUNTIF(O222:O247,"BBAITSat-Sun")</f>
        <v>0</v>
      </c>
      <c r="D266" s="32" t="s">
        <v>3</v>
      </c>
      <c r="E266" s="42">
        <f>COUNTIF(P222:P247,"សBBAITSat-Sun")</f>
        <v>0</v>
      </c>
      <c r="F266" s="5"/>
      <c r="G266" s="5"/>
      <c r="H266" s="2"/>
      <c r="I266" s="2"/>
      <c r="S266" s="2"/>
      <c r="T266" s="2"/>
      <c r="U266" s="2"/>
      <c r="V266" s="6"/>
    </row>
    <row r="267" spans="1:22" ht="13.15" hidden="1" customHeight="1" x14ac:dyDescent="0.2">
      <c r="A267" s="17"/>
      <c r="B267" s="30" t="s">
        <v>14</v>
      </c>
      <c r="C267" s="41">
        <f>COUNTIF(O6:O221,"BBAMGTSat-Sun")</f>
        <v>0</v>
      </c>
      <c r="D267" s="32" t="s">
        <v>3</v>
      </c>
      <c r="E267" s="42">
        <f>COUNTIF(P222:P248,"សBBAMGTSat-Sun")</f>
        <v>0</v>
      </c>
      <c r="F267" s="5"/>
      <c r="G267" s="5"/>
      <c r="H267" s="2"/>
      <c r="I267" s="2"/>
      <c r="S267" s="2"/>
      <c r="T267" s="2"/>
      <c r="U267" s="2"/>
      <c r="V267" s="6"/>
    </row>
    <row r="268" spans="1:22" ht="13.15" hidden="1" customHeight="1" x14ac:dyDescent="0.2">
      <c r="A268" s="17"/>
      <c r="B268" s="30" t="s">
        <v>15</v>
      </c>
      <c r="C268" s="41">
        <f>COUNTIF(O6:O221,"BBAACCSat-Sun")</f>
        <v>0</v>
      </c>
      <c r="D268" s="32" t="s">
        <v>3</v>
      </c>
      <c r="E268" s="42">
        <f>COUNTIF(P223:P249,"សBBAACCSat-Sun")</f>
        <v>0</v>
      </c>
      <c r="F268" s="5"/>
      <c r="G268" s="5"/>
      <c r="H268" s="2"/>
      <c r="I268" s="2"/>
      <c r="S268" s="2"/>
      <c r="T268" s="2"/>
      <c r="U268" s="2"/>
      <c r="V268" s="6"/>
    </row>
    <row r="269" spans="1:22" ht="13.15" hidden="1" customHeight="1" x14ac:dyDescent="0.2">
      <c r="A269" s="17"/>
      <c r="B269" s="30" t="s">
        <v>16</v>
      </c>
      <c r="C269" s="41">
        <f>COUNTIF(O7:O222,"BBALawSat-Sun")</f>
        <v>0</v>
      </c>
      <c r="D269" s="32" t="s">
        <v>3</v>
      </c>
      <c r="E269" s="42">
        <f>COUNTIF(P224:P250,"សBBALawSat-Sun")</f>
        <v>0</v>
      </c>
      <c r="F269" s="5"/>
      <c r="G269" s="5"/>
      <c r="H269" s="2"/>
      <c r="I269" s="2"/>
      <c r="S269" s="2"/>
      <c r="T269" s="2"/>
      <c r="U269" s="2"/>
      <c r="V269" s="6"/>
    </row>
    <row r="270" spans="1:22" ht="13.15" hidden="1" customHeight="1" x14ac:dyDescent="0.2">
      <c r="B270" s="30" t="s">
        <v>2</v>
      </c>
      <c r="C270" s="41">
        <f>COUNTIF(O8:O223,"BBAEnglishSat-Sun")</f>
        <v>0</v>
      </c>
      <c r="D270" s="32" t="s">
        <v>3</v>
      </c>
      <c r="E270" s="42">
        <f>COUNTIF(P225:P251,"សBBAEnglishSat-Sun")</f>
        <v>0</v>
      </c>
      <c r="F270" s="5"/>
      <c r="G270" s="5"/>
      <c r="H270" s="2"/>
      <c r="I270" s="2"/>
      <c r="S270" s="2"/>
      <c r="T270" s="2"/>
      <c r="U270" s="2"/>
      <c r="V270" s="6"/>
    </row>
    <row r="271" spans="1:22" ht="13.15" hidden="1" customHeight="1" x14ac:dyDescent="0.2">
      <c r="B271" s="3"/>
      <c r="C271" s="3"/>
      <c r="D271" s="15" t="s">
        <v>10</v>
      </c>
      <c r="E271" s="2">
        <f>COUNTIF(N222:N239,"សABASat-Sun")</f>
        <v>0</v>
      </c>
      <c r="F271" s="5"/>
      <c r="G271" s="5"/>
      <c r="H271" s="2"/>
      <c r="I271" s="2"/>
      <c r="S271" s="2"/>
      <c r="T271" s="2"/>
      <c r="U271" s="2"/>
      <c r="V271" s="6"/>
    </row>
    <row r="272" spans="1:22" ht="13.15" hidden="1" customHeight="1" x14ac:dyDescent="0.2">
      <c r="A272" s="17"/>
      <c r="B272" s="30" t="s">
        <v>13</v>
      </c>
      <c r="C272" s="41">
        <f>COUNTIF(O227:O253,"ABAITSat-Sun")</f>
        <v>0</v>
      </c>
      <c r="D272" s="32" t="s">
        <v>3</v>
      </c>
      <c r="E272" s="42">
        <f>COUNTIF(P6:P221,"សABAITSat-Sun")</f>
        <v>0</v>
      </c>
      <c r="F272" s="5"/>
      <c r="G272" s="5"/>
      <c r="H272" s="2"/>
      <c r="I272" s="2"/>
      <c r="S272" s="2"/>
      <c r="T272" s="2"/>
      <c r="U272" s="2"/>
      <c r="V272" s="6"/>
    </row>
    <row r="273" spans="1:22" ht="13.15" hidden="1" customHeight="1" x14ac:dyDescent="0.2">
      <c r="A273" s="17"/>
      <c r="B273" s="30" t="s">
        <v>14</v>
      </c>
      <c r="C273" s="41">
        <f>COUNTIF(O6:O221,"ABAMGTSat-Sun")</f>
        <v>0</v>
      </c>
      <c r="D273" s="32" t="s">
        <v>3</v>
      </c>
      <c r="E273" s="42">
        <f>COUNTIF(P7:P222,"សABAMGTSat-Sun")</f>
        <v>0</v>
      </c>
      <c r="F273" s="5"/>
      <c r="G273" s="5"/>
      <c r="H273" s="2"/>
      <c r="I273" s="2"/>
      <c r="S273" s="2"/>
      <c r="T273" s="2"/>
      <c r="U273" s="2"/>
      <c r="V273" s="6"/>
    </row>
    <row r="274" spans="1:22" ht="13.15" hidden="1" customHeight="1" x14ac:dyDescent="0.2">
      <c r="A274" s="17"/>
      <c r="B274" s="30" t="s">
        <v>15</v>
      </c>
      <c r="C274" s="41">
        <f>COUNTIF(O7:O222,"ABAACCSat-Sun")</f>
        <v>0</v>
      </c>
      <c r="D274" s="32" t="s">
        <v>3</v>
      </c>
      <c r="E274" s="42">
        <f>COUNTIF(P8:P223,"សABAACCSat-Sun")</f>
        <v>0</v>
      </c>
      <c r="F274" s="5"/>
      <c r="G274" s="5"/>
      <c r="H274" s="2"/>
      <c r="I274" s="2"/>
      <c r="S274" s="2"/>
      <c r="T274" s="2"/>
      <c r="U274" s="2"/>
      <c r="V274" s="6"/>
    </row>
    <row r="275" spans="1:22" ht="13.15" hidden="1" customHeight="1" x14ac:dyDescent="0.2">
      <c r="A275" s="17"/>
      <c r="B275" s="30" t="s">
        <v>16</v>
      </c>
      <c r="C275" s="41">
        <f>COUNTIF(O8:O223,"ABALawSat-Sun")</f>
        <v>0</v>
      </c>
      <c r="D275" s="32" t="s">
        <v>3</v>
      </c>
      <c r="E275" s="42">
        <f>COUNTIF(P9:P224,"សABALawSat-Sun")</f>
        <v>0</v>
      </c>
      <c r="F275" s="5"/>
      <c r="G275" s="5"/>
      <c r="H275" s="2"/>
      <c r="I275" s="2"/>
      <c r="S275" s="2"/>
      <c r="T275" s="2"/>
      <c r="U275" s="2"/>
      <c r="V275" s="6"/>
    </row>
    <row r="276" spans="1:22" ht="13.15" hidden="1" customHeight="1" x14ac:dyDescent="0.2">
      <c r="B276" s="30" t="s">
        <v>2</v>
      </c>
      <c r="C276" s="41">
        <f>COUNTIF(O9:O224,"ABAEnglishSat-Sun")</f>
        <v>0</v>
      </c>
      <c r="D276" s="32" t="s">
        <v>3</v>
      </c>
      <c r="E276" s="42">
        <f>COUNTIF(P10:P225,"សABAEnglishSat-Sun")</f>
        <v>0</v>
      </c>
      <c r="F276" s="5"/>
      <c r="G276" s="5"/>
      <c r="H276" s="2"/>
      <c r="I276" s="2"/>
      <c r="S276" s="2"/>
      <c r="T276" s="2"/>
      <c r="U276" s="2"/>
      <c r="V276" s="6"/>
    </row>
    <row r="277" spans="1:22" ht="14.25" hidden="1" customHeight="1" x14ac:dyDescent="0.2">
      <c r="B277" s="3"/>
      <c r="C277" s="3"/>
      <c r="D277" s="4"/>
      <c r="E277" s="2"/>
      <c r="F277" s="5"/>
      <c r="G277" s="5"/>
      <c r="H277" s="2"/>
      <c r="I277" s="2"/>
      <c r="S277" s="2"/>
      <c r="T277" s="2"/>
      <c r="U277" s="2"/>
      <c r="V277" s="6"/>
    </row>
    <row r="278" spans="1:22" ht="13.15" hidden="1" customHeight="1" x14ac:dyDescent="0.2">
      <c r="A278" s="1" t="s">
        <v>17</v>
      </c>
      <c r="B278" s="3"/>
      <c r="C278" s="45" t="e">
        <f>COUNTIF(#REF!,"ផ្ទេរចូល")</f>
        <v>#REF!</v>
      </c>
      <c r="D278" s="4" t="s">
        <v>9</v>
      </c>
      <c r="E278" s="46">
        <f>COUNTIF(Q6:Q221,"សBBAផ្ទេរចូល")</f>
        <v>0</v>
      </c>
      <c r="F278" s="5"/>
      <c r="G278" s="5"/>
      <c r="H278" s="2"/>
      <c r="I278" s="2"/>
      <c r="S278" s="2"/>
      <c r="T278" s="2"/>
      <c r="U278" s="2"/>
      <c r="V278" s="6"/>
    </row>
    <row r="279" spans="1:22" ht="13.15" hidden="1" customHeight="1" x14ac:dyDescent="0.2">
      <c r="B279" s="3"/>
      <c r="C279" s="3"/>
      <c r="D279" s="4" t="s">
        <v>10</v>
      </c>
      <c r="E279" s="46">
        <f>COUNTIF(Q7:Q222,"សABAផ្ទេរចូល")</f>
        <v>0</v>
      </c>
      <c r="F279" s="5"/>
      <c r="G279" s="5"/>
      <c r="H279" s="2"/>
      <c r="I279" s="2"/>
      <c r="S279" s="2"/>
      <c r="T279" s="2"/>
      <c r="U279" s="2"/>
      <c r="V279" s="6"/>
    </row>
    <row r="280" spans="1:22" ht="13.15" customHeight="1" x14ac:dyDescent="0.2">
      <c r="B280" s="3"/>
      <c r="C280" s="3"/>
      <c r="D280" s="4"/>
      <c r="E280" s="2"/>
      <c r="F280" s="5"/>
      <c r="G280" s="5"/>
      <c r="H280" s="2"/>
      <c r="I280" s="2"/>
      <c r="S280" s="2"/>
      <c r="T280" s="2"/>
      <c r="U280" s="2"/>
      <c r="V280" s="6"/>
    </row>
    <row r="281" spans="1:22" ht="13.15" customHeight="1" x14ac:dyDescent="0.2">
      <c r="B281" s="3"/>
      <c r="C281" s="3"/>
      <c r="D281" s="4"/>
      <c r="E281" s="2"/>
      <c r="F281" s="5"/>
      <c r="G281" s="5"/>
      <c r="H281" s="2"/>
      <c r="I281" s="2"/>
      <c r="S281" s="2"/>
      <c r="T281" s="2"/>
      <c r="U281" s="2"/>
      <c r="V281" s="6"/>
    </row>
    <row r="282" spans="1:22" ht="13.15" customHeight="1" x14ac:dyDescent="0.2">
      <c r="B282" s="3"/>
      <c r="C282" s="3"/>
      <c r="D282" s="4"/>
      <c r="E282" s="2"/>
      <c r="F282" s="5"/>
      <c r="G282" s="5"/>
      <c r="H282" s="2"/>
      <c r="I282" s="2"/>
      <c r="S282" s="2"/>
      <c r="T282" s="2"/>
      <c r="U282" s="2"/>
      <c r="V282" s="6"/>
    </row>
    <row r="283" spans="1:22" ht="13.15" customHeight="1" x14ac:dyDescent="0.2">
      <c r="B283" s="3"/>
      <c r="C283" s="3"/>
      <c r="D283" s="4"/>
      <c r="E283" s="2"/>
      <c r="F283" s="5"/>
      <c r="G283" s="5"/>
      <c r="H283" s="2"/>
      <c r="I283" s="2"/>
      <c r="S283" s="2"/>
      <c r="T283" s="2"/>
      <c r="U283" s="2"/>
      <c r="V283" s="6"/>
    </row>
    <row r="284" spans="1:22" ht="13.15" customHeight="1" x14ac:dyDescent="0.2">
      <c r="B284" s="3"/>
      <c r="C284" s="3"/>
      <c r="D284" s="4"/>
      <c r="E284" s="2"/>
      <c r="F284" s="5"/>
      <c r="G284" s="5"/>
      <c r="H284" s="2"/>
      <c r="I284" s="2"/>
      <c r="S284" s="2"/>
      <c r="T284" s="2"/>
      <c r="U284" s="2"/>
      <c r="V284" s="6"/>
    </row>
    <row r="285" spans="1:22" ht="26.65" customHeight="1" x14ac:dyDescent="0.2">
      <c r="B285" s="3"/>
      <c r="C285" s="3"/>
      <c r="D285" s="4"/>
      <c r="E285" s="2"/>
      <c r="F285" s="5"/>
      <c r="G285" s="5"/>
      <c r="H285" s="2"/>
      <c r="I285" s="2"/>
      <c r="S285" s="2"/>
      <c r="T285" s="2"/>
      <c r="U285" s="2"/>
      <c r="V285" s="6"/>
    </row>
    <row r="286" spans="1:22" ht="13.15" customHeight="1" x14ac:dyDescent="0.2">
      <c r="B286" s="3"/>
      <c r="C286" s="3"/>
      <c r="D286" s="4"/>
      <c r="E286" s="2"/>
      <c r="F286" s="5"/>
      <c r="G286" s="5"/>
      <c r="H286" s="2"/>
      <c r="I286" s="2"/>
      <c r="S286" s="2"/>
      <c r="T286" s="2"/>
      <c r="U286" s="2"/>
      <c r="V286" s="6"/>
    </row>
    <row r="287" spans="1:22" ht="26.65" customHeight="1" x14ac:dyDescent="0.2">
      <c r="B287" s="3"/>
      <c r="C287" s="3"/>
      <c r="D287" s="4"/>
      <c r="E287" s="2"/>
      <c r="F287" s="5"/>
      <c r="G287" s="5"/>
      <c r="H287" s="2"/>
      <c r="I287" s="2"/>
      <c r="S287" s="2"/>
      <c r="T287" s="2"/>
      <c r="U287" s="2"/>
      <c r="V287" s="6"/>
    </row>
    <row r="288" spans="1:22" ht="13.15" customHeight="1" x14ac:dyDescent="0.2">
      <c r="B288" s="3"/>
      <c r="C288" s="3"/>
      <c r="D288" s="4"/>
      <c r="E288" s="2"/>
      <c r="F288" s="5"/>
      <c r="G288" s="5"/>
      <c r="H288" s="2"/>
      <c r="I288" s="2"/>
      <c r="S288" s="2"/>
      <c r="T288" s="2"/>
      <c r="U288" s="2"/>
      <c r="V288" s="6"/>
    </row>
    <row r="289" spans="2:22" ht="13.15" customHeight="1" x14ac:dyDescent="0.2">
      <c r="B289" s="3"/>
      <c r="C289" s="3"/>
      <c r="D289" s="4"/>
      <c r="E289" s="2"/>
      <c r="F289" s="5"/>
      <c r="G289" s="5"/>
      <c r="H289" s="2"/>
      <c r="I289" s="2"/>
      <c r="S289" s="2"/>
      <c r="T289" s="2"/>
      <c r="U289" s="2"/>
      <c r="V289" s="6"/>
    </row>
    <row r="290" spans="2:22" ht="13.15" customHeight="1" x14ac:dyDescent="0.2">
      <c r="B290" s="3"/>
      <c r="C290" s="3"/>
      <c r="D290" s="4"/>
      <c r="E290" s="2"/>
      <c r="F290" s="5"/>
      <c r="G290" s="5"/>
      <c r="H290" s="2"/>
      <c r="I290" s="2"/>
      <c r="S290" s="2"/>
      <c r="T290" s="2"/>
      <c r="U290" s="2"/>
      <c r="V290" s="6"/>
    </row>
    <row r="291" spans="2:22" ht="13.15" customHeight="1" x14ac:dyDescent="0.2">
      <c r="B291" s="3"/>
      <c r="C291" s="3"/>
      <c r="D291" s="4"/>
      <c r="E291" s="2"/>
      <c r="F291" s="5"/>
      <c r="G291" s="5"/>
      <c r="H291" s="2"/>
      <c r="I291" s="2"/>
      <c r="S291" s="2"/>
      <c r="T291" s="2"/>
      <c r="U291" s="2"/>
      <c r="V291" s="6"/>
    </row>
    <row r="292" spans="2:22" ht="13.15" customHeight="1" x14ac:dyDescent="0.2">
      <c r="B292" s="3"/>
      <c r="C292" s="3"/>
      <c r="D292" s="4"/>
      <c r="E292" s="2"/>
      <c r="F292" s="5"/>
      <c r="G292" s="5"/>
      <c r="H292" s="2"/>
      <c r="I292" s="2"/>
      <c r="S292" s="2"/>
      <c r="T292" s="2"/>
      <c r="U292" s="2"/>
      <c r="V292" s="6"/>
    </row>
    <row r="293" spans="2:22" ht="13.15" customHeight="1" x14ac:dyDescent="0.2">
      <c r="B293" s="3"/>
      <c r="C293" s="3"/>
      <c r="D293" s="4"/>
      <c r="E293" s="2"/>
      <c r="F293" s="5"/>
      <c r="G293" s="5"/>
      <c r="H293" s="2"/>
      <c r="I293" s="2"/>
      <c r="S293" s="2"/>
      <c r="T293" s="2"/>
      <c r="U293" s="2"/>
      <c r="V293" s="6"/>
    </row>
    <row r="294" spans="2:22" ht="13.15" customHeight="1" x14ac:dyDescent="0.2">
      <c r="B294" s="3"/>
      <c r="C294" s="3"/>
      <c r="D294" s="4"/>
      <c r="E294" s="2"/>
      <c r="F294" s="5"/>
      <c r="G294" s="5"/>
      <c r="H294" s="2"/>
      <c r="I294" s="2"/>
      <c r="S294" s="2"/>
      <c r="T294" s="2"/>
      <c r="U294" s="2"/>
      <c r="V294" s="6"/>
    </row>
    <row r="295" spans="2:22" ht="13.15" customHeight="1" x14ac:dyDescent="0.2">
      <c r="B295" s="3"/>
      <c r="C295" s="3"/>
      <c r="D295" s="4"/>
      <c r="E295" s="2"/>
      <c r="F295" s="5"/>
      <c r="G295" s="5"/>
      <c r="H295" s="2"/>
      <c r="I295" s="2"/>
      <c r="S295" s="2"/>
      <c r="T295" s="2"/>
      <c r="U295" s="2"/>
      <c r="V295" s="6"/>
    </row>
    <row r="296" spans="2:22" ht="13.15" customHeight="1" x14ac:dyDescent="0.2">
      <c r="B296" s="3"/>
      <c r="C296" s="3"/>
      <c r="D296" s="4"/>
      <c r="E296" s="2"/>
      <c r="F296" s="5"/>
      <c r="G296" s="5"/>
      <c r="H296" s="2"/>
      <c r="I296" s="2"/>
      <c r="S296" s="2"/>
      <c r="T296" s="2"/>
      <c r="U296" s="2"/>
      <c r="V296" s="6"/>
    </row>
    <row r="297" spans="2:22" ht="13.15" customHeight="1" x14ac:dyDescent="0.2">
      <c r="B297" s="3"/>
      <c r="C297" s="3"/>
      <c r="D297" s="4"/>
      <c r="E297" s="2"/>
      <c r="F297" s="5"/>
      <c r="G297" s="5"/>
      <c r="H297" s="2"/>
      <c r="I297" s="2"/>
      <c r="S297" s="2"/>
      <c r="T297" s="2"/>
      <c r="U297" s="2"/>
      <c r="V297" s="6"/>
    </row>
    <row r="298" spans="2:22" ht="13.15" customHeight="1" x14ac:dyDescent="0.2">
      <c r="B298" s="3"/>
      <c r="C298" s="3"/>
      <c r="D298" s="4"/>
      <c r="E298" s="2"/>
      <c r="F298" s="5"/>
      <c r="G298" s="5"/>
      <c r="H298" s="2"/>
      <c r="I298" s="2"/>
      <c r="S298" s="2"/>
      <c r="T298" s="2"/>
      <c r="U298" s="2"/>
      <c r="V298" s="6"/>
    </row>
    <row r="299" spans="2:22" ht="13.15" customHeight="1" x14ac:dyDescent="0.2">
      <c r="B299" s="3"/>
      <c r="C299" s="3"/>
      <c r="D299" s="4"/>
      <c r="E299" s="2"/>
      <c r="F299" s="5"/>
      <c r="G299" s="5"/>
      <c r="H299" s="2"/>
      <c r="I299" s="2"/>
      <c r="S299" s="2"/>
      <c r="T299" s="2"/>
      <c r="U299" s="2"/>
      <c r="V299" s="6"/>
    </row>
    <row r="300" spans="2:22" ht="13.15" customHeight="1" x14ac:dyDescent="0.2">
      <c r="B300" s="3"/>
      <c r="C300" s="3"/>
      <c r="D300" s="4"/>
      <c r="E300" s="2"/>
      <c r="F300" s="5"/>
      <c r="G300" s="5"/>
      <c r="H300" s="2"/>
      <c r="I300" s="2"/>
      <c r="S300" s="2"/>
      <c r="T300" s="2"/>
      <c r="U300" s="2"/>
      <c r="V300" s="6"/>
    </row>
    <row r="301" spans="2:22" ht="13.15" customHeight="1" x14ac:dyDescent="0.2">
      <c r="B301" s="3"/>
      <c r="C301" s="3"/>
      <c r="D301" s="4"/>
      <c r="E301" s="2"/>
      <c r="F301" s="5"/>
      <c r="G301" s="5"/>
      <c r="H301" s="2"/>
      <c r="I301" s="2"/>
      <c r="S301" s="2"/>
      <c r="T301" s="2"/>
      <c r="U301" s="2"/>
      <c r="V301" s="6"/>
    </row>
    <row r="302" spans="2:22" ht="13.15" customHeight="1" x14ac:dyDescent="0.2">
      <c r="B302" s="3"/>
      <c r="C302" s="3"/>
      <c r="D302" s="4"/>
      <c r="E302" s="2"/>
      <c r="F302" s="5"/>
      <c r="G302" s="5"/>
      <c r="H302" s="2"/>
      <c r="I302" s="2"/>
      <c r="S302" s="2"/>
      <c r="T302" s="2"/>
      <c r="U302" s="2"/>
      <c r="V302" s="6"/>
    </row>
    <row r="303" spans="2:22" ht="13.15" customHeight="1" x14ac:dyDescent="0.2">
      <c r="B303" s="3"/>
      <c r="C303" s="3"/>
      <c r="D303" s="4"/>
      <c r="E303" s="2"/>
      <c r="F303" s="5"/>
      <c r="G303" s="5"/>
      <c r="H303" s="2"/>
      <c r="I303" s="2"/>
      <c r="S303" s="2"/>
      <c r="T303" s="2"/>
      <c r="U303" s="2"/>
      <c r="V303" s="6"/>
    </row>
    <row r="304" spans="2:22" ht="13.15" customHeight="1" x14ac:dyDescent="0.2">
      <c r="B304" s="3"/>
      <c r="C304" s="3"/>
      <c r="D304" s="4"/>
      <c r="E304" s="2"/>
      <c r="F304" s="5"/>
      <c r="G304" s="5"/>
      <c r="H304" s="2"/>
      <c r="I304" s="2"/>
      <c r="S304" s="2"/>
      <c r="T304" s="2"/>
      <c r="U304" s="2"/>
      <c r="V304" s="6"/>
    </row>
    <row r="305" spans="2:22" ht="13.15" customHeight="1" x14ac:dyDescent="0.2">
      <c r="B305" s="3"/>
      <c r="C305" s="3"/>
      <c r="D305" s="4"/>
      <c r="E305" s="2"/>
      <c r="F305" s="5"/>
      <c r="G305" s="5"/>
      <c r="H305" s="2"/>
      <c r="I305" s="2"/>
      <c r="S305" s="2"/>
      <c r="T305" s="2"/>
      <c r="U305" s="2"/>
      <c r="V305" s="6"/>
    </row>
    <row r="306" spans="2:22" ht="13.15" customHeight="1" x14ac:dyDescent="0.2">
      <c r="B306" s="3"/>
      <c r="C306" s="3"/>
      <c r="D306" s="4"/>
      <c r="E306" s="2"/>
      <c r="F306" s="5"/>
      <c r="G306" s="5"/>
      <c r="H306" s="2"/>
      <c r="I306" s="2"/>
      <c r="S306" s="2"/>
      <c r="T306" s="2"/>
      <c r="U306" s="2"/>
      <c r="V306" s="6"/>
    </row>
    <row r="307" spans="2:22" ht="13.15" customHeight="1" x14ac:dyDescent="0.2">
      <c r="B307" s="3"/>
      <c r="C307" s="3"/>
      <c r="D307" s="4"/>
      <c r="E307" s="2"/>
      <c r="F307" s="5"/>
      <c r="G307" s="5"/>
      <c r="H307" s="2"/>
      <c r="I307" s="2"/>
      <c r="S307" s="2"/>
      <c r="T307" s="2"/>
      <c r="U307" s="2"/>
      <c r="V307" s="6"/>
    </row>
    <row r="308" spans="2:22" ht="13.15" customHeight="1" x14ac:dyDescent="0.2">
      <c r="B308" s="3"/>
      <c r="C308" s="3"/>
      <c r="D308" s="4"/>
      <c r="E308" s="2"/>
      <c r="F308" s="5"/>
      <c r="G308" s="5"/>
      <c r="H308" s="2"/>
      <c r="I308" s="2"/>
      <c r="S308" s="2"/>
      <c r="T308" s="2"/>
      <c r="U308" s="2"/>
      <c r="V308" s="6"/>
    </row>
    <row r="309" spans="2:22" ht="13.15" customHeight="1" x14ac:dyDescent="0.2">
      <c r="B309" s="3"/>
      <c r="C309" s="3"/>
      <c r="D309" s="4"/>
      <c r="E309" s="2"/>
      <c r="F309" s="5"/>
      <c r="G309" s="5"/>
      <c r="H309" s="2"/>
      <c r="I309" s="2"/>
      <c r="S309" s="2"/>
      <c r="T309" s="2"/>
      <c r="U309" s="2"/>
      <c r="V309" s="6"/>
    </row>
    <row r="310" spans="2:22" ht="13.15" customHeight="1" x14ac:dyDescent="0.2">
      <c r="B310" s="3"/>
      <c r="C310" s="3"/>
      <c r="D310" s="4"/>
      <c r="E310" s="2"/>
      <c r="F310" s="5"/>
      <c r="G310" s="5"/>
      <c r="H310" s="2"/>
      <c r="I310" s="2"/>
      <c r="S310" s="2"/>
      <c r="T310" s="2"/>
      <c r="U310" s="2"/>
      <c r="V310" s="6"/>
    </row>
    <row r="311" spans="2:22" ht="13.15" customHeight="1" x14ac:dyDescent="0.2">
      <c r="B311" s="3"/>
      <c r="C311" s="3"/>
      <c r="D311" s="4"/>
      <c r="E311" s="2"/>
      <c r="F311" s="5"/>
      <c r="G311" s="5"/>
      <c r="H311" s="2"/>
      <c r="I311" s="2"/>
      <c r="S311" s="2"/>
      <c r="T311" s="2"/>
      <c r="U311" s="2"/>
      <c r="V311" s="6"/>
    </row>
    <row r="312" spans="2:22" ht="13.15" customHeight="1" x14ac:dyDescent="0.2">
      <c r="B312" s="3"/>
      <c r="C312" s="3"/>
      <c r="D312" s="4"/>
      <c r="E312" s="2"/>
      <c r="F312" s="5"/>
      <c r="G312" s="5"/>
      <c r="H312" s="2"/>
      <c r="I312" s="2"/>
      <c r="S312" s="2"/>
      <c r="T312" s="2"/>
      <c r="U312" s="2"/>
      <c r="V312" s="6"/>
    </row>
    <row r="313" spans="2:22" ht="13.15" customHeight="1" x14ac:dyDescent="0.2">
      <c r="B313" s="3"/>
      <c r="C313" s="3"/>
      <c r="D313" s="4"/>
      <c r="E313" s="2"/>
      <c r="F313" s="5"/>
      <c r="G313" s="5"/>
      <c r="H313" s="2"/>
      <c r="I313" s="2"/>
      <c r="S313" s="2"/>
      <c r="T313" s="2"/>
      <c r="U313" s="2"/>
      <c r="V313" s="6"/>
    </row>
    <row r="314" spans="2:22" ht="13.15" customHeight="1" x14ac:dyDescent="0.2">
      <c r="B314" s="3"/>
      <c r="C314" s="3"/>
      <c r="D314" s="4"/>
      <c r="E314" s="2"/>
      <c r="F314" s="5"/>
      <c r="G314" s="5"/>
      <c r="H314" s="2"/>
      <c r="I314" s="2"/>
      <c r="S314" s="2"/>
      <c r="T314" s="2"/>
      <c r="U314" s="2"/>
      <c r="V314" s="6"/>
    </row>
    <row r="315" spans="2:22" ht="13.15" customHeight="1" x14ac:dyDescent="0.2">
      <c r="B315" s="3"/>
      <c r="C315" s="3"/>
      <c r="D315" s="4"/>
      <c r="E315" s="2"/>
      <c r="F315" s="5"/>
      <c r="G315" s="5"/>
      <c r="H315" s="2"/>
      <c r="I315" s="2"/>
      <c r="S315" s="2"/>
      <c r="T315" s="2"/>
      <c r="U315" s="2"/>
      <c r="V315" s="6"/>
    </row>
    <row r="316" spans="2:22" ht="13.15" customHeight="1" x14ac:dyDescent="0.2">
      <c r="B316" s="3"/>
      <c r="C316" s="3"/>
      <c r="D316" s="4"/>
      <c r="E316" s="2"/>
      <c r="F316" s="5"/>
      <c r="G316" s="5"/>
      <c r="H316" s="2"/>
      <c r="I316" s="2"/>
      <c r="S316" s="2"/>
      <c r="T316" s="2"/>
      <c r="U316" s="2"/>
      <c r="V316" s="6"/>
    </row>
    <row r="317" spans="2:22" ht="13.15" customHeight="1" x14ac:dyDescent="0.2">
      <c r="B317" s="3"/>
      <c r="C317" s="3"/>
      <c r="D317" s="4"/>
      <c r="E317" s="2"/>
      <c r="F317" s="5"/>
      <c r="G317" s="5"/>
      <c r="H317" s="2"/>
      <c r="I317" s="2"/>
      <c r="S317" s="2"/>
      <c r="T317" s="2"/>
      <c r="U317" s="2"/>
      <c r="V317" s="6"/>
    </row>
    <row r="318" spans="2:22" ht="13.15" customHeight="1" x14ac:dyDescent="0.2">
      <c r="B318" s="3"/>
      <c r="C318" s="3"/>
      <c r="D318" s="4"/>
      <c r="E318" s="2"/>
      <c r="F318" s="5"/>
      <c r="G318" s="5"/>
      <c r="H318" s="2"/>
      <c r="I318" s="2"/>
      <c r="S318" s="2"/>
      <c r="T318" s="2"/>
      <c r="U318" s="2"/>
      <c r="V318" s="6"/>
    </row>
    <row r="319" spans="2:22" ht="13.15" customHeight="1" x14ac:dyDescent="0.2">
      <c r="B319" s="3"/>
      <c r="C319" s="3"/>
      <c r="D319" s="4"/>
      <c r="E319" s="2"/>
      <c r="F319" s="5"/>
      <c r="G319" s="5"/>
      <c r="H319" s="2"/>
      <c r="I319" s="2"/>
      <c r="S319" s="2"/>
      <c r="T319" s="2"/>
      <c r="U319" s="2"/>
      <c r="V319" s="6"/>
    </row>
    <row r="320" spans="2:22" ht="13.15" customHeight="1" x14ac:dyDescent="0.2">
      <c r="B320" s="3"/>
      <c r="C320" s="3"/>
      <c r="D320" s="4"/>
      <c r="E320" s="2"/>
      <c r="F320" s="5"/>
      <c r="G320" s="5"/>
      <c r="H320" s="2"/>
      <c r="I320" s="2"/>
      <c r="S320" s="2"/>
      <c r="T320" s="2"/>
      <c r="U320" s="2"/>
      <c r="V320" s="6"/>
    </row>
    <row r="321" spans="2:22" ht="13.15" customHeight="1" x14ac:dyDescent="0.2">
      <c r="B321" s="3"/>
      <c r="C321" s="3"/>
      <c r="D321" s="4"/>
      <c r="E321" s="2"/>
      <c r="F321" s="5"/>
      <c r="G321" s="5"/>
      <c r="H321" s="2"/>
      <c r="I321" s="2"/>
      <c r="S321" s="2"/>
      <c r="T321" s="2"/>
      <c r="U321" s="2"/>
      <c r="V321" s="6"/>
    </row>
    <row r="322" spans="2:22" ht="26.65" customHeight="1" x14ac:dyDescent="0.2">
      <c r="B322" s="3"/>
      <c r="C322" s="3"/>
      <c r="D322" s="4"/>
      <c r="E322" s="2"/>
      <c r="F322" s="5"/>
      <c r="G322" s="5"/>
      <c r="H322" s="2"/>
      <c r="I322" s="2"/>
      <c r="S322" s="2"/>
      <c r="T322" s="2"/>
      <c r="U322" s="2"/>
      <c r="V322" s="6"/>
    </row>
    <row r="323" spans="2:22" ht="13.15" customHeight="1" x14ac:dyDescent="0.2">
      <c r="B323" s="3"/>
      <c r="C323" s="3"/>
      <c r="D323" s="4"/>
      <c r="E323" s="2"/>
      <c r="F323" s="5"/>
      <c r="G323" s="5"/>
      <c r="H323" s="2"/>
      <c r="I323" s="2"/>
      <c r="S323" s="2"/>
      <c r="T323" s="2"/>
      <c r="U323" s="2"/>
      <c r="V323" s="6"/>
    </row>
    <row r="324" spans="2:22" ht="13.15" customHeight="1" x14ac:dyDescent="0.2">
      <c r="B324" s="3"/>
      <c r="C324" s="3"/>
      <c r="D324" s="4"/>
      <c r="E324" s="2"/>
      <c r="F324" s="5"/>
      <c r="G324" s="5"/>
      <c r="H324" s="2"/>
      <c r="I324" s="2"/>
      <c r="S324" s="2"/>
      <c r="T324" s="2"/>
      <c r="U324" s="2"/>
      <c r="V324" s="6"/>
    </row>
    <row r="325" spans="2:22" ht="13.15" customHeight="1" x14ac:dyDescent="0.2">
      <c r="B325" s="3"/>
      <c r="C325" s="3"/>
      <c r="D325" s="4"/>
      <c r="E325" s="2"/>
      <c r="F325" s="5"/>
      <c r="G325" s="5"/>
      <c r="H325" s="2"/>
      <c r="I325" s="2"/>
      <c r="S325" s="2"/>
      <c r="T325" s="2"/>
      <c r="U325" s="2"/>
      <c r="V325" s="6"/>
    </row>
    <row r="326" spans="2:22" ht="13.15" customHeight="1" x14ac:dyDescent="0.2">
      <c r="B326" s="3"/>
      <c r="C326" s="3"/>
      <c r="D326" s="4"/>
      <c r="E326" s="2"/>
      <c r="F326" s="5"/>
      <c r="G326" s="5"/>
      <c r="H326" s="2"/>
      <c r="I326" s="2"/>
      <c r="S326" s="2"/>
      <c r="T326" s="2"/>
      <c r="U326" s="2"/>
      <c r="V326" s="6"/>
    </row>
    <row r="327" spans="2:22" ht="13.15" customHeight="1" x14ac:dyDescent="0.2">
      <c r="B327" s="3"/>
      <c r="C327" s="3"/>
      <c r="D327" s="4"/>
      <c r="E327" s="2"/>
      <c r="F327" s="5"/>
      <c r="G327" s="5"/>
      <c r="H327" s="2"/>
      <c r="I327" s="2"/>
      <c r="S327" s="2"/>
      <c r="T327" s="2"/>
      <c r="U327" s="2"/>
      <c r="V327" s="6"/>
    </row>
    <row r="328" spans="2:22" ht="13.15" customHeight="1" x14ac:dyDescent="0.2">
      <c r="B328" s="3"/>
      <c r="C328" s="3"/>
      <c r="D328" s="4"/>
      <c r="E328" s="2"/>
      <c r="F328" s="5"/>
      <c r="G328" s="5"/>
      <c r="H328" s="2"/>
      <c r="I328" s="2"/>
      <c r="S328" s="2"/>
      <c r="T328" s="2"/>
      <c r="U328" s="2"/>
      <c r="V328" s="6"/>
    </row>
    <row r="329" spans="2:22" ht="13.15" customHeight="1" x14ac:dyDescent="0.2">
      <c r="B329" s="3"/>
      <c r="C329" s="3"/>
      <c r="D329" s="4"/>
      <c r="E329" s="2"/>
      <c r="F329" s="5"/>
      <c r="G329" s="5"/>
      <c r="H329" s="2"/>
      <c r="I329" s="2"/>
      <c r="S329" s="2"/>
      <c r="T329" s="2"/>
      <c r="U329" s="2"/>
      <c r="V329" s="6"/>
    </row>
    <row r="330" spans="2:22" ht="13.15" customHeight="1" x14ac:dyDescent="0.2">
      <c r="B330" s="3"/>
      <c r="C330" s="3"/>
      <c r="D330" s="4"/>
      <c r="E330" s="2"/>
      <c r="F330" s="5"/>
      <c r="G330" s="5"/>
      <c r="H330" s="2"/>
      <c r="I330" s="2"/>
      <c r="S330" s="2"/>
      <c r="T330" s="2"/>
      <c r="U330" s="2"/>
      <c r="V330" s="6"/>
    </row>
    <row r="331" spans="2:22" ht="13.15" customHeight="1" x14ac:dyDescent="0.2">
      <c r="B331" s="3"/>
      <c r="C331" s="3"/>
      <c r="D331" s="4"/>
      <c r="E331" s="2"/>
      <c r="F331" s="5"/>
      <c r="G331" s="5"/>
      <c r="H331" s="2"/>
      <c r="I331" s="2"/>
      <c r="S331" s="2"/>
      <c r="T331" s="2"/>
      <c r="U331" s="2"/>
      <c r="V331" s="6"/>
    </row>
    <row r="332" spans="2:22" ht="21.95" customHeight="1" x14ac:dyDescent="0.2">
      <c r="B332" s="3"/>
      <c r="C332" s="3"/>
      <c r="D332" s="4"/>
      <c r="E332" s="2"/>
      <c r="F332" s="5"/>
      <c r="G332" s="5"/>
      <c r="H332" s="2"/>
      <c r="I332" s="2"/>
      <c r="S332" s="2"/>
      <c r="T332" s="2"/>
      <c r="U332" s="2"/>
      <c r="V332" s="6"/>
    </row>
    <row r="333" spans="2:22" ht="21.95" customHeight="1" x14ac:dyDescent="0.2">
      <c r="B333" s="3"/>
      <c r="C333" s="3"/>
      <c r="D333" s="4"/>
      <c r="E333" s="2"/>
      <c r="F333" s="5"/>
      <c r="G333" s="5"/>
      <c r="H333" s="2"/>
      <c r="I333" s="2"/>
      <c r="S333" s="2"/>
      <c r="T333" s="2"/>
      <c r="U333" s="2"/>
      <c r="V333" s="6"/>
    </row>
    <row r="334" spans="2:22" ht="13.15" customHeight="1" x14ac:dyDescent="0.2">
      <c r="B334" s="3"/>
      <c r="C334" s="3"/>
      <c r="D334" s="4"/>
      <c r="E334" s="2"/>
      <c r="F334" s="5"/>
      <c r="G334" s="5"/>
      <c r="H334" s="2"/>
      <c r="I334" s="2"/>
      <c r="S334" s="2"/>
      <c r="T334" s="2"/>
      <c r="U334" s="2"/>
      <c r="V334" s="6"/>
    </row>
    <row r="335" spans="2:22" ht="13.15" customHeight="1" x14ac:dyDescent="0.2">
      <c r="B335" s="3"/>
      <c r="C335" s="3"/>
      <c r="D335" s="4"/>
      <c r="E335" s="2"/>
      <c r="F335" s="5"/>
      <c r="G335" s="5"/>
      <c r="H335" s="2"/>
      <c r="I335" s="2"/>
      <c r="S335" s="2"/>
      <c r="T335" s="2"/>
      <c r="U335" s="2"/>
      <c r="V335" s="6"/>
    </row>
    <row r="336" spans="2:22" ht="13.15" customHeight="1" x14ac:dyDescent="0.2">
      <c r="B336" s="3"/>
      <c r="C336" s="3"/>
      <c r="D336" s="4"/>
      <c r="E336" s="2"/>
      <c r="F336" s="5"/>
      <c r="G336" s="5"/>
      <c r="H336" s="2"/>
      <c r="I336" s="2"/>
      <c r="S336" s="2"/>
      <c r="T336" s="2"/>
      <c r="U336" s="2"/>
      <c r="V336" s="6"/>
    </row>
    <row r="337" spans="2:22" ht="13.15" customHeight="1" x14ac:dyDescent="0.2">
      <c r="B337" s="3"/>
      <c r="C337" s="3"/>
      <c r="D337" s="4"/>
      <c r="E337" s="2"/>
      <c r="F337" s="5"/>
      <c r="G337" s="5"/>
      <c r="H337" s="2"/>
      <c r="I337" s="2"/>
      <c r="S337" s="2"/>
      <c r="T337" s="2"/>
      <c r="U337" s="2"/>
      <c r="V337" s="6"/>
    </row>
    <row r="338" spans="2:22" ht="13.15" customHeight="1" x14ac:dyDescent="0.2">
      <c r="B338" s="3"/>
      <c r="C338" s="3"/>
      <c r="D338" s="4"/>
      <c r="E338" s="2"/>
      <c r="F338" s="5"/>
      <c r="G338" s="5"/>
      <c r="H338" s="2"/>
      <c r="I338" s="2"/>
      <c r="S338" s="2"/>
      <c r="T338" s="2"/>
      <c r="U338" s="2"/>
      <c r="V338" s="6"/>
    </row>
    <row r="339" spans="2:22" ht="13.15" customHeight="1" x14ac:dyDescent="0.2">
      <c r="B339" s="3"/>
      <c r="C339" s="3"/>
      <c r="D339" s="4"/>
      <c r="E339" s="2"/>
      <c r="F339" s="5"/>
      <c r="G339" s="5"/>
      <c r="H339" s="2"/>
      <c r="I339" s="2"/>
      <c r="S339" s="2"/>
      <c r="T339" s="2"/>
      <c r="U339" s="2"/>
      <c r="V339" s="6"/>
    </row>
    <row r="340" spans="2:22" ht="13.15" customHeight="1" x14ac:dyDescent="0.2">
      <c r="B340" s="3"/>
      <c r="C340" s="3"/>
      <c r="D340" s="4"/>
      <c r="E340" s="2"/>
      <c r="F340" s="5"/>
      <c r="G340" s="5"/>
      <c r="H340" s="2"/>
      <c r="I340" s="2"/>
      <c r="S340" s="2"/>
      <c r="T340" s="2"/>
      <c r="U340" s="2"/>
      <c r="V340" s="6"/>
    </row>
    <row r="341" spans="2:22" ht="13.15" customHeight="1" x14ac:dyDescent="0.2">
      <c r="B341" s="3"/>
      <c r="C341" s="3"/>
      <c r="D341" s="4"/>
      <c r="E341" s="2"/>
      <c r="F341" s="5"/>
      <c r="G341" s="5"/>
      <c r="H341" s="2"/>
      <c r="I341" s="2"/>
      <c r="S341" s="2"/>
      <c r="T341" s="2"/>
      <c r="U341" s="2"/>
      <c r="V341" s="6"/>
    </row>
    <row r="342" spans="2:22" ht="13.15" customHeight="1" x14ac:dyDescent="0.2">
      <c r="B342" s="3"/>
      <c r="C342" s="3"/>
      <c r="D342" s="4"/>
      <c r="E342" s="2"/>
      <c r="F342" s="5"/>
      <c r="G342" s="5"/>
      <c r="H342" s="2"/>
      <c r="I342" s="2"/>
      <c r="S342" s="2"/>
      <c r="T342" s="2"/>
      <c r="U342" s="2"/>
      <c r="V342" s="6"/>
    </row>
    <row r="343" spans="2:22" ht="13.15" customHeight="1" x14ac:dyDescent="0.2">
      <c r="B343" s="3"/>
      <c r="C343" s="3"/>
      <c r="D343" s="4"/>
      <c r="E343" s="2"/>
      <c r="F343" s="5"/>
      <c r="G343" s="5"/>
      <c r="H343" s="2"/>
      <c r="I343" s="2"/>
      <c r="S343" s="2"/>
      <c r="T343" s="2"/>
      <c r="U343" s="2"/>
      <c r="V343" s="6"/>
    </row>
    <row r="344" spans="2:22" ht="13.15" customHeight="1" x14ac:dyDescent="0.2">
      <c r="B344" s="3"/>
      <c r="C344" s="3"/>
      <c r="D344" s="4"/>
      <c r="E344" s="2"/>
      <c r="F344" s="5"/>
      <c r="G344" s="5"/>
      <c r="H344" s="2"/>
      <c r="I344" s="2"/>
      <c r="S344" s="2"/>
      <c r="T344" s="2"/>
      <c r="U344" s="2"/>
      <c r="V344" s="6"/>
    </row>
    <row r="345" spans="2:22" ht="13.15" customHeight="1" x14ac:dyDescent="0.2">
      <c r="B345" s="3"/>
      <c r="C345" s="3"/>
      <c r="D345" s="4"/>
      <c r="E345" s="2"/>
      <c r="F345" s="5"/>
      <c r="G345" s="5"/>
      <c r="H345" s="2"/>
      <c r="I345" s="2"/>
      <c r="S345" s="2"/>
      <c r="T345" s="2"/>
      <c r="U345" s="2"/>
      <c r="V345" s="6"/>
    </row>
    <row r="346" spans="2:22" ht="13.15" customHeight="1" x14ac:dyDescent="0.2">
      <c r="B346" s="3"/>
      <c r="C346" s="3"/>
      <c r="D346" s="4"/>
      <c r="E346" s="2"/>
      <c r="F346" s="5"/>
      <c r="G346" s="5"/>
      <c r="H346" s="2"/>
      <c r="I346" s="2"/>
      <c r="S346" s="2"/>
      <c r="T346" s="2"/>
      <c r="U346" s="2"/>
      <c r="V346" s="6"/>
    </row>
    <row r="347" spans="2:22" ht="13.15" customHeight="1" x14ac:dyDescent="0.2">
      <c r="B347" s="3"/>
      <c r="C347" s="3"/>
      <c r="D347" s="4"/>
      <c r="E347" s="2"/>
      <c r="F347" s="5"/>
      <c r="G347" s="5"/>
      <c r="H347" s="2"/>
      <c r="I347" s="2"/>
      <c r="S347" s="2"/>
      <c r="T347" s="2"/>
      <c r="U347" s="2"/>
      <c r="V347" s="6"/>
    </row>
    <row r="348" spans="2:22" ht="13.15" customHeight="1" x14ac:dyDescent="0.2">
      <c r="B348" s="3"/>
      <c r="C348" s="3"/>
      <c r="D348" s="4"/>
      <c r="E348" s="2"/>
      <c r="F348" s="5"/>
      <c r="G348" s="5"/>
      <c r="H348" s="2"/>
      <c r="I348" s="2"/>
      <c r="S348" s="2"/>
      <c r="T348" s="2"/>
      <c r="U348" s="2"/>
      <c r="V348" s="6"/>
    </row>
    <row r="349" spans="2:22" ht="13.15" customHeight="1" x14ac:dyDescent="0.2">
      <c r="B349" s="3"/>
      <c r="C349" s="3"/>
      <c r="D349" s="4"/>
      <c r="E349" s="2"/>
      <c r="F349" s="5"/>
      <c r="G349" s="5"/>
      <c r="H349" s="2"/>
      <c r="I349" s="2"/>
      <c r="S349" s="2"/>
      <c r="T349" s="2"/>
      <c r="U349" s="2"/>
      <c r="V349" s="6"/>
    </row>
    <row r="350" spans="2:22" ht="13.15" customHeight="1" x14ac:dyDescent="0.2">
      <c r="B350" s="3"/>
      <c r="C350" s="3"/>
      <c r="D350" s="4"/>
      <c r="E350" s="2"/>
      <c r="F350" s="5"/>
      <c r="G350" s="5"/>
      <c r="H350" s="2"/>
      <c r="I350" s="2"/>
      <c r="S350" s="2"/>
      <c r="T350" s="2"/>
      <c r="U350" s="2"/>
      <c r="V350" s="6"/>
    </row>
    <row r="351" spans="2:22" ht="13.15" customHeight="1" x14ac:dyDescent="0.2">
      <c r="B351" s="3"/>
      <c r="C351" s="3"/>
      <c r="D351" s="4"/>
      <c r="E351" s="2"/>
      <c r="F351" s="5"/>
      <c r="G351" s="5"/>
      <c r="H351" s="2"/>
      <c r="I351" s="2"/>
      <c r="S351" s="2"/>
      <c r="T351" s="2"/>
      <c r="U351" s="2"/>
      <c r="V351" s="6"/>
    </row>
    <row r="352" spans="2:22" ht="13.15" customHeight="1" x14ac:dyDescent="0.2">
      <c r="B352" s="3"/>
      <c r="C352" s="3"/>
      <c r="D352" s="4"/>
      <c r="E352" s="2"/>
      <c r="F352" s="5"/>
      <c r="G352" s="5"/>
      <c r="H352" s="2"/>
      <c r="I352" s="2"/>
      <c r="S352" s="2"/>
      <c r="T352" s="2"/>
      <c r="U352" s="2"/>
      <c r="V352" s="6"/>
    </row>
    <row r="353" spans="2:22" ht="13.15" customHeight="1" x14ac:dyDescent="0.2">
      <c r="B353" s="3"/>
      <c r="C353" s="3"/>
      <c r="D353" s="4"/>
      <c r="E353" s="2"/>
      <c r="F353" s="5"/>
      <c r="G353" s="5"/>
      <c r="H353" s="2"/>
      <c r="I353" s="2"/>
      <c r="S353" s="2"/>
      <c r="T353" s="2"/>
      <c r="U353" s="2"/>
      <c r="V353" s="6"/>
    </row>
    <row r="354" spans="2:22" ht="13.15" customHeight="1" x14ac:dyDescent="0.2">
      <c r="B354" s="3"/>
      <c r="C354" s="3"/>
      <c r="D354" s="4"/>
      <c r="E354" s="2"/>
      <c r="F354" s="5"/>
      <c r="G354" s="5"/>
      <c r="H354" s="2"/>
      <c r="I354" s="2"/>
      <c r="S354" s="2"/>
      <c r="T354" s="2"/>
      <c r="U354" s="2"/>
      <c r="V354" s="6"/>
    </row>
    <row r="355" spans="2:22" ht="13.15" customHeight="1" x14ac:dyDescent="0.2">
      <c r="B355" s="3"/>
      <c r="C355" s="3"/>
      <c r="D355" s="4"/>
      <c r="E355" s="2"/>
      <c r="F355" s="5"/>
      <c r="G355" s="5"/>
      <c r="H355" s="2"/>
      <c r="I355" s="2"/>
      <c r="S355" s="2"/>
      <c r="T355" s="2"/>
      <c r="U355" s="2"/>
      <c r="V355" s="6"/>
    </row>
    <row r="356" spans="2:22" ht="13.15" customHeight="1" x14ac:dyDescent="0.2">
      <c r="B356" s="3"/>
      <c r="C356" s="3"/>
      <c r="D356" s="4"/>
      <c r="E356" s="2"/>
      <c r="F356" s="5"/>
      <c r="G356" s="5"/>
      <c r="H356" s="2"/>
      <c r="I356" s="2"/>
      <c r="S356" s="2"/>
      <c r="T356" s="2"/>
      <c r="U356" s="2"/>
      <c r="V356" s="6"/>
    </row>
    <row r="357" spans="2:22" ht="13.15" customHeight="1" x14ac:dyDescent="0.2">
      <c r="B357" s="3"/>
      <c r="C357" s="3"/>
      <c r="D357" s="4"/>
      <c r="E357" s="2"/>
      <c r="F357" s="5"/>
      <c r="G357" s="5"/>
      <c r="H357" s="2"/>
      <c r="I357" s="2"/>
      <c r="S357" s="2"/>
      <c r="T357" s="2"/>
      <c r="U357" s="2"/>
      <c r="V357" s="6"/>
    </row>
    <row r="358" spans="2:22" ht="13.15" customHeight="1" x14ac:dyDescent="0.2">
      <c r="B358" s="3"/>
      <c r="C358" s="3"/>
      <c r="D358" s="4"/>
      <c r="E358" s="2"/>
      <c r="F358" s="5"/>
      <c r="G358" s="5"/>
      <c r="H358" s="2"/>
      <c r="I358" s="2"/>
      <c r="S358" s="2"/>
      <c r="T358" s="2"/>
      <c r="U358" s="2"/>
      <c r="V358" s="6"/>
    </row>
    <row r="359" spans="2:22" ht="13.15" customHeight="1" x14ac:dyDescent="0.2">
      <c r="B359" s="3"/>
      <c r="C359" s="3"/>
      <c r="D359" s="4"/>
      <c r="E359" s="2"/>
      <c r="F359" s="5"/>
      <c r="G359" s="5"/>
      <c r="H359" s="2"/>
      <c r="I359" s="2"/>
      <c r="S359" s="2"/>
      <c r="T359" s="2"/>
      <c r="U359" s="2"/>
      <c r="V359" s="6"/>
    </row>
    <row r="360" spans="2:22" ht="13.15" customHeight="1" x14ac:dyDescent="0.2">
      <c r="B360" s="3"/>
      <c r="C360" s="3"/>
      <c r="D360" s="4"/>
      <c r="E360" s="2"/>
      <c r="F360" s="5"/>
      <c r="G360" s="5"/>
      <c r="H360" s="2"/>
      <c r="I360" s="2"/>
      <c r="S360" s="2"/>
      <c r="T360" s="2"/>
      <c r="U360" s="2"/>
      <c r="V360" s="6"/>
    </row>
    <row r="361" spans="2:22" ht="13.15" customHeight="1" x14ac:dyDescent="0.2">
      <c r="B361" s="3"/>
      <c r="C361" s="3"/>
      <c r="D361" s="4"/>
      <c r="E361" s="2"/>
      <c r="F361" s="5"/>
      <c r="G361" s="5"/>
      <c r="H361" s="2"/>
      <c r="I361" s="2"/>
      <c r="S361" s="2"/>
      <c r="T361" s="2"/>
      <c r="U361" s="2"/>
      <c r="V361" s="6"/>
    </row>
    <row r="362" spans="2:22" ht="13.15" customHeight="1" x14ac:dyDescent="0.2">
      <c r="B362" s="3"/>
      <c r="C362" s="3"/>
      <c r="D362" s="4"/>
      <c r="E362" s="2"/>
      <c r="F362" s="5"/>
      <c r="G362" s="5"/>
      <c r="H362" s="2"/>
      <c r="I362" s="2"/>
      <c r="S362" s="2"/>
      <c r="T362" s="2"/>
      <c r="U362" s="2"/>
      <c r="V362" s="6"/>
    </row>
    <row r="363" spans="2:22" ht="21.95" customHeight="1" x14ac:dyDescent="0.2">
      <c r="B363" s="3"/>
      <c r="C363" s="3"/>
      <c r="D363" s="4"/>
      <c r="E363" s="2"/>
      <c r="F363" s="5"/>
      <c r="G363" s="5"/>
      <c r="H363" s="2"/>
      <c r="I363" s="2"/>
      <c r="S363" s="2"/>
      <c r="T363" s="2"/>
      <c r="U363" s="2"/>
      <c r="V363" s="6"/>
    </row>
    <row r="364" spans="2:22" ht="13.15" customHeight="1" x14ac:dyDescent="0.2">
      <c r="B364" s="3"/>
      <c r="C364" s="3"/>
      <c r="D364" s="4"/>
      <c r="E364" s="2"/>
      <c r="F364" s="5"/>
      <c r="G364" s="5"/>
      <c r="H364" s="2"/>
      <c r="I364" s="2"/>
      <c r="S364" s="2"/>
      <c r="T364" s="2"/>
      <c r="U364" s="2"/>
      <c r="V364" s="6"/>
    </row>
    <row r="365" spans="2:22" ht="13.15" customHeight="1" x14ac:dyDescent="0.2">
      <c r="B365" s="3"/>
      <c r="C365" s="3"/>
      <c r="D365" s="4"/>
      <c r="E365" s="2"/>
      <c r="F365" s="5"/>
      <c r="G365" s="5"/>
      <c r="H365" s="2"/>
      <c r="I365" s="2"/>
      <c r="S365" s="2"/>
      <c r="T365" s="2"/>
      <c r="U365" s="2"/>
      <c r="V365" s="6"/>
    </row>
    <row r="366" spans="2:22" ht="13.15" customHeight="1" x14ac:dyDescent="0.2">
      <c r="B366" s="3"/>
      <c r="C366" s="3"/>
      <c r="D366" s="4"/>
      <c r="E366" s="2"/>
      <c r="F366" s="5"/>
      <c r="G366" s="5"/>
      <c r="H366" s="2"/>
      <c r="I366" s="2"/>
      <c r="S366" s="2"/>
      <c r="T366" s="2"/>
      <c r="U366" s="2"/>
      <c r="V366" s="6"/>
    </row>
    <row r="367" spans="2:22" ht="13.15" customHeight="1" x14ac:dyDescent="0.2">
      <c r="B367" s="3"/>
      <c r="C367" s="3"/>
      <c r="D367" s="4"/>
      <c r="E367" s="2"/>
      <c r="F367" s="5"/>
      <c r="G367" s="5"/>
      <c r="H367" s="2"/>
      <c r="I367" s="2"/>
      <c r="S367" s="2"/>
      <c r="T367" s="2"/>
      <c r="U367" s="2"/>
      <c r="V367" s="6"/>
    </row>
    <row r="368" spans="2:22" ht="13.15" customHeight="1" x14ac:dyDescent="0.2">
      <c r="B368" s="3"/>
      <c r="C368" s="3"/>
      <c r="D368" s="4"/>
      <c r="E368" s="2"/>
      <c r="F368" s="5"/>
      <c r="G368" s="5"/>
      <c r="H368" s="2"/>
      <c r="I368" s="2"/>
      <c r="S368" s="2"/>
      <c r="T368" s="2"/>
      <c r="U368" s="2"/>
      <c r="V368" s="6"/>
    </row>
    <row r="369" spans="2:22" ht="13.15" customHeight="1" x14ac:dyDescent="0.2">
      <c r="B369" s="3"/>
      <c r="C369" s="3"/>
      <c r="D369" s="4"/>
      <c r="E369" s="2"/>
      <c r="F369" s="5"/>
      <c r="G369" s="5"/>
      <c r="H369" s="2"/>
      <c r="I369" s="2"/>
      <c r="S369" s="2"/>
      <c r="T369" s="2"/>
      <c r="U369" s="2"/>
      <c r="V369" s="6"/>
    </row>
    <row r="370" spans="2:22" ht="21.95" customHeight="1" x14ac:dyDescent="0.2">
      <c r="B370" s="3"/>
      <c r="C370" s="3"/>
      <c r="D370" s="4"/>
      <c r="E370" s="2"/>
      <c r="F370" s="5"/>
      <c r="G370" s="5"/>
      <c r="H370" s="2"/>
      <c r="I370" s="2"/>
      <c r="S370" s="2"/>
      <c r="T370" s="2"/>
      <c r="U370" s="2"/>
      <c r="V370" s="6"/>
    </row>
    <row r="371" spans="2:22" ht="13.15" customHeight="1" x14ac:dyDescent="0.2">
      <c r="B371" s="3"/>
      <c r="C371" s="3"/>
      <c r="D371" s="4"/>
      <c r="E371" s="2"/>
      <c r="F371" s="5"/>
      <c r="G371" s="5"/>
      <c r="H371" s="2"/>
      <c r="I371" s="2"/>
      <c r="S371" s="2"/>
      <c r="T371" s="2"/>
      <c r="U371" s="2"/>
      <c r="V371" s="6"/>
    </row>
    <row r="372" spans="2:22" ht="13.15" customHeight="1" x14ac:dyDescent="0.2">
      <c r="B372" s="3"/>
      <c r="C372" s="3"/>
      <c r="D372" s="4"/>
      <c r="E372" s="2"/>
      <c r="F372" s="5"/>
      <c r="G372" s="5"/>
      <c r="H372" s="2"/>
      <c r="I372" s="2"/>
      <c r="S372" s="2"/>
      <c r="T372" s="2"/>
      <c r="U372" s="2"/>
      <c r="V372" s="6"/>
    </row>
    <row r="373" spans="2:22" ht="13.15" customHeight="1" x14ac:dyDescent="0.2">
      <c r="B373" s="3"/>
      <c r="C373" s="3"/>
      <c r="D373" s="4"/>
      <c r="E373" s="2"/>
      <c r="F373" s="5"/>
      <c r="G373" s="5"/>
      <c r="H373" s="2"/>
      <c r="I373" s="2"/>
      <c r="S373" s="2"/>
      <c r="T373" s="2"/>
      <c r="U373" s="2"/>
      <c r="V373" s="6"/>
    </row>
    <row r="374" spans="2:22" ht="13.15" customHeight="1" x14ac:dyDescent="0.2">
      <c r="B374" s="3"/>
      <c r="C374" s="3"/>
      <c r="D374" s="4"/>
      <c r="E374" s="2"/>
      <c r="F374" s="5"/>
      <c r="G374" s="5"/>
      <c r="H374" s="2"/>
      <c r="I374" s="2"/>
      <c r="S374" s="2"/>
      <c r="T374" s="2"/>
      <c r="U374" s="2"/>
      <c r="V374" s="6"/>
    </row>
    <row r="375" spans="2:22" ht="13.15" customHeight="1" x14ac:dyDescent="0.2">
      <c r="B375" s="3"/>
      <c r="C375" s="3"/>
      <c r="D375" s="4"/>
      <c r="E375" s="2"/>
      <c r="F375" s="5"/>
      <c r="G375" s="5"/>
      <c r="H375" s="2"/>
      <c r="I375" s="2"/>
      <c r="S375" s="2"/>
      <c r="T375" s="2"/>
      <c r="U375" s="2"/>
      <c r="V375" s="6"/>
    </row>
    <row r="376" spans="2:22" ht="13.15" customHeight="1" x14ac:dyDescent="0.2">
      <c r="B376" s="3"/>
      <c r="C376" s="3"/>
      <c r="D376" s="4"/>
      <c r="E376" s="2"/>
      <c r="F376" s="5"/>
      <c r="G376" s="5"/>
      <c r="H376" s="2"/>
      <c r="I376" s="2"/>
      <c r="S376" s="2"/>
      <c r="T376" s="2"/>
      <c r="U376" s="2"/>
      <c r="V376" s="6"/>
    </row>
    <row r="377" spans="2:22" ht="13.15" customHeight="1" x14ac:dyDescent="0.2">
      <c r="B377" s="3"/>
      <c r="C377" s="3"/>
      <c r="D377" s="4"/>
      <c r="E377" s="2"/>
      <c r="F377" s="5"/>
      <c r="G377" s="5"/>
      <c r="H377" s="2"/>
      <c r="I377" s="2"/>
      <c r="S377" s="2"/>
      <c r="T377" s="2"/>
      <c r="U377" s="2"/>
      <c r="V377" s="6"/>
    </row>
    <row r="378" spans="2:22" ht="26.65" customHeight="1" x14ac:dyDescent="0.2">
      <c r="B378" s="3"/>
      <c r="C378" s="3"/>
      <c r="D378" s="4"/>
      <c r="E378" s="2"/>
      <c r="F378" s="5"/>
      <c r="G378" s="5"/>
      <c r="H378" s="2"/>
      <c r="I378" s="2"/>
      <c r="S378" s="2"/>
      <c r="T378" s="2"/>
      <c r="U378" s="2"/>
      <c r="V378" s="6"/>
    </row>
    <row r="379" spans="2:22" ht="13.15" customHeight="1" x14ac:dyDescent="0.2">
      <c r="B379" s="3"/>
      <c r="C379" s="3"/>
      <c r="D379" s="4"/>
      <c r="E379" s="2"/>
      <c r="F379" s="5"/>
      <c r="G379" s="5"/>
      <c r="H379" s="2"/>
      <c r="I379" s="2"/>
      <c r="S379" s="2"/>
      <c r="T379" s="2"/>
      <c r="U379" s="2"/>
      <c r="V379" s="6"/>
    </row>
    <row r="380" spans="2:22" ht="13.15" customHeight="1" x14ac:dyDescent="0.2">
      <c r="B380" s="3"/>
      <c r="C380" s="3"/>
      <c r="D380" s="4"/>
      <c r="E380" s="2"/>
      <c r="F380" s="5"/>
      <c r="G380" s="5"/>
      <c r="H380" s="2"/>
      <c r="I380" s="2"/>
      <c r="S380" s="2"/>
      <c r="T380" s="2"/>
      <c r="U380" s="2"/>
      <c r="V380" s="6"/>
    </row>
    <row r="381" spans="2:22" ht="13.15" customHeight="1" x14ac:dyDescent="0.2">
      <c r="B381" s="3"/>
      <c r="C381" s="3"/>
      <c r="D381" s="4"/>
      <c r="E381" s="2"/>
      <c r="F381" s="5"/>
      <c r="G381" s="5"/>
      <c r="H381" s="2"/>
      <c r="I381" s="2"/>
      <c r="S381" s="2"/>
      <c r="T381" s="2"/>
      <c r="U381" s="2"/>
      <c r="V381" s="6"/>
    </row>
    <row r="382" spans="2:22" ht="13.15" customHeight="1" x14ac:dyDescent="0.2">
      <c r="B382" s="3"/>
      <c r="C382" s="3"/>
      <c r="D382" s="4"/>
      <c r="E382" s="2"/>
      <c r="F382" s="5"/>
      <c r="G382" s="5"/>
      <c r="H382" s="2"/>
      <c r="I382" s="2"/>
      <c r="S382" s="2"/>
      <c r="T382" s="2"/>
      <c r="U382" s="2"/>
      <c r="V382" s="6"/>
    </row>
    <row r="383" spans="2:22" ht="21.95" customHeight="1" x14ac:dyDescent="0.2">
      <c r="B383" s="3"/>
      <c r="C383" s="3"/>
      <c r="D383" s="4"/>
      <c r="E383" s="2"/>
      <c r="F383" s="5"/>
      <c r="G383" s="5"/>
      <c r="H383" s="2"/>
      <c r="I383" s="2"/>
      <c r="S383" s="2"/>
      <c r="T383" s="2"/>
      <c r="U383" s="2"/>
      <c r="V383" s="6"/>
    </row>
    <row r="384" spans="2:22" ht="13.15" customHeight="1" x14ac:dyDescent="0.2">
      <c r="B384" s="3"/>
      <c r="C384" s="3"/>
      <c r="D384" s="4"/>
      <c r="E384" s="2"/>
      <c r="F384" s="5"/>
      <c r="G384" s="5"/>
      <c r="H384" s="2"/>
      <c r="I384" s="2"/>
      <c r="S384" s="2"/>
      <c r="T384" s="2"/>
      <c r="U384" s="2"/>
      <c r="V384" s="6"/>
    </row>
    <row r="385" spans="2:22" ht="13.15" customHeight="1" x14ac:dyDescent="0.2">
      <c r="B385" s="3"/>
      <c r="C385" s="3"/>
      <c r="D385" s="4"/>
      <c r="E385" s="2"/>
      <c r="F385" s="5"/>
      <c r="G385" s="5"/>
      <c r="H385" s="2"/>
      <c r="I385" s="2"/>
      <c r="S385" s="2"/>
      <c r="T385" s="2"/>
      <c r="U385" s="2"/>
      <c r="V385" s="6"/>
    </row>
    <row r="386" spans="2:22" ht="13.15" customHeight="1" x14ac:dyDescent="0.2">
      <c r="B386" s="3"/>
      <c r="C386" s="3"/>
      <c r="D386" s="4"/>
      <c r="E386" s="2"/>
      <c r="F386" s="5"/>
      <c r="G386" s="5"/>
      <c r="H386" s="2"/>
      <c r="I386" s="2"/>
      <c r="S386" s="2"/>
      <c r="T386" s="2"/>
      <c r="U386" s="2"/>
      <c r="V386" s="6"/>
    </row>
    <row r="387" spans="2:22" ht="13.15" customHeight="1" x14ac:dyDescent="0.2">
      <c r="B387" s="3"/>
      <c r="C387" s="3"/>
      <c r="D387" s="4"/>
      <c r="E387" s="2"/>
      <c r="F387" s="5"/>
      <c r="G387" s="5"/>
      <c r="H387" s="2"/>
      <c r="I387" s="2"/>
      <c r="S387" s="2"/>
      <c r="T387" s="2"/>
      <c r="U387" s="2"/>
      <c r="V387" s="6"/>
    </row>
    <row r="388" spans="2:22" ht="13.15" customHeight="1" x14ac:dyDescent="0.2">
      <c r="B388" s="3"/>
      <c r="C388" s="3"/>
      <c r="D388" s="4"/>
      <c r="E388" s="2"/>
      <c r="F388" s="5"/>
      <c r="G388" s="5"/>
      <c r="H388" s="2"/>
      <c r="I388" s="2"/>
      <c r="S388" s="2"/>
      <c r="T388" s="2"/>
      <c r="U388" s="2"/>
      <c r="V388" s="6"/>
    </row>
    <row r="389" spans="2:22" ht="21.95" customHeight="1" x14ac:dyDescent="0.2">
      <c r="B389" s="3"/>
      <c r="C389" s="3"/>
      <c r="D389" s="4"/>
      <c r="E389" s="2"/>
      <c r="F389" s="5"/>
      <c r="G389" s="5"/>
      <c r="H389" s="2"/>
      <c r="I389" s="2"/>
      <c r="S389" s="2"/>
      <c r="T389" s="2"/>
      <c r="U389" s="2"/>
      <c r="V389" s="6"/>
    </row>
    <row r="390" spans="2:22" ht="21.95" customHeight="1" x14ac:dyDescent="0.2">
      <c r="B390" s="3"/>
      <c r="C390" s="3"/>
      <c r="D390" s="4"/>
      <c r="E390" s="2"/>
      <c r="F390" s="5"/>
      <c r="G390" s="5"/>
      <c r="H390" s="2"/>
      <c r="I390" s="2"/>
      <c r="S390" s="2"/>
      <c r="T390" s="2"/>
      <c r="U390" s="2"/>
      <c r="V390" s="6"/>
    </row>
    <row r="391" spans="2:22" ht="13.15" customHeight="1" x14ac:dyDescent="0.2">
      <c r="B391" s="3"/>
      <c r="C391" s="3"/>
      <c r="D391" s="4"/>
      <c r="E391" s="2"/>
      <c r="F391" s="5"/>
      <c r="G391" s="5"/>
      <c r="H391" s="2"/>
      <c r="I391" s="2"/>
      <c r="S391" s="2"/>
      <c r="T391" s="2"/>
      <c r="U391" s="2"/>
      <c r="V391" s="6"/>
    </row>
    <row r="392" spans="2:22" ht="21.95" customHeight="1" x14ac:dyDescent="0.2">
      <c r="B392" s="3"/>
      <c r="C392" s="3"/>
      <c r="D392" s="4"/>
      <c r="E392" s="2"/>
      <c r="F392" s="5"/>
      <c r="G392" s="5"/>
      <c r="H392" s="2"/>
      <c r="I392" s="2"/>
      <c r="S392" s="2"/>
      <c r="T392" s="2"/>
      <c r="U392" s="2"/>
      <c r="V392" s="6"/>
    </row>
    <row r="393" spans="2:22" ht="13.15" customHeight="1" x14ac:dyDescent="0.2">
      <c r="B393" s="3"/>
      <c r="C393" s="3"/>
      <c r="D393" s="4"/>
      <c r="E393" s="2"/>
      <c r="F393" s="5"/>
      <c r="G393" s="5"/>
      <c r="H393" s="2"/>
      <c r="I393" s="2"/>
      <c r="S393" s="2"/>
      <c r="T393" s="2"/>
      <c r="U393" s="2"/>
      <c r="V393" s="6"/>
    </row>
    <row r="394" spans="2:22" ht="26.65" customHeight="1" x14ac:dyDescent="0.2">
      <c r="B394" s="3"/>
      <c r="C394" s="3"/>
      <c r="D394" s="4"/>
      <c r="E394" s="2"/>
      <c r="F394" s="5"/>
      <c r="G394" s="5"/>
      <c r="H394" s="2"/>
      <c r="I394" s="2"/>
      <c r="S394" s="2"/>
      <c r="T394" s="2"/>
      <c r="U394" s="2"/>
      <c r="V394" s="6"/>
    </row>
    <row r="395" spans="2:22" ht="26.65" customHeight="1" x14ac:dyDescent="0.2">
      <c r="B395" s="3"/>
      <c r="C395" s="3"/>
      <c r="D395" s="4"/>
      <c r="E395" s="2"/>
      <c r="F395" s="5"/>
      <c r="G395" s="5"/>
      <c r="H395" s="2"/>
      <c r="I395" s="2"/>
      <c r="S395" s="2"/>
      <c r="T395" s="2"/>
      <c r="U395" s="2"/>
      <c r="V395" s="6"/>
    </row>
    <row r="396" spans="2:22" ht="21.95" customHeight="1" x14ac:dyDescent="0.2">
      <c r="B396" s="3"/>
      <c r="C396" s="3"/>
      <c r="D396" s="4"/>
      <c r="E396" s="2"/>
      <c r="F396" s="5"/>
      <c r="G396" s="5"/>
      <c r="H396" s="2"/>
      <c r="I396" s="2"/>
      <c r="S396" s="2"/>
      <c r="T396" s="2"/>
      <c r="U396" s="2"/>
      <c r="V396" s="6"/>
    </row>
    <row r="397" spans="2:22" ht="13.15" customHeight="1" x14ac:dyDescent="0.2">
      <c r="B397" s="3"/>
      <c r="C397" s="3"/>
      <c r="D397" s="4"/>
      <c r="E397" s="2"/>
      <c r="F397" s="5"/>
      <c r="G397" s="5"/>
      <c r="H397" s="2"/>
      <c r="I397" s="2"/>
      <c r="S397" s="2"/>
      <c r="T397" s="2"/>
      <c r="U397" s="2"/>
      <c r="V397" s="6"/>
    </row>
    <row r="398" spans="2:22" ht="21.95" customHeight="1" x14ac:dyDescent="0.2">
      <c r="B398" s="3"/>
      <c r="C398" s="3"/>
      <c r="D398" s="4"/>
      <c r="E398" s="2"/>
      <c r="F398" s="5"/>
      <c r="G398" s="5"/>
      <c r="H398" s="2"/>
      <c r="I398" s="2"/>
      <c r="S398" s="2"/>
      <c r="T398" s="2"/>
      <c r="U398" s="2"/>
      <c r="V398" s="6"/>
    </row>
    <row r="399" spans="2:22" ht="21.95" customHeight="1" x14ac:dyDescent="0.2">
      <c r="B399" s="3"/>
      <c r="C399" s="3"/>
      <c r="D399" s="4"/>
      <c r="E399" s="2"/>
      <c r="F399" s="5"/>
      <c r="G399" s="5"/>
      <c r="H399" s="2"/>
      <c r="I399" s="2"/>
      <c r="S399" s="2"/>
      <c r="T399" s="2"/>
      <c r="U399" s="2"/>
      <c r="V399" s="6"/>
    </row>
    <row r="400" spans="2:22" ht="13.15" customHeight="1" x14ac:dyDescent="0.2">
      <c r="B400" s="3"/>
      <c r="C400" s="3"/>
      <c r="D400" s="4"/>
      <c r="E400" s="2"/>
      <c r="F400" s="5"/>
      <c r="G400" s="5"/>
      <c r="H400" s="2"/>
      <c r="I400" s="2"/>
      <c r="S400" s="2"/>
      <c r="T400" s="2"/>
      <c r="U400" s="2"/>
      <c r="V400" s="6"/>
    </row>
    <row r="401" spans="2:22" ht="13.15" customHeight="1" x14ac:dyDescent="0.2">
      <c r="B401" s="3"/>
      <c r="C401" s="3"/>
      <c r="D401" s="4"/>
      <c r="E401" s="2"/>
      <c r="F401" s="5"/>
      <c r="G401" s="5"/>
      <c r="H401" s="2"/>
      <c r="I401" s="2"/>
      <c r="S401" s="2"/>
      <c r="T401" s="2"/>
      <c r="U401" s="2"/>
      <c r="V401" s="6"/>
    </row>
    <row r="402" spans="2:22" ht="21.95" customHeight="1" x14ac:dyDescent="0.2">
      <c r="B402" s="3"/>
      <c r="C402" s="3"/>
      <c r="D402" s="4"/>
      <c r="E402" s="2"/>
      <c r="F402" s="5"/>
      <c r="G402" s="5"/>
      <c r="H402" s="2"/>
      <c r="I402" s="2"/>
      <c r="S402" s="2"/>
      <c r="T402" s="2"/>
      <c r="U402" s="2"/>
      <c r="V402" s="6"/>
    </row>
    <row r="403" spans="2:22" ht="13.15" customHeight="1" x14ac:dyDescent="0.2">
      <c r="B403" s="3"/>
      <c r="C403" s="3"/>
      <c r="D403" s="4"/>
      <c r="E403" s="2"/>
      <c r="F403" s="5"/>
      <c r="G403" s="5"/>
      <c r="H403" s="2"/>
      <c r="I403" s="2"/>
      <c r="S403" s="2"/>
      <c r="T403" s="2"/>
      <c r="U403" s="2"/>
      <c r="V403" s="6"/>
    </row>
    <row r="404" spans="2:22" ht="13.15" customHeight="1" x14ac:dyDescent="0.2">
      <c r="B404" s="3"/>
      <c r="C404" s="3"/>
      <c r="D404" s="4"/>
      <c r="E404" s="2"/>
      <c r="F404" s="5"/>
      <c r="G404" s="5"/>
      <c r="H404" s="2"/>
      <c r="I404" s="2"/>
      <c r="S404" s="2"/>
      <c r="T404" s="2"/>
      <c r="U404" s="2"/>
      <c r="V404" s="6"/>
    </row>
    <row r="405" spans="2:22" ht="13.15" customHeight="1" x14ac:dyDescent="0.2">
      <c r="B405" s="3"/>
      <c r="C405" s="3"/>
      <c r="D405" s="4"/>
      <c r="E405" s="2"/>
      <c r="F405" s="5"/>
      <c r="G405" s="5"/>
      <c r="H405" s="2"/>
      <c r="I405" s="2"/>
      <c r="S405" s="2"/>
      <c r="T405" s="2"/>
      <c r="U405" s="2"/>
      <c r="V405" s="6"/>
    </row>
    <row r="406" spans="2:22" ht="13.15" customHeight="1" x14ac:dyDescent="0.2">
      <c r="B406" s="3"/>
      <c r="C406" s="3"/>
      <c r="D406" s="4"/>
      <c r="E406" s="2"/>
      <c r="F406" s="5"/>
      <c r="G406" s="5"/>
      <c r="H406" s="2"/>
      <c r="I406" s="2"/>
      <c r="S406" s="2"/>
      <c r="T406" s="2"/>
      <c r="U406" s="2"/>
      <c r="V406" s="6"/>
    </row>
    <row r="407" spans="2:22" ht="13.15" customHeight="1" x14ac:dyDescent="0.2">
      <c r="B407" s="3"/>
      <c r="C407" s="3"/>
      <c r="D407" s="4"/>
      <c r="E407" s="2"/>
      <c r="F407" s="5"/>
      <c r="G407" s="5"/>
      <c r="H407" s="2"/>
      <c r="I407" s="2"/>
      <c r="S407" s="2"/>
      <c r="T407" s="2"/>
      <c r="U407" s="2"/>
      <c r="V407" s="6"/>
    </row>
    <row r="408" spans="2:22" ht="13.15" customHeight="1" x14ac:dyDescent="0.2">
      <c r="B408" s="3"/>
      <c r="C408" s="3"/>
      <c r="D408" s="4"/>
      <c r="E408" s="2"/>
      <c r="F408" s="5"/>
      <c r="G408" s="5"/>
      <c r="H408" s="2"/>
      <c r="I408" s="2"/>
      <c r="S408" s="2"/>
      <c r="T408" s="2"/>
      <c r="U408" s="2"/>
      <c r="V408" s="6"/>
    </row>
    <row r="409" spans="2:22" ht="13.15" customHeight="1" x14ac:dyDescent="0.2">
      <c r="B409" s="3"/>
      <c r="C409" s="3"/>
      <c r="D409" s="4"/>
      <c r="E409" s="2"/>
      <c r="F409" s="5"/>
      <c r="G409" s="5"/>
      <c r="H409" s="2"/>
      <c r="I409" s="2"/>
      <c r="S409" s="2"/>
      <c r="T409" s="2"/>
      <c r="U409" s="2"/>
      <c r="V409" s="6"/>
    </row>
    <row r="410" spans="2:22" ht="13.15" customHeight="1" x14ac:dyDescent="0.2">
      <c r="B410" s="3"/>
      <c r="C410" s="3"/>
      <c r="D410" s="4"/>
      <c r="E410" s="2"/>
      <c r="F410" s="5"/>
      <c r="G410" s="5"/>
      <c r="H410" s="2"/>
      <c r="I410" s="2"/>
      <c r="S410" s="2"/>
      <c r="T410" s="2"/>
      <c r="U410" s="2"/>
      <c r="V410" s="6"/>
    </row>
    <row r="411" spans="2:22" ht="13.15" customHeight="1" x14ac:dyDescent="0.2">
      <c r="B411" s="3"/>
      <c r="C411" s="3"/>
      <c r="D411" s="4"/>
      <c r="E411" s="2"/>
      <c r="F411" s="5"/>
      <c r="G411" s="5"/>
      <c r="H411" s="2"/>
      <c r="I411" s="2"/>
      <c r="S411" s="2"/>
      <c r="T411" s="2"/>
      <c r="U411" s="2"/>
      <c r="V411" s="6"/>
    </row>
    <row r="412" spans="2:22" ht="26.65" customHeight="1" x14ac:dyDescent="0.2">
      <c r="B412" s="3"/>
      <c r="C412" s="3"/>
      <c r="D412" s="4"/>
      <c r="E412" s="2"/>
      <c r="F412" s="5"/>
      <c r="G412" s="5"/>
      <c r="H412" s="2"/>
      <c r="I412" s="2"/>
      <c r="S412" s="2"/>
      <c r="T412" s="2"/>
      <c r="U412" s="2"/>
      <c r="V412" s="6"/>
    </row>
    <row r="413" spans="2:22" ht="13.15" customHeight="1" x14ac:dyDescent="0.2">
      <c r="B413" s="3"/>
      <c r="C413" s="3"/>
      <c r="D413" s="4"/>
      <c r="E413" s="2"/>
      <c r="F413" s="5"/>
      <c r="G413" s="5"/>
      <c r="H413" s="2"/>
      <c r="I413" s="2"/>
      <c r="S413" s="2"/>
      <c r="T413" s="2"/>
      <c r="U413" s="2"/>
      <c r="V413" s="6"/>
    </row>
    <row r="414" spans="2:22" ht="21.95" customHeight="1" x14ac:dyDescent="0.2">
      <c r="B414" s="3"/>
      <c r="C414" s="3"/>
      <c r="D414" s="4"/>
      <c r="E414" s="2"/>
      <c r="F414" s="5"/>
      <c r="G414" s="5"/>
      <c r="H414" s="2"/>
      <c r="I414" s="2"/>
      <c r="S414" s="2"/>
      <c r="T414" s="2"/>
      <c r="U414" s="2"/>
      <c r="V414" s="6"/>
    </row>
    <row r="415" spans="2:22" ht="21.95" customHeight="1" x14ac:dyDescent="0.2">
      <c r="B415" s="3"/>
      <c r="C415" s="3"/>
      <c r="D415" s="4"/>
      <c r="E415" s="2"/>
      <c r="F415" s="5"/>
      <c r="G415" s="5"/>
      <c r="H415" s="2"/>
      <c r="I415" s="2"/>
      <c r="S415" s="2"/>
      <c r="T415" s="2"/>
      <c r="U415" s="2"/>
      <c r="V415" s="6"/>
    </row>
    <row r="416" spans="2:22" ht="21.95" customHeight="1" x14ac:dyDescent="0.2">
      <c r="B416" s="3"/>
      <c r="C416" s="3"/>
      <c r="D416" s="4"/>
      <c r="E416" s="2"/>
      <c r="F416" s="5"/>
      <c r="G416" s="5"/>
      <c r="H416" s="2"/>
      <c r="I416" s="2"/>
      <c r="S416" s="2"/>
      <c r="T416" s="2"/>
      <c r="U416" s="2"/>
      <c r="V416" s="6"/>
    </row>
    <row r="417" spans="2:22" ht="13.15" customHeight="1" x14ac:dyDescent="0.2">
      <c r="B417" s="3"/>
      <c r="C417" s="3"/>
      <c r="D417" s="4"/>
      <c r="E417" s="2"/>
      <c r="F417" s="5"/>
      <c r="G417" s="5"/>
      <c r="H417" s="2"/>
      <c r="I417" s="2"/>
      <c r="S417" s="2"/>
      <c r="T417" s="2"/>
      <c r="U417" s="2"/>
      <c r="V417" s="6"/>
    </row>
    <row r="418" spans="2:22" ht="13.15" customHeight="1" x14ac:dyDescent="0.2">
      <c r="B418" s="3"/>
      <c r="C418" s="3"/>
      <c r="D418" s="4"/>
      <c r="E418" s="2"/>
      <c r="F418" s="5"/>
      <c r="G418" s="5"/>
      <c r="H418" s="2"/>
      <c r="I418" s="2"/>
      <c r="S418" s="2"/>
      <c r="T418" s="2"/>
      <c r="U418" s="2"/>
      <c r="V418" s="6"/>
    </row>
    <row r="419" spans="2:22" ht="21.95" customHeight="1" x14ac:dyDescent="0.2">
      <c r="B419" s="3"/>
      <c r="C419" s="3"/>
      <c r="D419" s="4"/>
      <c r="E419" s="2"/>
      <c r="F419" s="5"/>
      <c r="G419" s="5"/>
      <c r="H419" s="2"/>
      <c r="I419" s="2"/>
      <c r="S419" s="2"/>
      <c r="T419" s="2"/>
      <c r="U419" s="2"/>
      <c r="V419" s="6"/>
    </row>
    <row r="420" spans="2:22" ht="21.95" customHeight="1" x14ac:dyDescent="0.2">
      <c r="B420" s="3"/>
      <c r="C420" s="3"/>
      <c r="D420" s="4"/>
      <c r="E420" s="2"/>
      <c r="F420" s="5"/>
      <c r="G420" s="5"/>
      <c r="H420" s="2"/>
      <c r="I420" s="2"/>
      <c r="S420" s="2"/>
      <c r="T420" s="2"/>
      <c r="U420" s="2"/>
      <c r="V420" s="6"/>
    </row>
    <row r="421" spans="2:22" ht="13.15" customHeight="1" x14ac:dyDescent="0.2">
      <c r="B421" s="3"/>
      <c r="C421" s="3"/>
      <c r="D421" s="4"/>
      <c r="E421" s="2"/>
      <c r="F421" s="5"/>
      <c r="G421" s="5"/>
      <c r="H421" s="2"/>
      <c r="I421" s="2"/>
      <c r="S421" s="2"/>
      <c r="T421" s="2"/>
      <c r="U421" s="2"/>
      <c r="V421" s="6"/>
    </row>
    <row r="422" spans="2:22" ht="13.15" customHeight="1" x14ac:dyDescent="0.2">
      <c r="B422" s="3"/>
      <c r="C422" s="3"/>
      <c r="D422" s="4"/>
      <c r="E422" s="2"/>
      <c r="F422" s="5"/>
      <c r="G422" s="5"/>
      <c r="H422" s="2"/>
      <c r="I422" s="2"/>
      <c r="S422" s="2"/>
      <c r="T422" s="2"/>
      <c r="U422" s="2"/>
      <c r="V422" s="6"/>
    </row>
    <row r="423" spans="2:22" ht="13.15" customHeight="1" x14ac:dyDescent="0.2">
      <c r="B423" s="3"/>
      <c r="C423" s="3"/>
      <c r="D423" s="4"/>
      <c r="E423" s="2"/>
      <c r="F423" s="5"/>
      <c r="G423" s="5"/>
      <c r="H423" s="2"/>
      <c r="I423" s="2"/>
      <c r="S423" s="2"/>
      <c r="T423" s="2"/>
      <c r="U423" s="2"/>
      <c r="V423" s="6"/>
    </row>
    <row r="424" spans="2:22" ht="21.95" customHeight="1" x14ac:dyDescent="0.2">
      <c r="B424" s="3"/>
      <c r="C424" s="3"/>
      <c r="D424" s="4"/>
      <c r="E424" s="2"/>
      <c r="F424" s="5"/>
      <c r="G424" s="5"/>
      <c r="H424" s="2"/>
      <c r="I424" s="2"/>
      <c r="S424" s="2"/>
      <c r="T424" s="2"/>
      <c r="U424" s="2"/>
      <c r="V424" s="6"/>
    </row>
    <row r="425" spans="2:22" ht="21.95" customHeight="1" x14ac:dyDescent="0.2">
      <c r="B425" s="3"/>
      <c r="C425" s="3"/>
      <c r="D425" s="4"/>
      <c r="E425" s="2"/>
      <c r="F425" s="5"/>
      <c r="G425" s="5"/>
      <c r="H425" s="2"/>
      <c r="I425" s="2"/>
      <c r="S425" s="2"/>
      <c r="T425" s="2"/>
      <c r="U425" s="2"/>
      <c r="V425" s="6"/>
    </row>
    <row r="426" spans="2:22" ht="13.15" customHeight="1" x14ac:dyDescent="0.2">
      <c r="B426" s="3"/>
      <c r="C426" s="3"/>
      <c r="D426" s="4"/>
      <c r="E426" s="2"/>
      <c r="F426" s="5"/>
      <c r="G426" s="5"/>
      <c r="H426" s="2"/>
      <c r="I426" s="2"/>
      <c r="S426" s="2"/>
      <c r="T426" s="2"/>
      <c r="U426" s="2"/>
      <c r="V426" s="6"/>
    </row>
    <row r="427" spans="2:22" ht="13.15" customHeight="1" x14ac:dyDescent="0.2">
      <c r="B427" s="3"/>
      <c r="C427" s="3"/>
      <c r="D427" s="4"/>
      <c r="E427" s="2"/>
      <c r="F427" s="5"/>
      <c r="G427" s="5"/>
      <c r="H427" s="2"/>
      <c r="I427" s="2"/>
      <c r="S427" s="2"/>
      <c r="T427" s="2"/>
      <c r="U427" s="2"/>
      <c r="V427" s="6"/>
    </row>
    <row r="428" spans="2:22" ht="13.15" customHeight="1" x14ac:dyDescent="0.2">
      <c r="B428" s="3"/>
      <c r="C428" s="3"/>
      <c r="D428" s="4"/>
      <c r="E428" s="2"/>
      <c r="F428" s="5"/>
      <c r="G428" s="5"/>
      <c r="H428" s="2"/>
      <c r="I428" s="2"/>
      <c r="S428" s="2"/>
      <c r="T428" s="2"/>
      <c r="U428" s="2"/>
      <c r="V428" s="6"/>
    </row>
    <row r="429" spans="2:22" ht="13.15" customHeight="1" x14ac:dyDescent="0.2">
      <c r="B429" s="3"/>
      <c r="C429" s="3"/>
      <c r="D429" s="4"/>
      <c r="E429" s="2"/>
      <c r="F429" s="5"/>
      <c r="G429" s="5"/>
      <c r="H429" s="2"/>
      <c r="I429" s="2"/>
      <c r="S429" s="2"/>
      <c r="T429" s="2"/>
      <c r="U429" s="2"/>
      <c r="V429" s="6"/>
    </row>
    <row r="430" spans="2:22" ht="21.95" customHeight="1" x14ac:dyDescent="0.2">
      <c r="B430" s="3"/>
      <c r="C430" s="3"/>
      <c r="D430" s="4"/>
      <c r="E430" s="2"/>
      <c r="F430" s="5"/>
      <c r="G430" s="5"/>
      <c r="H430" s="2"/>
      <c r="I430" s="2"/>
      <c r="S430" s="2"/>
      <c r="T430" s="2"/>
      <c r="U430" s="2"/>
      <c r="V430" s="6"/>
    </row>
    <row r="431" spans="2:22" ht="21.95" customHeight="1" x14ac:dyDescent="0.2">
      <c r="B431" s="3"/>
      <c r="C431" s="3"/>
      <c r="D431" s="4"/>
      <c r="E431" s="2"/>
      <c r="F431" s="5"/>
      <c r="G431" s="5"/>
      <c r="H431" s="2"/>
      <c r="I431" s="2"/>
      <c r="S431" s="2"/>
      <c r="T431" s="2"/>
      <c r="U431" s="2"/>
      <c r="V431" s="6"/>
    </row>
    <row r="432" spans="2:22" ht="21.95" customHeight="1" x14ac:dyDescent="0.2">
      <c r="B432" s="3"/>
      <c r="C432" s="3"/>
      <c r="D432" s="4"/>
      <c r="E432" s="2"/>
      <c r="F432" s="5"/>
      <c r="G432" s="5"/>
      <c r="H432" s="2"/>
      <c r="I432" s="2"/>
      <c r="S432" s="2"/>
      <c r="T432" s="2"/>
      <c r="U432" s="2"/>
      <c r="V432" s="6"/>
    </row>
    <row r="433" spans="2:22" ht="13.15" customHeight="1" x14ac:dyDescent="0.2">
      <c r="B433" s="3"/>
      <c r="C433" s="3"/>
      <c r="D433" s="4"/>
      <c r="E433" s="2"/>
      <c r="F433" s="5"/>
      <c r="G433" s="5"/>
      <c r="H433" s="2"/>
      <c r="I433" s="2"/>
      <c r="S433" s="2"/>
      <c r="T433" s="2"/>
      <c r="U433" s="2"/>
      <c r="V433" s="6"/>
    </row>
    <row r="434" spans="2:22" ht="26.65" customHeight="1" x14ac:dyDescent="0.2">
      <c r="B434" s="3"/>
      <c r="C434" s="3"/>
      <c r="D434" s="4"/>
      <c r="E434" s="2"/>
      <c r="F434" s="5"/>
      <c r="G434" s="5"/>
      <c r="H434" s="2"/>
      <c r="I434" s="2"/>
      <c r="S434" s="2"/>
      <c r="T434" s="2"/>
      <c r="U434" s="2"/>
      <c r="V434" s="6"/>
    </row>
    <row r="435" spans="2:22" ht="13.15" customHeight="1" x14ac:dyDescent="0.2">
      <c r="B435" s="3"/>
      <c r="C435" s="3"/>
      <c r="D435" s="4"/>
      <c r="E435" s="2"/>
      <c r="F435" s="5"/>
      <c r="G435" s="5"/>
      <c r="H435" s="2"/>
      <c r="I435" s="2"/>
      <c r="S435" s="2"/>
      <c r="T435" s="2"/>
      <c r="U435" s="2"/>
      <c r="V435" s="6"/>
    </row>
    <row r="436" spans="2:22" ht="13.15" customHeight="1" x14ac:dyDescent="0.2">
      <c r="B436" s="3"/>
      <c r="C436" s="3"/>
      <c r="D436" s="4"/>
      <c r="E436" s="2"/>
      <c r="F436" s="5"/>
      <c r="G436" s="5"/>
      <c r="H436" s="2"/>
      <c r="I436" s="2"/>
      <c r="S436" s="2"/>
      <c r="T436" s="2"/>
      <c r="U436" s="2"/>
      <c r="V436" s="6"/>
    </row>
    <row r="437" spans="2:22" ht="21.95" customHeight="1" x14ac:dyDescent="0.2">
      <c r="B437" s="3"/>
      <c r="C437" s="3"/>
      <c r="D437" s="4"/>
      <c r="E437" s="2"/>
      <c r="F437" s="5"/>
      <c r="G437" s="5"/>
      <c r="H437" s="2"/>
      <c r="I437" s="2"/>
      <c r="S437" s="2"/>
      <c r="T437" s="2"/>
      <c r="U437" s="2"/>
      <c r="V437" s="6"/>
    </row>
    <row r="438" spans="2:22" ht="21.95" customHeight="1" x14ac:dyDescent="0.2">
      <c r="B438" s="3"/>
      <c r="C438" s="3"/>
      <c r="D438" s="4"/>
      <c r="E438" s="2"/>
      <c r="F438" s="5"/>
      <c r="G438" s="5"/>
      <c r="H438" s="2"/>
      <c r="I438" s="2"/>
      <c r="S438" s="2"/>
      <c r="T438" s="2"/>
      <c r="U438" s="2"/>
      <c r="V438" s="6"/>
    </row>
  </sheetData>
  <sheetProtection formatColumns="0" formatRows="0" selectLockedCells="1" selectUnlockedCells="1"/>
  <autoFilter ref="A5:Q208"/>
  <mergeCells count="3">
    <mergeCell ref="A1:I1"/>
    <mergeCell ref="A2:I2"/>
    <mergeCell ref="A3:I3"/>
  </mergeCells>
  <hyperlinks>
    <hyperlink ref="U6" r:id="rId1"/>
    <hyperlink ref="U7" r:id="rId2"/>
    <hyperlink ref="U9" r:id="rId3"/>
    <hyperlink ref="U17" r:id="rId4"/>
    <hyperlink ref="U19" r:id="rId5"/>
    <hyperlink ref="U21" r:id="rId6"/>
    <hyperlink ref="U32" r:id="rId7"/>
    <hyperlink ref="U33" r:id="rId8"/>
    <hyperlink ref="U36" r:id="rId9"/>
    <hyperlink ref="U37" r:id="rId10"/>
    <hyperlink ref="U39" r:id="rId11"/>
    <hyperlink ref="U40" r:id="rId12"/>
    <hyperlink ref="U41" r:id="rId13"/>
    <hyperlink ref="U42" r:id="rId14"/>
    <hyperlink ref="U44" r:id="rId15"/>
    <hyperlink ref="U45" r:id="rId16"/>
    <hyperlink ref="U49" r:id="rId17"/>
    <hyperlink ref="U77" r:id="rId18"/>
    <hyperlink ref="U79" r:id="rId19"/>
    <hyperlink ref="U81" r:id="rId20"/>
    <hyperlink ref="U82" r:id="rId21"/>
    <hyperlink ref="U86" r:id="rId22"/>
    <hyperlink ref="U88" r:id="rId23"/>
    <hyperlink ref="U95" r:id="rId24"/>
    <hyperlink ref="U103" r:id="rId25"/>
    <hyperlink ref="U108" r:id="rId26"/>
    <hyperlink ref="U114" r:id="rId27"/>
    <hyperlink ref="U118" r:id="rId28"/>
    <hyperlink ref="U120" r:id="rId29"/>
    <hyperlink ref="U127" r:id="rId30"/>
    <hyperlink ref="U129" r:id="rId31"/>
    <hyperlink ref="U135" r:id="rId32"/>
    <hyperlink ref="U136" r:id="rId33"/>
    <hyperlink ref="U141" r:id="rId34"/>
    <hyperlink ref="U142" r:id="rId35"/>
    <hyperlink ref="U143" r:id="rId36"/>
    <hyperlink ref="U149" r:id="rId37"/>
    <hyperlink ref="U151" r:id="rId38"/>
    <hyperlink ref="U155" r:id="rId39"/>
    <hyperlink ref="U159" r:id="rId40"/>
    <hyperlink ref="U160" r:id="rId41"/>
    <hyperlink ref="U178" r:id="rId42"/>
    <hyperlink ref="U182" r:id="rId43"/>
    <hyperlink ref="U183" r:id="rId44"/>
    <hyperlink ref="U184" r:id="rId45"/>
    <hyperlink ref="U185" r:id="rId46"/>
    <hyperlink ref="U186" r:id="rId47"/>
    <hyperlink ref="U187" r:id="rId48"/>
    <hyperlink ref="U188" r:id="rId49"/>
    <hyperlink ref="U189" r:id="rId50"/>
    <hyperlink ref="U190" r:id="rId51"/>
    <hyperlink ref="U191" r:id="rId52"/>
    <hyperlink ref="U192" r:id="rId53"/>
    <hyperlink ref="U195" r:id="rId54"/>
    <hyperlink ref="U196" r:id="rId55"/>
    <hyperlink ref="U197" r:id="rId56"/>
    <hyperlink ref="U202" r:id="rId57"/>
    <hyperlink ref="U204" r:id="rId58"/>
  </hyperlinks>
  <pageMargins left="0.32" right="0.24" top="0.3" bottom="0.17" header="0.31" footer="0.17"/>
  <pageSetup paperSize="9" orientation="landscape" verticalDpi="300" r:id="rId59"/>
  <headerFooter alignWithMargins="0"/>
  <drawing r:id="rId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V320"/>
  <sheetViews>
    <sheetView topLeftCell="A5" zoomScaleSheetLayoutView="204" workbookViewId="0">
      <pane xSplit="1" ySplit="1" topLeftCell="B82" activePane="bottomRight" state="frozen"/>
      <selection activeCell="A5" sqref="A5"/>
      <selection pane="topRight" activeCell="B5" sqref="B5"/>
      <selection pane="bottomLeft" activeCell="A6" sqref="A6"/>
      <selection pane="bottomRight" activeCell="I82" sqref="I82"/>
    </sheetView>
  </sheetViews>
  <sheetFormatPr defaultRowHeight="12.75" x14ac:dyDescent="0.2"/>
  <cols>
    <col min="1" max="1" width="5.7109375" style="1" customWidth="1"/>
    <col min="2" max="2" width="6.5703125" style="1" customWidth="1"/>
    <col min="3" max="3" width="17.85546875" style="1" customWidth="1"/>
    <col min="4" max="4" width="22" style="7" customWidth="1"/>
    <col min="5" max="5" width="5.140625" style="1" customWidth="1"/>
    <col min="6" max="6" width="18.28515625" style="1" customWidth="1"/>
    <col min="7" max="7" width="10" style="1" customWidth="1"/>
    <col min="8" max="8" width="17.42578125" style="1" customWidth="1"/>
    <col min="9" max="9" width="14.7109375" style="1" customWidth="1"/>
    <col min="10" max="10" width="29.7109375" style="1" customWidth="1"/>
    <col min="11" max="11" width="17.5703125" style="1" hidden="1" customWidth="1"/>
    <col min="12" max="12" width="9" style="1" hidden="1" customWidth="1"/>
    <col min="13" max="13" width="13.28515625" style="1" hidden="1" customWidth="1"/>
    <col min="14" max="14" width="14.7109375" style="1" hidden="1" customWidth="1"/>
    <col min="15" max="15" width="22" style="1" hidden="1" customWidth="1"/>
    <col min="16" max="16" width="23.28515625" style="1" hidden="1" customWidth="1"/>
    <col min="17" max="17" width="13.5703125" style="1" hidden="1" customWidth="1"/>
    <col min="18" max="18" width="0" style="1" hidden="1" customWidth="1"/>
    <col min="19" max="19" width="26.5703125" style="1" customWidth="1"/>
    <col min="20" max="20" width="25" style="1" customWidth="1"/>
    <col min="21" max="21" width="34.28515625" style="1" customWidth="1"/>
    <col min="22" max="22" width="9" style="8" customWidth="1"/>
    <col min="23" max="257" width="9.140625" style="1"/>
    <col min="258" max="258" width="5.140625" style="1" customWidth="1"/>
    <col min="259" max="259" width="21.140625" style="1" customWidth="1"/>
    <col min="260" max="260" width="6.42578125" style="1" customWidth="1"/>
    <col min="261" max="261" width="17.42578125" style="1" customWidth="1"/>
    <col min="262" max="262" width="11.85546875" style="1" customWidth="1"/>
    <col min="263" max="263" width="7.5703125" style="1" customWidth="1"/>
    <col min="264" max="264" width="14.42578125" style="1" customWidth="1"/>
    <col min="265" max="265" width="15.7109375" style="1" customWidth="1"/>
    <col min="266" max="513" width="9.140625" style="1"/>
    <col min="514" max="514" width="5.140625" style="1" customWidth="1"/>
    <col min="515" max="515" width="21.140625" style="1" customWidth="1"/>
    <col min="516" max="516" width="6.42578125" style="1" customWidth="1"/>
    <col min="517" max="517" width="17.42578125" style="1" customWidth="1"/>
    <col min="518" max="518" width="11.85546875" style="1" customWidth="1"/>
    <col min="519" max="519" width="7.5703125" style="1" customWidth="1"/>
    <col min="520" max="520" width="14.42578125" style="1" customWidth="1"/>
    <col min="521" max="521" width="15.7109375" style="1" customWidth="1"/>
    <col min="522" max="769" width="9.140625" style="1"/>
    <col min="770" max="770" width="5.140625" style="1" customWidth="1"/>
    <col min="771" max="771" width="21.140625" style="1" customWidth="1"/>
    <col min="772" max="772" width="6.42578125" style="1" customWidth="1"/>
    <col min="773" max="773" width="17.42578125" style="1" customWidth="1"/>
    <col min="774" max="774" width="11.85546875" style="1" customWidth="1"/>
    <col min="775" max="775" width="7.5703125" style="1" customWidth="1"/>
    <col min="776" max="776" width="14.42578125" style="1" customWidth="1"/>
    <col min="777" max="777" width="15.7109375" style="1" customWidth="1"/>
    <col min="778" max="1025" width="9.140625" style="1"/>
    <col min="1026" max="1026" width="5.140625" style="1" customWidth="1"/>
    <col min="1027" max="1027" width="21.140625" style="1" customWidth="1"/>
    <col min="1028" max="1028" width="6.42578125" style="1" customWidth="1"/>
    <col min="1029" max="1029" width="17.42578125" style="1" customWidth="1"/>
    <col min="1030" max="1030" width="11.85546875" style="1" customWidth="1"/>
    <col min="1031" max="1031" width="7.5703125" style="1" customWidth="1"/>
    <col min="1032" max="1032" width="14.42578125" style="1" customWidth="1"/>
    <col min="1033" max="1033" width="15.7109375" style="1" customWidth="1"/>
    <col min="1034" max="1281" width="9.140625" style="1"/>
    <col min="1282" max="1282" width="5.140625" style="1" customWidth="1"/>
    <col min="1283" max="1283" width="21.140625" style="1" customWidth="1"/>
    <col min="1284" max="1284" width="6.42578125" style="1" customWidth="1"/>
    <col min="1285" max="1285" width="17.42578125" style="1" customWidth="1"/>
    <col min="1286" max="1286" width="11.85546875" style="1" customWidth="1"/>
    <col min="1287" max="1287" width="7.5703125" style="1" customWidth="1"/>
    <col min="1288" max="1288" width="14.42578125" style="1" customWidth="1"/>
    <col min="1289" max="1289" width="15.7109375" style="1" customWidth="1"/>
    <col min="1290" max="1537" width="9.140625" style="1"/>
    <col min="1538" max="1538" width="5.140625" style="1" customWidth="1"/>
    <col min="1539" max="1539" width="21.140625" style="1" customWidth="1"/>
    <col min="1540" max="1540" width="6.42578125" style="1" customWidth="1"/>
    <col min="1541" max="1541" width="17.42578125" style="1" customWidth="1"/>
    <col min="1542" max="1542" width="11.85546875" style="1" customWidth="1"/>
    <col min="1543" max="1543" width="7.5703125" style="1" customWidth="1"/>
    <col min="1544" max="1544" width="14.42578125" style="1" customWidth="1"/>
    <col min="1545" max="1545" width="15.7109375" style="1" customWidth="1"/>
    <col min="1546" max="1793" width="9.140625" style="1"/>
    <col min="1794" max="1794" width="5.140625" style="1" customWidth="1"/>
    <col min="1795" max="1795" width="21.140625" style="1" customWidth="1"/>
    <col min="1796" max="1796" width="6.42578125" style="1" customWidth="1"/>
    <col min="1797" max="1797" width="17.42578125" style="1" customWidth="1"/>
    <col min="1798" max="1798" width="11.85546875" style="1" customWidth="1"/>
    <col min="1799" max="1799" width="7.5703125" style="1" customWidth="1"/>
    <col min="1800" max="1800" width="14.42578125" style="1" customWidth="1"/>
    <col min="1801" max="1801" width="15.7109375" style="1" customWidth="1"/>
    <col min="1802" max="2049" width="9.140625" style="1"/>
    <col min="2050" max="2050" width="5.140625" style="1" customWidth="1"/>
    <col min="2051" max="2051" width="21.140625" style="1" customWidth="1"/>
    <col min="2052" max="2052" width="6.42578125" style="1" customWidth="1"/>
    <col min="2053" max="2053" width="17.42578125" style="1" customWidth="1"/>
    <col min="2054" max="2054" width="11.85546875" style="1" customWidth="1"/>
    <col min="2055" max="2055" width="7.5703125" style="1" customWidth="1"/>
    <col min="2056" max="2056" width="14.42578125" style="1" customWidth="1"/>
    <col min="2057" max="2057" width="15.7109375" style="1" customWidth="1"/>
    <col min="2058" max="2305" width="9.140625" style="1"/>
    <col min="2306" max="2306" width="5.140625" style="1" customWidth="1"/>
    <col min="2307" max="2307" width="21.140625" style="1" customWidth="1"/>
    <col min="2308" max="2308" width="6.42578125" style="1" customWidth="1"/>
    <col min="2309" max="2309" width="17.42578125" style="1" customWidth="1"/>
    <col min="2310" max="2310" width="11.85546875" style="1" customWidth="1"/>
    <col min="2311" max="2311" width="7.5703125" style="1" customWidth="1"/>
    <col min="2312" max="2312" width="14.42578125" style="1" customWidth="1"/>
    <col min="2313" max="2313" width="15.7109375" style="1" customWidth="1"/>
    <col min="2314" max="2561" width="9.140625" style="1"/>
    <col min="2562" max="2562" width="5.140625" style="1" customWidth="1"/>
    <col min="2563" max="2563" width="21.140625" style="1" customWidth="1"/>
    <col min="2564" max="2564" width="6.42578125" style="1" customWidth="1"/>
    <col min="2565" max="2565" width="17.42578125" style="1" customWidth="1"/>
    <col min="2566" max="2566" width="11.85546875" style="1" customWidth="1"/>
    <col min="2567" max="2567" width="7.5703125" style="1" customWidth="1"/>
    <col min="2568" max="2568" width="14.42578125" style="1" customWidth="1"/>
    <col min="2569" max="2569" width="15.7109375" style="1" customWidth="1"/>
    <col min="2570" max="2817" width="9.140625" style="1"/>
    <col min="2818" max="2818" width="5.140625" style="1" customWidth="1"/>
    <col min="2819" max="2819" width="21.140625" style="1" customWidth="1"/>
    <col min="2820" max="2820" width="6.42578125" style="1" customWidth="1"/>
    <col min="2821" max="2821" width="17.42578125" style="1" customWidth="1"/>
    <col min="2822" max="2822" width="11.85546875" style="1" customWidth="1"/>
    <col min="2823" max="2823" width="7.5703125" style="1" customWidth="1"/>
    <col min="2824" max="2824" width="14.42578125" style="1" customWidth="1"/>
    <col min="2825" max="2825" width="15.7109375" style="1" customWidth="1"/>
    <col min="2826" max="3073" width="9.140625" style="1"/>
    <col min="3074" max="3074" width="5.140625" style="1" customWidth="1"/>
    <col min="3075" max="3075" width="21.140625" style="1" customWidth="1"/>
    <col min="3076" max="3076" width="6.42578125" style="1" customWidth="1"/>
    <col min="3077" max="3077" width="17.42578125" style="1" customWidth="1"/>
    <col min="3078" max="3078" width="11.85546875" style="1" customWidth="1"/>
    <col min="3079" max="3079" width="7.5703125" style="1" customWidth="1"/>
    <col min="3080" max="3080" width="14.42578125" style="1" customWidth="1"/>
    <col min="3081" max="3081" width="15.7109375" style="1" customWidth="1"/>
    <col min="3082" max="3329" width="9.140625" style="1"/>
    <col min="3330" max="3330" width="5.140625" style="1" customWidth="1"/>
    <col min="3331" max="3331" width="21.140625" style="1" customWidth="1"/>
    <col min="3332" max="3332" width="6.42578125" style="1" customWidth="1"/>
    <col min="3333" max="3333" width="17.42578125" style="1" customWidth="1"/>
    <col min="3334" max="3334" width="11.85546875" style="1" customWidth="1"/>
    <col min="3335" max="3335" width="7.5703125" style="1" customWidth="1"/>
    <col min="3336" max="3336" width="14.42578125" style="1" customWidth="1"/>
    <col min="3337" max="3337" width="15.7109375" style="1" customWidth="1"/>
    <col min="3338" max="3585" width="9.140625" style="1"/>
    <col min="3586" max="3586" width="5.140625" style="1" customWidth="1"/>
    <col min="3587" max="3587" width="21.140625" style="1" customWidth="1"/>
    <col min="3588" max="3588" width="6.42578125" style="1" customWidth="1"/>
    <col min="3589" max="3589" width="17.42578125" style="1" customWidth="1"/>
    <col min="3590" max="3590" width="11.85546875" style="1" customWidth="1"/>
    <col min="3591" max="3591" width="7.5703125" style="1" customWidth="1"/>
    <col min="3592" max="3592" width="14.42578125" style="1" customWidth="1"/>
    <col min="3593" max="3593" width="15.7109375" style="1" customWidth="1"/>
    <col min="3594" max="3841" width="9.140625" style="1"/>
    <col min="3842" max="3842" width="5.140625" style="1" customWidth="1"/>
    <col min="3843" max="3843" width="21.140625" style="1" customWidth="1"/>
    <col min="3844" max="3844" width="6.42578125" style="1" customWidth="1"/>
    <col min="3845" max="3845" width="17.42578125" style="1" customWidth="1"/>
    <col min="3846" max="3846" width="11.85546875" style="1" customWidth="1"/>
    <col min="3847" max="3847" width="7.5703125" style="1" customWidth="1"/>
    <col min="3848" max="3848" width="14.42578125" style="1" customWidth="1"/>
    <col min="3849" max="3849" width="15.7109375" style="1" customWidth="1"/>
    <col min="3850" max="4097" width="9.140625" style="1"/>
    <col min="4098" max="4098" width="5.140625" style="1" customWidth="1"/>
    <col min="4099" max="4099" width="21.140625" style="1" customWidth="1"/>
    <col min="4100" max="4100" width="6.42578125" style="1" customWidth="1"/>
    <col min="4101" max="4101" width="17.42578125" style="1" customWidth="1"/>
    <col min="4102" max="4102" width="11.85546875" style="1" customWidth="1"/>
    <col min="4103" max="4103" width="7.5703125" style="1" customWidth="1"/>
    <col min="4104" max="4104" width="14.42578125" style="1" customWidth="1"/>
    <col min="4105" max="4105" width="15.7109375" style="1" customWidth="1"/>
    <col min="4106" max="4353" width="9.140625" style="1"/>
    <col min="4354" max="4354" width="5.140625" style="1" customWidth="1"/>
    <col min="4355" max="4355" width="21.140625" style="1" customWidth="1"/>
    <col min="4356" max="4356" width="6.42578125" style="1" customWidth="1"/>
    <col min="4357" max="4357" width="17.42578125" style="1" customWidth="1"/>
    <col min="4358" max="4358" width="11.85546875" style="1" customWidth="1"/>
    <col min="4359" max="4359" width="7.5703125" style="1" customWidth="1"/>
    <col min="4360" max="4360" width="14.42578125" style="1" customWidth="1"/>
    <col min="4361" max="4361" width="15.7109375" style="1" customWidth="1"/>
    <col min="4362" max="4609" width="9.140625" style="1"/>
    <col min="4610" max="4610" width="5.140625" style="1" customWidth="1"/>
    <col min="4611" max="4611" width="21.140625" style="1" customWidth="1"/>
    <col min="4612" max="4612" width="6.42578125" style="1" customWidth="1"/>
    <col min="4613" max="4613" width="17.42578125" style="1" customWidth="1"/>
    <col min="4614" max="4614" width="11.85546875" style="1" customWidth="1"/>
    <col min="4615" max="4615" width="7.5703125" style="1" customWidth="1"/>
    <col min="4616" max="4616" width="14.42578125" style="1" customWidth="1"/>
    <col min="4617" max="4617" width="15.7109375" style="1" customWidth="1"/>
    <col min="4618" max="4865" width="9.140625" style="1"/>
    <col min="4866" max="4866" width="5.140625" style="1" customWidth="1"/>
    <col min="4867" max="4867" width="21.140625" style="1" customWidth="1"/>
    <col min="4868" max="4868" width="6.42578125" style="1" customWidth="1"/>
    <col min="4869" max="4869" width="17.42578125" style="1" customWidth="1"/>
    <col min="4870" max="4870" width="11.85546875" style="1" customWidth="1"/>
    <col min="4871" max="4871" width="7.5703125" style="1" customWidth="1"/>
    <col min="4872" max="4872" width="14.42578125" style="1" customWidth="1"/>
    <col min="4873" max="4873" width="15.7109375" style="1" customWidth="1"/>
    <col min="4874" max="5121" width="9.140625" style="1"/>
    <col min="5122" max="5122" width="5.140625" style="1" customWidth="1"/>
    <col min="5123" max="5123" width="21.140625" style="1" customWidth="1"/>
    <col min="5124" max="5124" width="6.42578125" style="1" customWidth="1"/>
    <col min="5125" max="5125" width="17.42578125" style="1" customWidth="1"/>
    <col min="5126" max="5126" width="11.85546875" style="1" customWidth="1"/>
    <col min="5127" max="5127" width="7.5703125" style="1" customWidth="1"/>
    <col min="5128" max="5128" width="14.42578125" style="1" customWidth="1"/>
    <col min="5129" max="5129" width="15.7109375" style="1" customWidth="1"/>
    <col min="5130" max="5377" width="9.140625" style="1"/>
    <col min="5378" max="5378" width="5.140625" style="1" customWidth="1"/>
    <col min="5379" max="5379" width="21.140625" style="1" customWidth="1"/>
    <col min="5380" max="5380" width="6.42578125" style="1" customWidth="1"/>
    <col min="5381" max="5381" width="17.42578125" style="1" customWidth="1"/>
    <col min="5382" max="5382" width="11.85546875" style="1" customWidth="1"/>
    <col min="5383" max="5383" width="7.5703125" style="1" customWidth="1"/>
    <col min="5384" max="5384" width="14.42578125" style="1" customWidth="1"/>
    <col min="5385" max="5385" width="15.7109375" style="1" customWidth="1"/>
    <col min="5386" max="5633" width="9.140625" style="1"/>
    <col min="5634" max="5634" width="5.140625" style="1" customWidth="1"/>
    <col min="5635" max="5635" width="21.140625" style="1" customWidth="1"/>
    <col min="5636" max="5636" width="6.42578125" style="1" customWidth="1"/>
    <col min="5637" max="5637" width="17.42578125" style="1" customWidth="1"/>
    <col min="5638" max="5638" width="11.85546875" style="1" customWidth="1"/>
    <col min="5639" max="5639" width="7.5703125" style="1" customWidth="1"/>
    <col min="5640" max="5640" width="14.42578125" style="1" customWidth="1"/>
    <col min="5641" max="5641" width="15.7109375" style="1" customWidth="1"/>
    <col min="5642" max="5889" width="9.140625" style="1"/>
    <col min="5890" max="5890" width="5.140625" style="1" customWidth="1"/>
    <col min="5891" max="5891" width="21.140625" style="1" customWidth="1"/>
    <col min="5892" max="5892" width="6.42578125" style="1" customWidth="1"/>
    <col min="5893" max="5893" width="17.42578125" style="1" customWidth="1"/>
    <col min="5894" max="5894" width="11.85546875" style="1" customWidth="1"/>
    <col min="5895" max="5895" width="7.5703125" style="1" customWidth="1"/>
    <col min="5896" max="5896" width="14.42578125" style="1" customWidth="1"/>
    <col min="5897" max="5897" width="15.7109375" style="1" customWidth="1"/>
    <col min="5898" max="6145" width="9.140625" style="1"/>
    <col min="6146" max="6146" width="5.140625" style="1" customWidth="1"/>
    <col min="6147" max="6147" width="21.140625" style="1" customWidth="1"/>
    <col min="6148" max="6148" width="6.42578125" style="1" customWidth="1"/>
    <col min="6149" max="6149" width="17.42578125" style="1" customWidth="1"/>
    <col min="6150" max="6150" width="11.85546875" style="1" customWidth="1"/>
    <col min="6151" max="6151" width="7.5703125" style="1" customWidth="1"/>
    <col min="6152" max="6152" width="14.42578125" style="1" customWidth="1"/>
    <col min="6153" max="6153" width="15.7109375" style="1" customWidth="1"/>
    <col min="6154" max="6401" width="9.140625" style="1"/>
    <col min="6402" max="6402" width="5.140625" style="1" customWidth="1"/>
    <col min="6403" max="6403" width="21.140625" style="1" customWidth="1"/>
    <col min="6404" max="6404" width="6.42578125" style="1" customWidth="1"/>
    <col min="6405" max="6405" width="17.42578125" style="1" customWidth="1"/>
    <col min="6406" max="6406" width="11.85546875" style="1" customWidth="1"/>
    <col min="6407" max="6407" width="7.5703125" style="1" customWidth="1"/>
    <col min="6408" max="6408" width="14.42578125" style="1" customWidth="1"/>
    <col min="6409" max="6409" width="15.7109375" style="1" customWidth="1"/>
    <col min="6410" max="6657" width="9.140625" style="1"/>
    <col min="6658" max="6658" width="5.140625" style="1" customWidth="1"/>
    <col min="6659" max="6659" width="21.140625" style="1" customWidth="1"/>
    <col min="6660" max="6660" width="6.42578125" style="1" customWidth="1"/>
    <col min="6661" max="6661" width="17.42578125" style="1" customWidth="1"/>
    <col min="6662" max="6662" width="11.85546875" style="1" customWidth="1"/>
    <col min="6663" max="6663" width="7.5703125" style="1" customWidth="1"/>
    <col min="6664" max="6664" width="14.42578125" style="1" customWidth="1"/>
    <col min="6665" max="6665" width="15.7109375" style="1" customWidth="1"/>
    <col min="6666" max="6913" width="9.140625" style="1"/>
    <col min="6914" max="6914" width="5.140625" style="1" customWidth="1"/>
    <col min="6915" max="6915" width="21.140625" style="1" customWidth="1"/>
    <col min="6916" max="6916" width="6.42578125" style="1" customWidth="1"/>
    <col min="6917" max="6917" width="17.42578125" style="1" customWidth="1"/>
    <col min="6918" max="6918" width="11.85546875" style="1" customWidth="1"/>
    <col min="6919" max="6919" width="7.5703125" style="1" customWidth="1"/>
    <col min="6920" max="6920" width="14.42578125" style="1" customWidth="1"/>
    <col min="6921" max="6921" width="15.7109375" style="1" customWidth="1"/>
    <col min="6922" max="7169" width="9.140625" style="1"/>
    <col min="7170" max="7170" width="5.140625" style="1" customWidth="1"/>
    <col min="7171" max="7171" width="21.140625" style="1" customWidth="1"/>
    <col min="7172" max="7172" width="6.42578125" style="1" customWidth="1"/>
    <col min="7173" max="7173" width="17.42578125" style="1" customWidth="1"/>
    <col min="7174" max="7174" width="11.85546875" style="1" customWidth="1"/>
    <col min="7175" max="7175" width="7.5703125" style="1" customWidth="1"/>
    <col min="7176" max="7176" width="14.42578125" style="1" customWidth="1"/>
    <col min="7177" max="7177" width="15.7109375" style="1" customWidth="1"/>
    <col min="7178" max="7425" width="9.140625" style="1"/>
    <col min="7426" max="7426" width="5.140625" style="1" customWidth="1"/>
    <col min="7427" max="7427" width="21.140625" style="1" customWidth="1"/>
    <col min="7428" max="7428" width="6.42578125" style="1" customWidth="1"/>
    <col min="7429" max="7429" width="17.42578125" style="1" customWidth="1"/>
    <col min="7430" max="7430" width="11.85546875" style="1" customWidth="1"/>
    <col min="7431" max="7431" width="7.5703125" style="1" customWidth="1"/>
    <col min="7432" max="7432" width="14.42578125" style="1" customWidth="1"/>
    <col min="7433" max="7433" width="15.7109375" style="1" customWidth="1"/>
    <col min="7434" max="7681" width="9.140625" style="1"/>
    <col min="7682" max="7682" width="5.140625" style="1" customWidth="1"/>
    <col min="7683" max="7683" width="21.140625" style="1" customWidth="1"/>
    <col min="7684" max="7684" width="6.42578125" style="1" customWidth="1"/>
    <col min="7685" max="7685" width="17.42578125" style="1" customWidth="1"/>
    <col min="7686" max="7686" width="11.85546875" style="1" customWidth="1"/>
    <col min="7687" max="7687" width="7.5703125" style="1" customWidth="1"/>
    <col min="7688" max="7688" width="14.42578125" style="1" customWidth="1"/>
    <col min="7689" max="7689" width="15.7109375" style="1" customWidth="1"/>
    <col min="7690" max="7937" width="9.140625" style="1"/>
    <col min="7938" max="7938" width="5.140625" style="1" customWidth="1"/>
    <col min="7939" max="7939" width="21.140625" style="1" customWidth="1"/>
    <col min="7940" max="7940" width="6.42578125" style="1" customWidth="1"/>
    <col min="7941" max="7941" width="17.42578125" style="1" customWidth="1"/>
    <col min="7942" max="7942" width="11.85546875" style="1" customWidth="1"/>
    <col min="7943" max="7943" width="7.5703125" style="1" customWidth="1"/>
    <col min="7944" max="7944" width="14.42578125" style="1" customWidth="1"/>
    <col min="7945" max="7945" width="15.7109375" style="1" customWidth="1"/>
    <col min="7946" max="8193" width="9.140625" style="1"/>
    <col min="8194" max="8194" width="5.140625" style="1" customWidth="1"/>
    <col min="8195" max="8195" width="21.140625" style="1" customWidth="1"/>
    <col min="8196" max="8196" width="6.42578125" style="1" customWidth="1"/>
    <col min="8197" max="8197" width="17.42578125" style="1" customWidth="1"/>
    <col min="8198" max="8198" width="11.85546875" style="1" customWidth="1"/>
    <col min="8199" max="8199" width="7.5703125" style="1" customWidth="1"/>
    <col min="8200" max="8200" width="14.42578125" style="1" customWidth="1"/>
    <col min="8201" max="8201" width="15.7109375" style="1" customWidth="1"/>
    <col min="8202" max="8449" width="9.140625" style="1"/>
    <col min="8450" max="8450" width="5.140625" style="1" customWidth="1"/>
    <col min="8451" max="8451" width="21.140625" style="1" customWidth="1"/>
    <col min="8452" max="8452" width="6.42578125" style="1" customWidth="1"/>
    <col min="8453" max="8453" width="17.42578125" style="1" customWidth="1"/>
    <col min="8454" max="8454" width="11.85546875" style="1" customWidth="1"/>
    <col min="8455" max="8455" width="7.5703125" style="1" customWidth="1"/>
    <col min="8456" max="8456" width="14.42578125" style="1" customWidth="1"/>
    <col min="8457" max="8457" width="15.7109375" style="1" customWidth="1"/>
    <col min="8458" max="8705" width="9.140625" style="1"/>
    <col min="8706" max="8706" width="5.140625" style="1" customWidth="1"/>
    <col min="8707" max="8707" width="21.140625" style="1" customWidth="1"/>
    <col min="8708" max="8708" width="6.42578125" style="1" customWidth="1"/>
    <col min="8709" max="8709" width="17.42578125" style="1" customWidth="1"/>
    <col min="8710" max="8710" width="11.85546875" style="1" customWidth="1"/>
    <col min="8711" max="8711" width="7.5703125" style="1" customWidth="1"/>
    <col min="8712" max="8712" width="14.42578125" style="1" customWidth="1"/>
    <col min="8713" max="8713" width="15.7109375" style="1" customWidth="1"/>
    <col min="8714" max="8961" width="9.140625" style="1"/>
    <col min="8962" max="8962" width="5.140625" style="1" customWidth="1"/>
    <col min="8963" max="8963" width="21.140625" style="1" customWidth="1"/>
    <col min="8964" max="8964" width="6.42578125" style="1" customWidth="1"/>
    <col min="8965" max="8965" width="17.42578125" style="1" customWidth="1"/>
    <col min="8966" max="8966" width="11.85546875" style="1" customWidth="1"/>
    <col min="8967" max="8967" width="7.5703125" style="1" customWidth="1"/>
    <col min="8968" max="8968" width="14.42578125" style="1" customWidth="1"/>
    <col min="8969" max="8969" width="15.7109375" style="1" customWidth="1"/>
    <col min="8970" max="9217" width="9.140625" style="1"/>
    <col min="9218" max="9218" width="5.140625" style="1" customWidth="1"/>
    <col min="9219" max="9219" width="21.140625" style="1" customWidth="1"/>
    <col min="9220" max="9220" width="6.42578125" style="1" customWidth="1"/>
    <col min="9221" max="9221" width="17.42578125" style="1" customWidth="1"/>
    <col min="9222" max="9222" width="11.85546875" style="1" customWidth="1"/>
    <col min="9223" max="9223" width="7.5703125" style="1" customWidth="1"/>
    <col min="9224" max="9224" width="14.42578125" style="1" customWidth="1"/>
    <col min="9225" max="9225" width="15.7109375" style="1" customWidth="1"/>
    <col min="9226" max="9473" width="9.140625" style="1"/>
    <col min="9474" max="9474" width="5.140625" style="1" customWidth="1"/>
    <col min="9475" max="9475" width="21.140625" style="1" customWidth="1"/>
    <col min="9476" max="9476" width="6.42578125" style="1" customWidth="1"/>
    <col min="9477" max="9477" width="17.42578125" style="1" customWidth="1"/>
    <col min="9478" max="9478" width="11.85546875" style="1" customWidth="1"/>
    <col min="9479" max="9479" width="7.5703125" style="1" customWidth="1"/>
    <col min="9480" max="9480" width="14.42578125" style="1" customWidth="1"/>
    <col min="9481" max="9481" width="15.7109375" style="1" customWidth="1"/>
    <col min="9482" max="9729" width="9.140625" style="1"/>
    <col min="9730" max="9730" width="5.140625" style="1" customWidth="1"/>
    <col min="9731" max="9731" width="21.140625" style="1" customWidth="1"/>
    <col min="9732" max="9732" width="6.42578125" style="1" customWidth="1"/>
    <col min="9733" max="9733" width="17.42578125" style="1" customWidth="1"/>
    <col min="9734" max="9734" width="11.85546875" style="1" customWidth="1"/>
    <col min="9735" max="9735" width="7.5703125" style="1" customWidth="1"/>
    <col min="9736" max="9736" width="14.42578125" style="1" customWidth="1"/>
    <col min="9737" max="9737" width="15.7109375" style="1" customWidth="1"/>
    <col min="9738" max="9985" width="9.140625" style="1"/>
    <col min="9986" max="9986" width="5.140625" style="1" customWidth="1"/>
    <col min="9987" max="9987" width="21.140625" style="1" customWidth="1"/>
    <col min="9988" max="9988" width="6.42578125" style="1" customWidth="1"/>
    <col min="9989" max="9989" width="17.42578125" style="1" customWidth="1"/>
    <col min="9990" max="9990" width="11.85546875" style="1" customWidth="1"/>
    <col min="9991" max="9991" width="7.5703125" style="1" customWidth="1"/>
    <col min="9992" max="9992" width="14.42578125" style="1" customWidth="1"/>
    <col min="9993" max="9993" width="15.7109375" style="1" customWidth="1"/>
    <col min="9994" max="10241" width="9.140625" style="1"/>
    <col min="10242" max="10242" width="5.140625" style="1" customWidth="1"/>
    <col min="10243" max="10243" width="21.140625" style="1" customWidth="1"/>
    <col min="10244" max="10244" width="6.42578125" style="1" customWidth="1"/>
    <col min="10245" max="10245" width="17.42578125" style="1" customWidth="1"/>
    <col min="10246" max="10246" width="11.85546875" style="1" customWidth="1"/>
    <col min="10247" max="10247" width="7.5703125" style="1" customWidth="1"/>
    <col min="10248" max="10248" width="14.42578125" style="1" customWidth="1"/>
    <col min="10249" max="10249" width="15.7109375" style="1" customWidth="1"/>
    <col min="10250" max="10497" width="9.140625" style="1"/>
    <col min="10498" max="10498" width="5.140625" style="1" customWidth="1"/>
    <col min="10499" max="10499" width="21.140625" style="1" customWidth="1"/>
    <col min="10500" max="10500" width="6.42578125" style="1" customWidth="1"/>
    <col min="10501" max="10501" width="17.42578125" style="1" customWidth="1"/>
    <col min="10502" max="10502" width="11.85546875" style="1" customWidth="1"/>
    <col min="10503" max="10503" width="7.5703125" style="1" customWidth="1"/>
    <col min="10504" max="10504" width="14.42578125" style="1" customWidth="1"/>
    <col min="10505" max="10505" width="15.7109375" style="1" customWidth="1"/>
    <col min="10506" max="10753" width="9.140625" style="1"/>
    <col min="10754" max="10754" width="5.140625" style="1" customWidth="1"/>
    <col min="10755" max="10755" width="21.140625" style="1" customWidth="1"/>
    <col min="10756" max="10756" width="6.42578125" style="1" customWidth="1"/>
    <col min="10757" max="10757" width="17.42578125" style="1" customWidth="1"/>
    <col min="10758" max="10758" width="11.85546875" style="1" customWidth="1"/>
    <col min="10759" max="10759" width="7.5703125" style="1" customWidth="1"/>
    <col min="10760" max="10760" width="14.42578125" style="1" customWidth="1"/>
    <col min="10761" max="10761" width="15.7109375" style="1" customWidth="1"/>
    <col min="10762" max="11009" width="9.140625" style="1"/>
    <col min="11010" max="11010" width="5.140625" style="1" customWidth="1"/>
    <col min="11011" max="11011" width="21.140625" style="1" customWidth="1"/>
    <col min="11012" max="11012" width="6.42578125" style="1" customWidth="1"/>
    <col min="11013" max="11013" width="17.42578125" style="1" customWidth="1"/>
    <col min="11014" max="11014" width="11.85546875" style="1" customWidth="1"/>
    <col min="11015" max="11015" width="7.5703125" style="1" customWidth="1"/>
    <col min="11016" max="11016" width="14.42578125" style="1" customWidth="1"/>
    <col min="11017" max="11017" width="15.7109375" style="1" customWidth="1"/>
    <col min="11018" max="11265" width="9.140625" style="1"/>
    <col min="11266" max="11266" width="5.140625" style="1" customWidth="1"/>
    <col min="11267" max="11267" width="21.140625" style="1" customWidth="1"/>
    <col min="11268" max="11268" width="6.42578125" style="1" customWidth="1"/>
    <col min="11269" max="11269" width="17.42578125" style="1" customWidth="1"/>
    <col min="11270" max="11270" width="11.85546875" style="1" customWidth="1"/>
    <col min="11271" max="11271" width="7.5703125" style="1" customWidth="1"/>
    <col min="11272" max="11272" width="14.42578125" style="1" customWidth="1"/>
    <col min="11273" max="11273" width="15.7109375" style="1" customWidth="1"/>
    <col min="11274" max="11521" width="9.140625" style="1"/>
    <col min="11522" max="11522" width="5.140625" style="1" customWidth="1"/>
    <col min="11523" max="11523" width="21.140625" style="1" customWidth="1"/>
    <col min="11524" max="11524" width="6.42578125" style="1" customWidth="1"/>
    <col min="11525" max="11525" width="17.42578125" style="1" customWidth="1"/>
    <col min="11526" max="11526" width="11.85546875" style="1" customWidth="1"/>
    <col min="11527" max="11527" width="7.5703125" style="1" customWidth="1"/>
    <col min="11528" max="11528" width="14.42578125" style="1" customWidth="1"/>
    <col min="11529" max="11529" width="15.7109375" style="1" customWidth="1"/>
    <col min="11530" max="11777" width="9.140625" style="1"/>
    <col min="11778" max="11778" width="5.140625" style="1" customWidth="1"/>
    <col min="11779" max="11779" width="21.140625" style="1" customWidth="1"/>
    <col min="11780" max="11780" width="6.42578125" style="1" customWidth="1"/>
    <col min="11781" max="11781" width="17.42578125" style="1" customWidth="1"/>
    <col min="11782" max="11782" width="11.85546875" style="1" customWidth="1"/>
    <col min="11783" max="11783" width="7.5703125" style="1" customWidth="1"/>
    <col min="11784" max="11784" width="14.42578125" style="1" customWidth="1"/>
    <col min="11785" max="11785" width="15.7109375" style="1" customWidth="1"/>
    <col min="11786" max="12033" width="9.140625" style="1"/>
    <col min="12034" max="12034" width="5.140625" style="1" customWidth="1"/>
    <col min="12035" max="12035" width="21.140625" style="1" customWidth="1"/>
    <col min="12036" max="12036" width="6.42578125" style="1" customWidth="1"/>
    <col min="12037" max="12037" width="17.42578125" style="1" customWidth="1"/>
    <col min="12038" max="12038" width="11.85546875" style="1" customWidth="1"/>
    <col min="12039" max="12039" width="7.5703125" style="1" customWidth="1"/>
    <col min="12040" max="12040" width="14.42578125" style="1" customWidth="1"/>
    <col min="12041" max="12041" width="15.7109375" style="1" customWidth="1"/>
    <col min="12042" max="12289" width="9.140625" style="1"/>
    <col min="12290" max="12290" width="5.140625" style="1" customWidth="1"/>
    <col min="12291" max="12291" width="21.140625" style="1" customWidth="1"/>
    <col min="12292" max="12292" width="6.42578125" style="1" customWidth="1"/>
    <col min="12293" max="12293" width="17.42578125" style="1" customWidth="1"/>
    <col min="12294" max="12294" width="11.85546875" style="1" customWidth="1"/>
    <col min="12295" max="12295" width="7.5703125" style="1" customWidth="1"/>
    <col min="12296" max="12296" width="14.42578125" style="1" customWidth="1"/>
    <col min="12297" max="12297" width="15.7109375" style="1" customWidth="1"/>
    <col min="12298" max="12545" width="9.140625" style="1"/>
    <col min="12546" max="12546" width="5.140625" style="1" customWidth="1"/>
    <col min="12547" max="12547" width="21.140625" style="1" customWidth="1"/>
    <col min="12548" max="12548" width="6.42578125" style="1" customWidth="1"/>
    <col min="12549" max="12549" width="17.42578125" style="1" customWidth="1"/>
    <col min="12550" max="12550" width="11.85546875" style="1" customWidth="1"/>
    <col min="12551" max="12551" width="7.5703125" style="1" customWidth="1"/>
    <col min="12552" max="12552" width="14.42578125" style="1" customWidth="1"/>
    <col min="12553" max="12553" width="15.7109375" style="1" customWidth="1"/>
    <col min="12554" max="12801" width="9.140625" style="1"/>
    <col min="12802" max="12802" width="5.140625" style="1" customWidth="1"/>
    <col min="12803" max="12803" width="21.140625" style="1" customWidth="1"/>
    <col min="12804" max="12804" width="6.42578125" style="1" customWidth="1"/>
    <col min="12805" max="12805" width="17.42578125" style="1" customWidth="1"/>
    <col min="12806" max="12806" width="11.85546875" style="1" customWidth="1"/>
    <col min="12807" max="12807" width="7.5703125" style="1" customWidth="1"/>
    <col min="12808" max="12808" width="14.42578125" style="1" customWidth="1"/>
    <col min="12809" max="12809" width="15.7109375" style="1" customWidth="1"/>
    <col min="12810" max="13057" width="9.140625" style="1"/>
    <col min="13058" max="13058" width="5.140625" style="1" customWidth="1"/>
    <col min="13059" max="13059" width="21.140625" style="1" customWidth="1"/>
    <col min="13060" max="13060" width="6.42578125" style="1" customWidth="1"/>
    <col min="13061" max="13061" width="17.42578125" style="1" customWidth="1"/>
    <col min="13062" max="13062" width="11.85546875" style="1" customWidth="1"/>
    <col min="13063" max="13063" width="7.5703125" style="1" customWidth="1"/>
    <col min="13064" max="13064" width="14.42578125" style="1" customWidth="1"/>
    <col min="13065" max="13065" width="15.7109375" style="1" customWidth="1"/>
    <col min="13066" max="13313" width="9.140625" style="1"/>
    <col min="13314" max="13314" width="5.140625" style="1" customWidth="1"/>
    <col min="13315" max="13315" width="21.140625" style="1" customWidth="1"/>
    <col min="13316" max="13316" width="6.42578125" style="1" customWidth="1"/>
    <col min="13317" max="13317" width="17.42578125" style="1" customWidth="1"/>
    <col min="13318" max="13318" width="11.85546875" style="1" customWidth="1"/>
    <col min="13319" max="13319" width="7.5703125" style="1" customWidth="1"/>
    <col min="13320" max="13320" width="14.42578125" style="1" customWidth="1"/>
    <col min="13321" max="13321" width="15.7109375" style="1" customWidth="1"/>
    <col min="13322" max="13569" width="9.140625" style="1"/>
    <col min="13570" max="13570" width="5.140625" style="1" customWidth="1"/>
    <col min="13571" max="13571" width="21.140625" style="1" customWidth="1"/>
    <col min="13572" max="13572" width="6.42578125" style="1" customWidth="1"/>
    <col min="13573" max="13573" width="17.42578125" style="1" customWidth="1"/>
    <col min="13574" max="13574" width="11.85546875" style="1" customWidth="1"/>
    <col min="13575" max="13575" width="7.5703125" style="1" customWidth="1"/>
    <col min="13576" max="13576" width="14.42578125" style="1" customWidth="1"/>
    <col min="13577" max="13577" width="15.7109375" style="1" customWidth="1"/>
    <col min="13578" max="13825" width="9.140625" style="1"/>
    <col min="13826" max="13826" width="5.140625" style="1" customWidth="1"/>
    <col min="13827" max="13827" width="21.140625" style="1" customWidth="1"/>
    <col min="13828" max="13828" width="6.42578125" style="1" customWidth="1"/>
    <col min="13829" max="13829" width="17.42578125" style="1" customWidth="1"/>
    <col min="13830" max="13830" width="11.85546875" style="1" customWidth="1"/>
    <col min="13831" max="13831" width="7.5703125" style="1" customWidth="1"/>
    <col min="13832" max="13832" width="14.42578125" style="1" customWidth="1"/>
    <col min="13833" max="13833" width="15.7109375" style="1" customWidth="1"/>
    <col min="13834" max="14081" width="9.140625" style="1"/>
    <col min="14082" max="14082" width="5.140625" style="1" customWidth="1"/>
    <col min="14083" max="14083" width="21.140625" style="1" customWidth="1"/>
    <col min="14084" max="14084" width="6.42578125" style="1" customWidth="1"/>
    <col min="14085" max="14085" width="17.42578125" style="1" customWidth="1"/>
    <col min="14086" max="14086" width="11.85546875" style="1" customWidth="1"/>
    <col min="14087" max="14087" width="7.5703125" style="1" customWidth="1"/>
    <col min="14088" max="14088" width="14.42578125" style="1" customWidth="1"/>
    <col min="14089" max="14089" width="15.7109375" style="1" customWidth="1"/>
    <col min="14090" max="14337" width="9.140625" style="1"/>
    <col min="14338" max="14338" width="5.140625" style="1" customWidth="1"/>
    <col min="14339" max="14339" width="21.140625" style="1" customWidth="1"/>
    <col min="14340" max="14340" width="6.42578125" style="1" customWidth="1"/>
    <col min="14341" max="14341" width="17.42578125" style="1" customWidth="1"/>
    <col min="14342" max="14342" width="11.85546875" style="1" customWidth="1"/>
    <col min="14343" max="14343" width="7.5703125" style="1" customWidth="1"/>
    <col min="14344" max="14344" width="14.42578125" style="1" customWidth="1"/>
    <col min="14345" max="14345" width="15.7109375" style="1" customWidth="1"/>
    <col min="14346" max="14593" width="9.140625" style="1"/>
    <col min="14594" max="14594" width="5.140625" style="1" customWidth="1"/>
    <col min="14595" max="14595" width="21.140625" style="1" customWidth="1"/>
    <col min="14596" max="14596" width="6.42578125" style="1" customWidth="1"/>
    <col min="14597" max="14597" width="17.42578125" style="1" customWidth="1"/>
    <col min="14598" max="14598" width="11.85546875" style="1" customWidth="1"/>
    <col min="14599" max="14599" width="7.5703125" style="1" customWidth="1"/>
    <col min="14600" max="14600" width="14.42578125" style="1" customWidth="1"/>
    <col min="14601" max="14601" width="15.7109375" style="1" customWidth="1"/>
    <col min="14602" max="14849" width="9.140625" style="1"/>
    <col min="14850" max="14850" width="5.140625" style="1" customWidth="1"/>
    <col min="14851" max="14851" width="21.140625" style="1" customWidth="1"/>
    <col min="14852" max="14852" width="6.42578125" style="1" customWidth="1"/>
    <col min="14853" max="14853" width="17.42578125" style="1" customWidth="1"/>
    <col min="14854" max="14854" width="11.85546875" style="1" customWidth="1"/>
    <col min="14855" max="14855" width="7.5703125" style="1" customWidth="1"/>
    <col min="14856" max="14856" width="14.42578125" style="1" customWidth="1"/>
    <col min="14857" max="14857" width="15.7109375" style="1" customWidth="1"/>
    <col min="14858" max="15105" width="9.140625" style="1"/>
    <col min="15106" max="15106" width="5.140625" style="1" customWidth="1"/>
    <col min="15107" max="15107" width="21.140625" style="1" customWidth="1"/>
    <col min="15108" max="15108" width="6.42578125" style="1" customWidth="1"/>
    <col min="15109" max="15109" width="17.42578125" style="1" customWidth="1"/>
    <col min="15110" max="15110" width="11.85546875" style="1" customWidth="1"/>
    <col min="15111" max="15111" width="7.5703125" style="1" customWidth="1"/>
    <col min="15112" max="15112" width="14.42578125" style="1" customWidth="1"/>
    <col min="15113" max="15113" width="15.7109375" style="1" customWidth="1"/>
    <col min="15114" max="15361" width="9.140625" style="1"/>
    <col min="15362" max="15362" width="5.140625" style="1" customWidth="1"/>
    <col min="15363" max="15363" width="21.140625" style="1" customWidth="1"/>
    <col min="15364" max="15364" width="6.42578125" style="1" customWidth="1"/>
    <col min="15365" max="15365" width="17.42578125" style="1" customWidth="1"/>
    <col min="15366" max="15366" width="11.85546875" style="1" customWidth="1"/>
    <col min="15367" max="15367" width="7.5703125" style="1" customWidth="1"/>
    <col min="15368" max="15368" width="14.42578125" style="1" customWidth="1"/>
    <col min="15369" max="15369" width="15.7109375" style="1" customWidth="1"/>
    <col min="15370" max="15617" width="9.140625" style="1"/>
    <col min="15618" max="15618" width="5.140625" style="1" customWidth="1"/>
    <col min="15619" max="15619" width="21.140625" style="1" customWidth="1"/>
    <col min="15620" max="15620" width="6.42578125" style="1" customWidth="1"/>
    <col min="15621" max="15621" width="17.42578125" style="1" customWidth="1"/>
    <col min="15622" max="15622" width="11.85546875" style="1" customWidth="1"/>
    <col min="15623" max="15623" width="7.5703125" style="1" customWidth="1"/>
    <col min="15624" max="15624" width="14.42578125" style="1" customWidth="1"/>
    <col min="15625" max="15625" width="15.7109375" style="1" customWidth="1"/>
    <col min="15626" max="15873" width="9.140625" style="1"/>
    <col min="15874" max="15874" width="5.140625" style="1" customWidth="1"/>
    <col min="15875" max="15875" width="21.140625" style="1" customWidth="1"/>
    <col min="15876" max="15876" width="6.42578125" style="1" customWidth="1"/>
    <col min="15877" max="15877" width="17.42578125" style="1" customWidth="1"/>
    <col min="15878" max="15878" width="11.85546875" style="1" customWidth="1"/>
    <col min="15879" max="15879" width="7.5703125" style="1" customWidth="1"/>
    <col min="15880" max="15880" width="14.42578125" style="1" customWidth="1"/>
    <col min="15881" max="15881" width="15.7109375" style="1" customWidth="1"/>
    <col min="15882" max="16129" width="9.140625" style="1"/>
    <col min="16130" max="16130" width="5.140625" style="1" customWidth="1"/>
    <col min="16131" max="16131" width="21.140625" style="1" customWidth="1"/>
    <col min="16132" max="16132" width="6.42578125" style="1" customWidth="1"/>
    <col min="16133" max="16133" width="17.42578125" style="1" customWidth="1"/>
    <col min="16134" max="16134" width="11.85546875" style="1" customWidth="1"/>
    <col min="16135" max="16135" width="7.5703125" style="1" customWidth="1"/>
    <col min="16136" max="16136" width="14.42578125" style="1" customWidth="1"/>
    <col min="16137" max="16137" width="15.7109375" style="1" customWidth="1"/>
    <col min="16138" max="16384" width="9.140625" style="1"/>
  </cols>
  <sheetData>
    <row r="1" spans="1:22" ht="36.75" customHeight="1" x14ac:dyDescent="0.2">
      <c r="A1" s="115" t="s">
        <v>7</v>
      </c>
      <c r="B1" s="115"/>
      <c r="C1" s="115"/>
      <c r="D1" s="115"/>
      <c r="E1" s="115"/>
      <c r="F1" s="115"/>
      <c r="G1" s="115"/>
      <c r="H1" s="115"/>
      <c r="I1" s="115"/>
      <c r="V1" s="1"/>
    </row>
    <row r="2" spans="1:22" ht="22.5" customHeight="1" x14ac:dyDescent="0.2">
      <c r="A2" s="116" t="s">
        <v>8</v>
      </c>
      <c r="B2" s="116"/>
      <c r="C2" s="116"/>
      <c r="D2" s="116"/>
      <c r="E2" s="116"/>
      <c r="F2" s="116"/>
      <c r="G2" s="116"/>
      <c r="H2" s="116"/>
      <c r="I2" s="116"/>
      <c r="V2" s="1"/>
    </row>
    <row r="3" spans="1:22" ht="22.5" customHeight="1" x14ac:dyDescent="0.2">
      <c r="A3" s="117">
        <v>3</v>
      </c>
      <c r="B3" s="117"/>
      <c r="C3" s="117"/>
      <c r="D3" s="117"/>
      <c r="E3" s="117"/>
      <c r="F3" s="117"/>
      <c r="G3" s="117"/>
      <c r="H3" s="117"/>
      <c r="I3" s="117"/>
      <c r="V3" s="1"/>
    </row>
    <row r="4" spans="1:22" ht="60.75" customHeight="1" x14ac:dyDescent="0.95">
      <c r="D4" s="11"/>
    </row>
    <row r="5" spans="1:22" ht="25.5" customHeight="1" x14ac:dyDescent="0.75">
      <c r="A5" s="54" t="s">
        <v>18</v>
      </c>
      <c r="B5" s="55" t="s">
        <v>0</v>
      </c>
      <c r="C5" s="55" t="s">
        <v>19</v>
      </c>
      <c r="D5" s="56" t="s">
        <v>20</v>
      </c>
      <c r="E5" s="55" t="s">
        <v>21</v>
      </c>
      <c r="F5" s="55" t="s">
        <v>22</v>
      </c>
      <c r="G5" s="57" t="s">
        <v>23</v>
      </c>
      <c r="H5" s="57" t="s">
        <v>24</v>
      </c>
      <c r="I5" s="58" t="s">
        <v>27</v>
      </c>
      <c r="J5" s="58" t="s">
        <v>29</v>
      </c>
      <c r="K5" s="59"/>
      <c r="L5" s="59"/>
      <c r="M5" s="59"/>
      <c r="N5" s="59"/>
      <c r="O5" s="59"/>
      <c r="P5" s="59"/>
      <c r="Q5" s="59"/>
      <c r="R5" s="59"/>
      <c r="S5" s="58" t="s">
        <v>25</v>
      </c>
      <c r="T5" s="58" t="s">
        <v>26</v>
      </c>
      <c r="U5" s="61" t="s">
        <v>30</v>
      </c>
      <c r="V5" s="60" t="s">
        <v>28</v>
      </c>
    </row>
    <row r="6" spans="1:22" ht="21.75" customHeight="1" x14ac:dyDescent="0.65">
      <c r="A6" s="20">
        <v>1</v>
      </c>
      <c r="B6" s="21">
        <v>1565</v>
      </c>
      <c r="C6" s="25" t="s">
        <v>1628</v>
      </c>
      <c r="D6" s="27" t="s">
        <v>1629</v>
      </c>
      <c r="E6" s="24" t="s">
        <v>33</v>
      </c>
      <c r="F6" s="24" t="s">
        <v>1630</v>
      </c>
      <c r="G6" s="24" t="s">
        <v>35</v>
      </c>
      <c r="H6" s="24" t="s">
        <v>1644</v>
      </c>
      <c r="I6" s="24" t="s">
        <v>4</v>
      </c>
      <c r="J6" s="52"/>
      <c r="K6" s="52" t="str">
        <f t="shared" ref="K6:K103" si="0">E6&amp;G6&amp;I6</f>
        <v>បBBASat-Sun</v>
      </c>
      <c r="L6" s="52" t="str">
        <f t="shared" ref="L6:L103" si="1">E6&amp;G6</f>
        <v>បBBA</v>
      </c>
      <c r="M6" s="52" t="str">
        <f t="shared" ref="M6:M103" si="2">G6&amp;H6</f>
        <v>BBAបង្រៀន</v>
      </c>
      <c r="N6" s="52" t="str">
        <f t="shared" ref="N6:N103" si="3">E6&amp;G6&amp;H6</f>
        <v>បBBAបង្រៀន</v>
      </c>
      <c r="O6" s="52" t="str">
        <f t="shared" ref="O6:O103" si="4">G6&amp;H6&amp;I6</f>
        <v>BBAបង្រៀនSat-Sun</v>
      </c>
      <c r="P6" s="52" t="str">
        <f t="shared" ref="P6:P103" si="5">E6&amp;G6&amp;H6&amp;I6</f>
        <v>បBBAបង្រៀនSat-Sun</v>
      </c>
      <c r="Q6" s="52" t="e">
        <f>E6&amp;G6&amp;#REF!</f>
        <v>#REF!</v>
      </c>
      <c r="R6" s="52"/>
      <c r="S6" s="24" t="s">
        <v>1631</v>
      </c>
      <c r="T6" s="24"/>
      <c r="U6" s="62"/>
      <c r="V6" s="47"/>
    </row>
    <row r="7" spans="1:22" ht="21.75" customHeight="1" x14ac:dyDescent="0.65">
      <c r="A7" s="20">
        <v>2</v>
      </c>
      <c r="B7" s="21">
        <v>1631</v>
      </c>
      <c r="C7" s="25" t="s">
        <v>1632</v>
      </c>
      <c r="D7" s="27" t="s">
        <v>1633</v>
      </c>
      <c r="E7" s="13" t="s">
        <v>40</v>
      </c>
      <c r="F7" s="24" t="s">
        <v>1634</v>
      </c>
      <c r="G7" s="24" t="s">
        <v>35</v>
      </c>
      <c r="H7" s="24" t="s">
        <v>1635</v>
      </c>
      <c r="I7" s="18" t="s">
        <v>4</v>
      </c>
      <c r="J7" s="52"/>
      <c r="K7" s="52" t="str">
        <f t="shared" si="0"/>
        <v>សBBASat-Sun</v>
      </c>
      <c r="L7" s="52" t="str">
        <f t="shared" si="1"/>
        <v>សBBA</v>
      </c>
      <c r="M7" s="52" t="str">
        <f t="shared" si="2"/>
        <v>BBAអង់គ្លេស</v>
      </c>
      <c r="N7" s="52" t="str">
        <f t="shared" si="3"/>
        <v>សBBAអង់គ្លេស</v>
      </c>
      <c r="O7" s="52" t="str">
        <f t="shared" si="4"/>
        <v>BBAអង់គ្លេសSat-Sun</v>
      </c>
      <c r="P7" s="52" t="str">
        <f t="shared" si="5"/>
        <v>សBBAអង់គ្លេសSat-Sun</v>
      </c>
      <c r="Q7" s="52" t="e">
        <f>E7&amp;G7&amp;#REF!</f>
        <v>#REF!</v>
      </c>
      <c r="R7" s="52"/>
      <c r="S7" s="18" t="s">
        <v>1636</v>
      </c>
      <c r="T7" s="18"/>
      <c r="U7" s="28"/>
      <c r="V7" s="47"/>
    </row>
    <row r="8" spans="1:22" ht="21.75" customHeight="1" x14ac:dyDescent="0.65">
      <c r="A8" s="20">
        <v>3</v>
      </c>
      <c r="B8" s="21">
        <v>1142</v>
      </c>
      <c r="C8" s="25" t="s">
        <v>1637</v>
      </c>
      <c r="D8" s="27" t="s">
        <v>1638</v>
      </c>
      <c r="E8" s="13" t="s">
        <v>33</v>
      </c>
      <c r="F8" s="24" t="s">
        <v>1639</v>
      </c>
      <c r="G8" s="24" t="s">
        <v>35</v>
      </c>
      <c r="H8" s="24" t="s">
        <v>1635</v>
      </c>
      <c r="I8" s="18" t="s">
        <v>4</v>
      </c>
      <c r="J8" s="52"/>
      <c r="K8" s="52" t="str">
        <f t="shared" si="0"/>
        <v>បBBASat-Sun</v>
      </c>
      <c r="L8" s="52" t="str">
        <f t="shared" si="1"/>
        <v>បBBA</v>
      </c>
      <c r="M8" s="52" t="str">
        <f t="shared" si="2"/>
        <v>BBAអង់គ្លេស</v>
      </c>
      <c r="N8" s="52" t="str">
        <f t="shared" si="3"/>
        <v>បBBAអង់គ្លេស</v>
      </c>
      <c r="O8" s="52" t="str">
        <f t="shared" si="4"/>
        <v>BBAអង់គ្លេសSat-Sun</v>
      </c>
      <c r="P8" s="52" t="str">
        <f t="shared" si="5"/>
        <v>បBBAអង់គ្លេសSat-Sun</v>
      </c>
      <c r="Q8" s="52" t="e">
        <f>E8&amp;G8&amp;#REF!</f>
        <v>#REF!</v>
      </c>
      <c r="R8" s="52"/>
      <c r="S8" s="18" t="s">
        <v>1640</v>
      </c>
      <c r="T8" s="18"/>
      <c r="U8" s="28"/>
      <c r="V8" s="47"/>
    </row>
    <row r="9" spans="1:22" ht="21.75" customHeight="1" x14ac:dyDescent="0.65">
      <c r="A9" s="20">
        <v>4</v>
      </c>
      <c r="B9" s="21">
        <v>1540</v>
      </c>
      <c r="C9" s="25" t="s">
        <v>1641</v>
      </c>
      <c r="D9" s="27" t="s">
        <v>1642</v>
      </c>
      <c r="E9" s="13" t="s">
        <v>40</v>
      </c>
      <c r="F9" s="24" t="s">
        <v>1643</v>
      </c>
      <c r="G9" s="24" t="s">
        <v>35</v>
      </c>
      <c r="H9" s="24" t="s">
        <v>1644</v>
      </c>
      <c r="I9" s="18" t="s">
        <v>4</v>
      </c>
      <c r="J9" s="52"/>
      <c r="K9" s="52" t="str">
        <f t="shared" si="0"/>
        <v>សBBASat-Sun</v>
      </c>
      <c r="L9" s="52" t="str">
        <f t="shared" si="1"/>
        <v>សBBA</v>
      </c>
      <c r="M9" s="52" t="str">
        <f t="shared" si="2"/>
        <v>BBAបង្រៀន</v>
      </c>
      <c r="N9" s="52" t="str">
        <f t="shared" si="3"/>
        <v>សBBAបង្រៀន</v>
      </c>
      <c r="O9" s="52" t="str">
        <f t="shared" si="4"/>
        <v>BBAបង្រៀនSat-Sun</v>
      </c>
      <c r="P9" s="52" t="str">
        <f t="shared" si="5"/>
        <v>សBBAបង្រៀនSat-Sun</v>
      </c>
      <c r="Q9" s="52" t="e">
        <f>E9&amp;G9&amp;#REF!</f>
        <v>#REF!</v>
      </c>
      <c r="R9" s="52"/>
      <c r="S9" s="18" t="s">
        <v>1645</v>
      </c>
      <c r="T9" s="18"/>
      <c r="U9" s="65" t="s">
        <v>1646</v>
      </c>
      <c r="V9" s="47"/>
    </row>
    <row r="10" spans="1:22" ht="21.75" customHeight="1" x14ac:dyDescent="0.65">
      <c r="A10" s="20">
        <v>5</v>
      </c>
      <c r="B10" s="21">
        <v>2098</v>
      </c>
      <c r="C10" s="25" t="s">
        <v>1651</v>
      </c>
      <c r="D10" s="27" t="s">
        <v>1652</v>
      </c>
      <c r="E10" s="13" t="s">
        <v>33</v>
      </c>
      <c r="F10" s="24" t="s">
        <v>1653</v>
      </c>
      <c r="G10" s="24" t="s">
        <v>35</v>
      </c>
      <c r="H10" s="24" t="s">
        <v>1635</v>
      </c>
      <c r="I10" s="18" t="s">
        <v>4</v>
      </c>
      <c r="J10" s="52"/>
      <c r="K10" s="52" t="str">
        <f t="shared" si="0"/>
        <v>បBBASat-Sun</v>
      </c>
      <c r="L10" s="52" t="str">
        <f t="shared" si="1"/>
        <v>បBBA</v>
      </c>
      <c r="M10" s="52" t="str">
        <f t="shared" si="2"/>
        <v>BBAអង់គ្លេស</v>
      </c>
      <c r="N10" s="52" t="str">
        <f t="shared" si="3"/>
        <v>បBBAអង់គ្លេស</v>
      </c>
      <c r="O10" s="52" t="str">
        <f t="shared" si="4"/>
        <v>BBAអង់គ្លេសSat-Sun</v>
      </c>
      <c r="P10" s="52" t="str">
        <f t="shared" si="5"/>
        <v>បBBAអង់គ្លេសSat-Sun</v>
      </c>
      <c r="Q10" s="52" t="e">
        <f>E10&amp;G10&amp;#REF!</f>
        <v>#REF!</v>
      </c>
      <c r="R10" s="52"/>
      <c r="S10" s="18" t="s">
        <v>1654</v>
      </c>
      <c r="T10" s="18" t="s">
        <v>1655</v>
      </c>
      <c r="U10" s="65" t="s">
        <v>1656</v>
      </c>
      <c r="V10" s="47"/>
    </row>
    <row r="11" spans="1:22" ht="21.75" customHeight="1" x14ac:dyDescent="0.65">
      <c r="A11" s="20">
        <v>6</v>
      </c>
      <c r="B11" s="21">
        <v>2181</v>
      </c>
      <c r="C11" s="25" t="s">
        <v>1657</v>
      </c>
      <c r="D11" s="27" t="s">
        <v>1658</v>
      </c>
      <c r="E11" s="13" t="s">
        <v>33</v>
      </c>
      <c r="F11" s="24" t="s">
        <v>1659</v>
      </c>
      <c r="G11" s="24" t="s">
        <v>35</v>
      </c>
      <c r="H11" s="24" t="s">
        <v>1635</v>
      </c>
      <c r="I11" s="18" t="s">
        <v>4</v>
      </c>
      <c r="J11" s="52"/>
      <c r="K11" s="52" t="str">
        <f t="shared" si="0"/>
        <v>បBBASat-Sun</v>
      </c>
      <c r="L11" s="52" t="str">
        <f t="shared" si="1"/>
        <v>បBBA</v>
      </c>
      <c r="M11" s="52" t="str">
        <f t="shared" si="2"/>
        <v>BBAអង់គ្លេស</v>
      </c>
      <c r="N11" s="52" t="str">
        <f t="shared" si="3"/>
        <v>បBBAអង់គ្លេស</v>
      </c>
      <c r="O11" s="52" t="str">
        <f t="shared" si="4"/>
        <v>BBAអង់គ្លេសSat-Sun</v>
      </c>
      <c r="P11" s="52" t="str">
        <f t="shared" si="5"/>
        <v>បBBAអង់គ្លេសSat-Sun</v>
      </c>
      <c r="Q11" s="52" t="e">
        <f>E11&amp;G11&amp;#REF!</f>
        <v>#REF!</v>
      </c>
      <c r="R11" s="52"/>
      <c r="S11" s="18" t="s">
        <v>1660</v>
      </c>
      <c r="T11" s="18" t="s">
        <v>1661</v>
      </c>
      <c r="U11" s="65" t="s">
        <v>1662</v>
      </c>
      <c r="V11" s="47"/>
    </row>
    <row r="12" spans="1:22" ht="21.75" customHeight="1" x14ac:dyDescent="0.65">
      <c r="A12" s="20">
        <v>7</v>
      </c>
      <c r="B12" s="21"/>
      <c r="C12" s="25" t="s">
        <v>1663</v>
      </c>
      <c r="D12" s="27" t="s">
        <v>1664</v>
      </c>
      <c r="E12" s="13" t="s">
        <v>40</v>
      </c>
      <c r="F12" s="24" t="s">
        <v>1665</v>
      </c>
      <c r="G12" s="24" t="s">
        <v>35</v>
      </c>
      <c r="H12" s="24" t="s">
        <v>1644</v>
      </c>
      <c r="I12" s="18" t="s">
        <v>4</v>
      </c>
      <c r="J12" s="52"/>
      <c r="K12" s="52" t="str">
        <f t="shared" si="0"/>
        <v>សBBASat-Sun</v>
      </c>
      <c r="L12" s="52" t="str">
        <f t="shared" si="1"/>
        <v>សBBA</v>
      </c>
      <c r="M12" s="52" t="str">
        <f t="shared" si="2"/>
        <v>BBAបង្រៀន</v>
      </c>
      <c r="N12" s="52" t="str">
        <f t="shared" si="3"/>
        <v>សBBAបង្រៀន</v>
      </c>
      <c r="O12" s="52" t="str">
        <f t="shared" si="4"/>
        <v>BBAបង្រៀនSat-Sun</v>
      </c>
      <c r="P12" s="52" t="str">
        <f t="shared" si="5"/>
        <v>សBBAបង្រៀនSat-Sun</v>
      </c>
      <c r="Q12" s="52" t="e">
        <f>E12&amp;G12&amp;#REF!</f>
        <v>#REF!</v>
      </c>
      <c r="R12" s="52"/>
      <c r="S12" s="18" t="s">
        <v>1666</v>
      </c>
      <c r="T12" s="18"/>
      <c r="U12" s="28"/>
      <c r="V12" s="47"/>
    </row>
    <row r="13" spans="1:22" ht="21.75" customHeight="1" x14ac:dyDescent="0.65">
      <c r="A13" s="20">
        <v>8</v>
      </c>
      <c r="B13" s="21">
        <v>1222</v>
      </c>
      <c r="C13" s="25" t="s">
        <v>1674</v>
      </c>
      <c r="D13" s="27" t="s">
        <v>1675</v>
      </c>
      <c r="E13" s="13" t="s">
        <v>40</v>
      </c>
      <c r="F13" s="24" t="s">
        <v>132</v>
      </c>
      <c r="G13" s="24" t="s">
        <v>35</v>
      </c>
      <c r="H13" s="24" t="s">
        <v>1676</v>
      </c>
      <c r="I13" s="18" t="s">
        <v>4</v>
      </c>
      <c r="J13" s="52"/>
      <c r="K13" s="52" t="str">
        <f t="shared" si="0"/>
        <v>សBBASat-Sun</v>
      </c>
      <c r="L13" s="52" t="str">
        <f t="shared" si="1"/>
        <v>សBBA</v>
      </c>
      <c r="M13" s="52" t="str">
        <f t="shared" si="2"/>
        <v>BBAគណនេយ្យ</v>
      </c>
      <c r="N13" s="52" t="str">
        <f t="shared" si="3"/>
        <v>សBBAគណនេយ្យ</v>
      </c>
      <c r="O13" s="52" t="str">
        <f t="shared" si="4"/>
        <v>BBAគណនេយ្យSat-Sun</v>
      </c>
      <c r="P13" s="52" t="str">
        <f t="shared" si="5"/>
        <v>សBBAគណនេយ្យSat-Sun</v>
      </c>
      <c r="Q13" s="52" t="e">
        <f>E13&amp;G13&amp;#REF!</f>
        <v>#REF!</v>
      </c>
      <c r="R13" s="52"/>
      <c r="S13" s="18" t="s">
        <v>1677</v>
      </c>
      <c r="T13" s="18" t="s">
        <v>1678</v>
      </c>
      <c r="U13" s="65" t="s">
        <v>1679</v>
      </c>
      <c r="V13" s="47"/>
    </row>
    <row r="14" spans="1:22" ht="21.75" customHeight="1" x14ac:dyDescent="0.65">
      <c r="A14" s="20">
        <v>9</v>
      </c>
      <c r="B14" s="21">
        <v>1636</v>
      </c>
      <c r="C14" s="25" t="s">
        <v>1680</v>
      </c>
      <c r="D14" s="27" t="s">
        <v>1681</v>
      </c>
      <c r="E14" s="13" t="s">
        <v>40</v>
      </c>
      <c r="F14" s="24" t="s">
        <v>1682</v>
      </c>
      <c r="G14" s="24" t="s">
        <v>35</v>
      </c>
      <c r="H14" s="24" t="s">
        <v>1676</v>
      </c>
      <c r="I14" s="18" t="s">
        <v>4</v>
      </c>
      <c r="J14" s="52"/>
      <c r="K14" s="52" t="str">
        <f t="shared" si="0"/>
        <v>សBBASat-Sun</v>
      </c>
      <c r="L14" s="52" t="str">
        <f t="shared" si="1"/>
        <v>សBBA</v>
      </c>
      <c r="M14" s="52" t="str">
        <f t="shared" si="2"/>
        <v>BBAគណនេយ្យ</v>
      </c>
      <c r="N14" s="52" t="str">
        <f t="shared" si="3"/>
        <v>សBBAគណនេយ្យ</v>
      </c>
      <c r="O14" s="52" t="str">
        <f t="shared" si="4"/>
        <v>BBAគណនេយ្យSat-Sun</v>
      </c>
      <c r="P14" s="52" t="str">
        <f t="shared" si="5"/>
        <v>សBBAគណនេយ្យSat-Sun</v>
      </c>
      <c r="Q14" s="52" t="e">
        <f>E14&amp;G14&amp;#REF!</f>
        <v>#REF!</v>
      </c>
      <c r="R14" s="52"/>
      <c r="S14" s="18" t="s">
        <v>1683</v>
      </c>
      <c r="T14" s="18"/>
      <c r="U14" s="28"/>
      <c r="V14" s="47"/>
    </row>
    <row r="15" spans="1:22" ht="21.75" customHeight="1" x14ac:dyDescent="0.65">
      <c r="A15" s="20">
        <v>10</v>
      </c>
      <c r="B15" s="21">
        <v>1113</v>
      </c>
      <c r="C15" s="25" t="s">
        <v>1684</v>
      </c>
      <c r="D15" s="27" t="s">
        <v>1685</v>
      </c>
      <c r="E15" s="13" t="s">
        <v>40</v>
      </c>
      <c r="F15" s="24" t="s">
        <v>1686</v>
      </c>
      <c r="G15" s="24" t="s">
        <v>35</v>
      </c>
      <c r="H15" s="24" t="s">
        <v>1676</v>
      </c>
      <c r="I15" s="18" t="s">
        <v>4</v>
      </c>
      <c r="J15" s="52"/>
      <c r="K15" s="52" t="str">
        <f t="shared" si="0"/>
        <v>សBBASat-Sun</v>
      </c>
      <c r="L15" s="52" t="str">
        <f t="shared" si="1"/>
        <v>សBBA</v>
      </c>
      <c r="M15" s="52" t="str">
        <f t="shared" si="2"/>
        <v>BBAគណនេយ្យ</v>
      </c>
      <c r="N15" s="52" t="str">
        <f t="shared" si="3"/>
        <v>សBBAគណនេយ្យ</v>
      </c>
      <c r="O15" s="52" t="str">
        <f t="shared" si="4"/>
        <v>BBAគណនេយ្យSat-Sun</v>
      </c>
      <c r="P15" s="52" t="str">
        <f t="shared" si="5"/>
        <v>សBBAគណនេយ្យSat-Sun</v>
      </c>
      <c r="Q15" s="52" t="e">
        <f>E15&amp;G15&amp;#REF!</f>
        <v>#REF!</v>
      </c>
      <c r="R15" s="52"/>
      <c r="S15" s="18" t="s">
        <v>1687</v>
      </c>
      <c r="T15" s="18" t="s">
        <v>1688</v>
      </c>
      <c r="U15" s="28"/>
      <c r="V15" s="47"/>
    </row>
    <row r="16" spans="1:22" ht="21.75" customHeight="1" x14ac:dyDescent="0.65">
      <c r="A16" s="20">
        <v>11</v>
      </c>
      <c r="B16" s="21">
        <v>1099</v>
      </c>
      <c r="C16" s="25" t="s">
        <v>1689</v>
      </c>
      <c r="D16" s="27" t="s">
        <v>1690</v>
      </c>
      <c r="E16" s="13" t="s">
        <v>40</v>
      </c>
      <c r="F16" s="24" t="s">
        <v>1691</v>
      </c>
      <c r="G16" s="24" t="s">
        <v>35</v>
      </c>
      <c r="H16" s="24" t="s">
        <v>1676</v>
      </c>
      <c r="I16" s="18" t="s">
        <v>4</v>
      </c>
      <c r="J16" s="52"/>
      <c r="K16" s="52" t="str">
        <f t="shared" si="0"/>
        <v>សBBASat-Sun</v>
      </c>
      <c r="L16" s="52" t="str">
        <f t="shared" si="1"/>
        <v>សBBA</v>
      </c>
      <c r="M16" s="52" t="str">
        <f t="shared" si="2"/>
        <v>BBAគណនេយ្យ</v>
      </c>
      <c r="N16" s="52" t="str">
        <f t="shared" si="3"/>
        <v>សBBAគណនេយ្យ</v>
      </c>
      <c r="O16" s="52" t="str">
        <f t="shared" si="4"/>
        <v>BBAគណនេយ្យSat-Sun</v>
      </c>
      <c r="P16" s="52" t="str">
        <f t="shared" si="5"/>
        <v>សBBAគណនេយ្យSat-Sun</v>
      </c>
      <c r="Q16" s="52" t="e">
        <f>E16&amp;G16&amp;#REF!</f>
        <v>#REF!</v>
      </c>
      <c r="R16" s="52"/>
      <c r="S16" s="18" t="s">
        <v>1692</v>
      </c>
      <c r="T16" s="18" t="s">
        <v>1693</v>
      </c>
      <c r="U16" s="28"/>
      <c r="V16" s="47"/>
    </row>
    <row r="17" spans="1:22" ht="21.75" customHeight="1" x14ac:dyDescent="0.65">
      <c r="A17" s="20">
        <v>12</v>
      </c>
      <c r="B17" s="21"/>
      <c r="C17" s="25" t="s">
        <v>1694</v>
      </c>
      <c r="D17" s="27" t="s">
        <v>1695</v>
      </c>
      <c r="E17" s="13" t="s">
        <v>40</v>
      </c>
      <c r="F17" s="24" t="s">
        <v>1696</v>
      </c>
      <c r="G17" s="24" t="s">
        <v>35</v>
      </c>
      <c r="H17" s="24" t="s">
        <v>1676</v>
      </c>
      <c r="I17" s="18" t="s">
        <v>4</v>
      </c>
      <c r="J17" s="52"/>
      <c r="K17" s="52" t="str">
        <f t="shared" si="0"/>
        <v>សBBASat-Sun</v>
      </c>
      <c r="L17" s="52" t="str">
        <f t="shared" si="1"/>
        <v>សBBA</v>
      </c>
      <c r="M17" s="52" t="str">
        <f t="shared" si="2"/>
        <v>BBAគណនេយ្យ</v>
      </c>
      <c r="N17" s="52" t="str">
        <f t="shared" si="3"/>
        <v>សBBAគណនេយ្យ</v>
      </c>
      <c r="O17" s="52" t="str">
        <f t="shared" si="4"/>
        <v>BBAគណនេយ្យSat-Sun</v>
      </c>
      <c r="P17" s="52" t="str">
        <f t="shared" si="5"/>
        <v>សBBAគណនេយ្យSat-Sun</v>
      </c>
      <c r="Q17" s="52" t="e">
        <f>E17&amp;G17&amp;#REF!</f>
        <v>#REF!</v>
      </c>
      <c r="R17" s="52"/>
      <c r="S17" s="18" t="s">
        <v>1697</v>
      </c>
      <c r="T17" s="18" t="s">
        <v>1698</v>
      </c>
      <c r="U17" s="28"/>
      <c r="V17" s="47"/>
    </row>
    <row r="18" spans="1:22" ht="21.75" customHeight="1" x14ac:dyDescent="0.65">
      <c r="A18" s="20">
        <v>13</v>
      </c>
      <c r="B18" s="21">
        <v>1136</v>
      </c>
      <c r="C18" s="25" t="s">
        <v>1699</v>
      </c>
      <c r="D18" s="27" t="s">
        <v>1700</v>
      </c>
      <c r="E18" s="13" t="s">
        <v>40</v>
      </c>
      <c r="F18" s="24" t="s">
        <v>1701</v>
      </c>
      <c r="G18" s="24" t="s">
        <v>35</v>
      </c>
      <c r="H18" s="24" t="s">
        <v>1676</v>
      </c>
      <c r="I18" s="18" t="s">
        <v>4</v>
      </c>
      <c r="J18" s="52"/>
      <c r="K18" s="52" t="str">
        <f t="shared" si="0"/>
        <v>សBBASat-Sun</v>
      </c>
      <c r="L18" s="52" t="str">
        <f t="shared" si="1"/>
        <v>សBBA</v>
      </c>
      <c r="M18" s="52" t="str">
        <f t="shared" si="2"/>
        <v>BBAគណនេយ្យ</v>
      </c>
      <c r="N18" s="52" t="str">
        <f t="shared" si="3"/>
        <v>សBBAគណនេយ្យ</v>
      </c>
      <c r="O18" s="52" t="str">
        <f t="shared" si="4"/>
        <v>BBAគណនេយ្យSat-Sun</v>
      </c>
      <c r="P18" s="52" t="str">
        <f t="shared" si="5"/>
        <v>សBBAគណនេយ្យSat-Sun</v>
      </c>
      <c r="Q18" s="52" t="e">
        <f>E18&amp;G18&amp;#REF!</f>
        <v>#REF!</v>
      </c>
      <c r="R18" s="52"/>
      <c r="S18" s="18" t="s">
        <v>1702</v>
      </c>
      <c r="T18" s="18" t="s">
        <v>1703</v>
      </c>
      <c r="U18" s="28"/>
      <c r="V18" s="47"/>
    </row>
    <row r="19" spans="1:22" ht="21.75" customHeight="1" x14ac:dyDescent="0.65">
      <c r="A19" s="20">
        <v>14</v>
      </c>
      <c r="B19" s="21"/>
      <c r="C19" s="25" t="s">
        <v>1704</v>
      </c>
      <c r="D19" s="27" t="s">
        <v>1705</v>
      </c>
      <c r="E19" s="13" t="s">
        <v>40</v>
      </c>
      <c r="F19" s="24" t="s">
        <v>1706</v>
      </c>
      <c r="G19" s="24" t="s">
        <v>35</v>
      </c>
      <c r="H19" s="24" t="s">
        <v>1676</v>
      </c>
      <c r="I19" s="18" t="s">
        <v>4</v>
      </c>
      <c r="J19" s="52"/>
      <c r="K19" s="52" t="str">
        <f t="shared" si="0"/>
        <v>សBBASat-Sun</v>
      </c>
      <c r="L19" s="52" t="str">
        <f t="shared" si="1"/>
        <v>សBBA</v>
      </c>
      <c r="M19" s="52" t="str">
        <f t="shared" si="2"/>
        <v>BBAគណនេយ្យ</v>
      </c>
      <c r="N19" s="52" t="str">
        <f t="shared" si="3"/>
        <v>សBBAគណនេយ្យ</v>
      </c>
      <c r="O19" s="52" t="str">
        <f t="shared" si="4"/>
        <v>BBAគណនេយ្យSat-Sun</v>
      </c>
      <c r="P19" s="52" t="str">
        <f t="shared" si="5"/>
        <v>សBBAគណនេយ្យSat-Sun</v>
      </c>
      <c r="Q19" s="52" t="e">
        <f>E19&amp;G19&amp;#REF!</f>
        <v>#REF!</v>
      </c>
      <c r="R19" s="52"/>
      <c r="S19" s="18" t="s">
        <v>1707</v>
      </c>
      <c r="T19" s="18" t="s">
        <v>1708</v>
      </c>
      <c r="U19" s="28"/>
      <c r="V19" s="47"/>
    </row>
    <row r="20" spans="1:22" ht="21.75" customHeight="1" x14ac:dyDescent="0.65">
      <c r="A20" s="20">
        <v>15</v>
      </c>
      <c r="B20" s="21">
        <v>2205</v>
      </c>
      <c r="C20" s="25" t="s">
        <v>1709</v>
      </c>
      <c r="D20" s="27" t="s">
        <v>1710</v>
      </c>
      <c r="E20" s="13" t="s">
        <v>33</v>
      </c>
      <c r="F20" s="24" t="s">
        <v>1711</v>
      </c>
      <c r="G20" s="24" t="s">
        <v>35</v>
      </c>
      <c r="H20" s="24" t="s">
        <v>1676</v>
      </c>
      <c r="I20" s="18" t="s">
        <v>4</v>
      </c>
      <c r="J20" s="52"/>
      <c r="K20" s="52" t="str">
        <f t="shared" si="0"/>
        <v>បBBASat-Sun</v>
      </c>
      <c r="L20" s="52" t="str">
        <f t="shared" si="1"/>
        <v>បBBA</v>
      </c>
      <c r="M20" s="52" t="str">
        <f t="shared" si="2"/>
        <v>BBAគណនេយ្យ</v>
      </c>
      <c r="N20" s="52" t="str">
        <f t="shared" si="3"/>
        <v>បBBAគណនេយ្យ</v>
      </c>
      <c r="O20" s="52" t="str">
        <f t="shared" si="4"/>
        <v>BBAគណនេយ្យSat-Sun</v>
      </c>
      <c r="P20" s="52" t="str">
        <f t="shared" si="5"/>
        <v>បBBAគណនេយ្យSat-Sun</v>
      </c>
      <c r="Q20" s="52" t="e">
        <f>E20&amp;G20&amp;#REF!</f>
        <v>#REF!</v>
      </c>
      <c r="R20" s="52"/>
      <c r="S20" s="18" t="s">
        <v>1712</v>
      </c>
      <c r="T20" s="18" t="s">
        <v>1713</v>
      </c>
      <c r="U20" s="28"/>
      <c r="V20" s="47"/>
    </row>
    <row r="21" spans="1:22" ht="21.75" customHeight="1" x14ac:dyDescent="0.65">
      <c r="A21" s="20">
        <v>16</v>
      </c>
      <c r="B21" s="21"/>
      <c r="C21" s="25" t="s">
        <v>1714</v>
      </c>
      <c r="D21" s="27" t="s">
        <v>1715</v>
      </c>
      <c r="E21" s="13" t="s">
        <v>40</v>
      </c>
      <c r="F21" s="24" t="s">
        <v>615</v>
      </c>
      <c r="G21" s="24" t="s">
        <v>35</v>
      </c>
      <c r="H21" s="24" t="s">
        <v>1676</v>
      </c>
      <c r="I21" s="18" t="s">
        <v>4</v>
      </c>
      <c r="J21" s="52"/>
      <c r="K21" s="52" t="str">
        <f t="shared" si="0"/>
        <v>សBBASat-Sun</v>
      </c>
      <c r="L21" s="52" t="str">
        <f t="shared" si="1"/>
        <v>សBBA</v>
      </c>
      <c r="M21" s="52" t="str">
        <f t="shared" si="2"/>
        <v>BBAគណនេយ្យ</v>
      </c>
      <c r="N21" s="52" t="str">
        <f t="shared" si="3"/>
        <v>សBBAគណនេយ្យ</v>
      </c>
      <c r="O21" s="52" t="str">
        <f t="shared" si="4"/>
        <v>BBAគណនេយ្យSat-Sun</v>
      </c>
      <c r="P21" s="52" t="str">
        <f t="shared" si="5"/>
        <v>សBBAគណនេយ្យSat-Sun</v>
      </c>
      <c r="Q21" s="52" t="e">
        <f>E21&amp;G21&amp;#REF!</f>
        <v>#REF!</v>
      </c>
      <c r="R21" s="52"/>
      <c r="S21" s="18" t="s">
        <v>1716</v>
      </c>
      <c r="T21" s="18" t="s">
        <v>1717</v>
      </c>
      <c r="U21" s="28"/>
      <c r="V21" s="47"/>
    </row>
    <row r="22" spans="1:22" ht="21.75" customHeight="1" x14ac:dyDescent="0.65">
      <c r="A22" s="20">
        <v>17</v>
      </c>
      <c r="B22" s="21">
        <v>1076</v>
      </c>
      <c r="C22" s="25" t="s">
        <v>1718</v>
      </c>
      <c r="D22" s="27" t="s">
        <v>1719</v>
      </c>
      <c r="E22" s="13" t="s">
        <v>40</v>
      </c>
      <c r="F22" s="24" t="s">
        <v>1720</v>
      </c>
      <c r="G22" s="24" t="s">
        <v>35</v>
      </c>
      <c r="H22" s="24" t="s">
        <v>1676</v>
      </c>
      <c r="I22" s="18" t="s">
        <v>4</v>
      </c>
      <c r="J22" s="52"/>
      <c r="K22" s="52" t="str">
        <f t="shared" si="0"/>
        <v>សBBASat-Sun</v>
      </c>
      <c r="L22" s="52" t="str">
        <f t="shared" si="1"/>
        <v>សBBA</v>
      </c>
      <c r="M22" s="52" t="str">
        <f t="shared" si="2"/>
        <v>BBAគណនេយ្យ</v>
      </c>
      <c r="N22" s="52" t="str">
        <f t="shared" si="3"/>
        <v>សBBAគណនេយ្យ</v>
      </c>
      <c r="O22" s="52" t="str">
        <f t="shared" si="4"/>
        <v>BBAគណនេយ្យSat-Sun</v>
      </c>
      <c r="P22" s="52" t="str">
        <f t="shared" si="5"/>
        <v>សBBAគណនេយ្យSat-Sun</v>
      </c>
      <c r="Q22" s="52" t="e">
        <f>E22&amp;G22&amp;#REF!</f>
        <v>#REF!</v>
      </c>
      <c r="R22" s="52"/>
      <c r="S22" s="18" t="s">
        <v>1721</v>
      </c>
      <c r="T22" s="18"/>
      <c r="U22" s="65" t="s">
        <v>1722</v>
      </c>
      <c r="V22" s="47"/>
    </row>
    <row r="23" spans="1:22" ht="21.75" customHeight="1" x14ac:dyDescent="0.65">
      <c r="A23" s="20">
        <v>18</v>
      </c>
      <c r="B23" s="21">
        <v>1221</v>
      </c>
      <c r="C23" s="25" t="s">
        <v>1724</v>
      </c>
      <c r="D23" s="27" t="s">
        <v>1723</v>
      </c>
      <c r="E23" s="13" t="s">
        <v>40</v>
      </c>
      <c r="F23" s="24" t="s">
        <v>1725</v>
      </c>
      <c r="G23" s="24" t="s">
        <v>35</v>
      </c>
      <c r="H23" s="24" t="s">
        <v>1676</v>
      </c>
      <c r="I23" s="18" t="s">
        <v>4</v>
      </c>
      <c r="J23" s="52"/>
      <c r="K23" s="52" t="str">
        <f t="shared" si="0"/>
        <v>សBBASat-Sun</v>
      </c>
      <c r="L23" s="52" t="str">
        <f t="shared" si="1"/>
        <v>សBBA</v>
      </c>
      <c r="M23" s="52" t="str">
        <f t="shared" si="2"/>
        <v>BBAគណនេយ្យ</v>
      </c>
      <c r="N23" s="52" t="str">
        <f t="shared" si="3"/>
        <v>សBBAគណនេយ្យ</v>
      </c>
      <c r="O23" s="52" t="str">
        <f t="shared" si="4"/>
        <v>BBAគណនេយ្យSat-Sun</v>
      </c>
      <c r="P23" s="52" t="str">
        <f t="shared" si="5"/>
        <v>សBBAគណនេយ្យSat-Sun</v>
      </c>
      <c r="Q23" s="52" t="e">
        <f>E23&amp;G23&amp;#REF!</f>
        <v>#REF!</v>
      </c>
      <c r="R23" s="52"/>
      <c r="S23" s="18" t="s">
        <v>1726</v>
      </c>
      <c r="T23" s="18" t="s">
        <v>1727</v>
      </c>
      <c r="U23" s="28"/>
      <c r="V23" s="47"/>
    </row>
    <row r="24" spans="1:22" ht="21.75" customHeight="1" x14ac:dyDescent="0.65">
      <c r="A24" s="20">
        <v>19</v>
      </c>
      <c r="B24" s="21">
        <v>1078</v>
      </c>
      <c r="C24" s="25" t="s">
        <v>1728</v>
      </c>
      <c r="D24" s="27" t="s">
        <v>1729</v>
      </c>
      <c r="E24" s="13" t="s">
        <v>40</v>
      </c>
      <c r="F24" s="24" t="s">
        <v>1730</v>
      </c>
      <c r="G24" s="24" t="s">
        <v>35</v>
      </c>
      <c r="H24" s="24" t="s">
        <v>1676</v>
      </c>
      <c r="I24" s="18" t="s">
        <v>4</v>
      </c>
      <c r="J24" s="52"/>
      <c r="K24" s="52" t="str">
        <f t="shared" si="0"/>
        <v>សBBASat-Sun</v>
      </c>
      <c r="L24" s="52" t="str">
        <f t="shared" si="1"/>
        <v>សBBA</v>
      </c>
      <c r="M24" s="52" t="str">
        <f t="shared" si="2"/>
        <v>BBAគណនេយ្យ</v>
      </c>
      <c r="N24" s="52" t="str">
        <f t="shared" si="3"/>
        <v>សBBAគណនេយ្យ</v>
      </c>
      <c r="O24" s="52" t="str">
        <f t="shared" si="4"/>
        <v>BBAគណនេយ្យSat-Sun</v>
      </c>
      <c r="P24" s="52" t="str">
        <f t="shared" si="5"/>
        <v>សBBAគណនេយ្យSat-Sun</v>
      </c>
      <c r="Q24" s="52" t="e">
        <f>E24&amp;G24&amp;#REF!</f>
        <v>#REF!</v>
      </c>
      <c r="R24" s="52"/>
      <c r="S24" s="18" t="s">
        <v>1731</v>
      </c>
      <c r="T24" s="18" t="s">
        <v>1732</v>
      </c>
      <c r="U24" s="28"/>
      <c r="V24" s="47"/>
    </row>
    <row r="25" spans="1:22" ht="21.75" customHeight="1" x14ac:dyDescent="0.65">
      <c r="A25" s="20">
        <v>20</v>
      </c>
      <c r="B25" s="21">
        <v>1146</v>
      </c>
      <c r="C25" s="25" t="s">
        <v>1733</v>
      </c>
      <c r="D25" s="27" t="s">
        <v>1734</v>
      </c>
      <c r="E25" s="13" t="s">
        <v>40</v>
      </c>
      <c r="F25" s="24" t="s">
        <v>1735</v>
      </c>
      <c r="G25" s="24" t="s">
        <v>35</v>
      </c>
      <c r="H25" s="24" t="s">
        <v>1676</v>
      </c>
      <c r="I25" s="18" t="s">
        <v>4</v>
      </c>
      <c r="J25" s="52"/>
      <c r="K25" s="52" t="str">
        <f t="shared" si="0"/>
        <v>សBBASat-Sun</v>
      </c>
      <c r="L25" s="52" t="str">
        <f t="shared" si="1"/>
        <v>សBBA</v>
      </c>
      <c r="M25" s="52" t="str">
        <f t="shared" si="2"/>
        <v>BBAគណនេយ្យ</v>
      </c>
      <c r="N25" s="52" t="str">
        <f t="shared" si="3"/>
        <v>សBBAគណនេយ្យ</v>
      </c>
      <c r="O25" s="52" t="str">
        <f t="shared" si="4"/>
        <v>BBAគណនេយ្យSat-Sun</v>
      </c>
      <c r="P25" s="52" t="str">
        <f t="shared" si="5"/>
        <v>សBBAគណនេយ្យSat-Sun</v>
      </c>
      <c r="Q25" s="52" t="e">
        <f>E25&amp;G25&amp;#REF!</f>
        <v>#REF!</v>
      </c>
      <c r="R25" s="52"/>
      <c r="S25" s="18" t="s">
        <v>1736</v>
      </c>
      <c r="T25" s="18" t="s">
        <v>1737</v>
      </c>
      <c r="U25" s="28"/>
      <c r="V25" s="47"/>
    </row>
    <row r="26" spans="1:22" ht="21.75" customHeight="1" x14ac:dyDescent="0.65">
      <c r="A26" s="20">
        <v>21</v>
      </c>
      <c r="B26" s="21"/>
      <c r="C26" s="25" t="s">
        <v>1738</v>
      </c>
      <c r="D26" s="27" t="s">
        <v>1739</v>
      </c>
      <c r="E26" s="13" t="s">
        <v>40</v>
      </c>
      <c r="F26" s="24" t="s">
        <v>1740</v>
      </c>
      <c r="G26" s="24" t="s">
        <v>35</v>
      </c>
      <c r="H26" s="24" t="s">
        <v>1676</v>
      </c>
      <c r="I26" s="18" t="s">
        <v>4</v>
      </c>
      <c r="J26" s="52"/>
      <c r="K26" s="52" t="str">
        <f t="shared" si="0"/>
        <v>សBBASat-Sun</v>
      </c>
      <c r="L26" s="52" t="str">
        <f t="shared" si="1"/>
        <v>សBBA</v>
      </c>
      <c r="M26" s="52" t="str">
        <f t="shared" si="2"/>
        <v>BBAគណនេយ្យ</v>
      </c>
      <c r="N26" s="52" t="str">
        <f t="shared" si="3"/>
        <v>សBBAគណនេយ្យ</v>
      </c>
      <c r="O26" s="52" t="str">
        <f t="shared" si="4"/>
        <v>BBAគណនេយ្យSat-Sun</v>
      </c>
      <c r="P26" s="52" t="str">
        <f t="shared" si="5"/>
        <v>សBBAគណនេយ្យSat-Sun</v>
      </c>
      <c r="Q26" s="52" t="e">
        <f>E26&amp;G26&amp;#REF!</f>
        <v>#REF!</v>
      </c>
      <c r="R26" s="52"/>
      <c r="S26" s="18" t="s">
        <v>1741</v>
      </c>
      <c r="T26" s="18" t="s">
        <v>1742</v>
      </c>
      <c r="U26" s="28"/>
      <c r="V26" s="47"/>
    </row>
    <row r="27" spans="1:22" ht="21.75" customHeight="1" x14ac:dyDescent="0.65">
      <c r="A27" s="20">
        <v>22</v>
      </c>
      <c r="B27" s="21">
        <v>1163</v>
      </c>
      <c r="C27" s="25" t="s">
        <v>1743</v>
      </c>
      <c r="D27" s="27" t="s">
        <v>1744</v>
      </c>
      <c r="E27" s="13" t="s">
        <v>40</v>
      </c>
      <c r="F27" s="24" t="s">
        <v>1745</v>
      </c>
      <c r="G27" s="24" t="s">
        <v>35</v>
      </c>
      <c r="H27" s="24" t="s">
        <v>1676</v>
      </c>
      <c r="I27" s="18" t="s">
        <v>4</v>
      </c>
      <c r="J27" s="52"/>
      <c r="K27" s="52" t="str">
        <f t="shared" si="0"/>
        <v>សBBASat-Sun</v>
      </c>
      <c r="L27" s="52" t="str">
        <f t="shared" si="1"/>
        <v>សBBA</v>
      </c>
      <c r="M27" s="52" t="str">
        <f t="shared" si="2"/>
        <v>BBAគណនេយ្យ</v>
      </c>
      <c r="N27" s="52" t="str">
        <f t="shared" si="3"/>
        <v>សBBAគណនេយ្យ</v>
      </c>
      <c r="O27" s="52" t="str">
        <f t="shared" si="4"/>
        <v>BBAគណនេយ្យSat-Sun</v>
      </c>
      <c r="P27" s="52" t="str">
        <f t="shared" si="5"/>
        <v>សBBAគណនេយ្យSat-Sun</v>
      </c>
      <c r="Q27" s="52" t="e">
        <f>E27&amp;G27&amp;#REF!</f>
        <v>#REF!</v>
      </c>
      <c r="R27" s="52"/>
      <c r="S27" s="18" t="s">
        <v>1746</v>
      </c>
      <c r="T27" s="18"/>
      <c r="U27" s="65" t="s">
        <v>1747</v>
      </c>
      <c r="V27" s="47"/>
    </row>
    <row r="28" spans="1:22" ht="21.75" customHeight="1" x14ac:dyDescent="0.65">
      <c r="A28" s="20">
        <v>23</v>
      </c>
      <c r="B28" s="21"/>
      <c r="C28" s="25" t="s">
        <v>1748</v>
      </c>
      <c r="D28" s="27" t="s">
        <v>1749</v>
      </c>
      <c r="E28" s="13" t="s">
        <v>40</v>
      </c>
      <c r="F28" s="24" t="s">
        <v>1750</v>
      </c>
      <c r="G28" s="24" t="s">
        <v>35</v>
      </c>
      <c r="H28" s="24" t="s">
        <v>1676</v>
      </c>
      <c r="I28" s="18" t="s">
        <v>4</v>
      </c>
      <c r="J28" s="52"/>
      <c r="K28" s="52" t="str">
        <f t="shared" si="0"/>
        <v>សBBASat-Sun</v>
      </c>
      <c r="L28" s="52" t="str">
        <f t="shared" si="1"/>
        <v>សBBA</v>
      </c>
      <c r="M28" s="52" t="str">
        <f t="shared" si="2"/>
        <v>BBAគណនេយ្យ</v>
      </c>
      <c r="N28" s="52" t="str">
        <f t="shared" si="3"/>
        <v>សBBAគណនេយ្យ</v>
      </c>
      <c r="O28" s="52" t="str">
        <f t="shared" si="4"/>
        <v>BBAគណនេយ្យSat-Sun</v>
      </c>
      <c r="P28" s="52" t="str">
        <f t="shared" si="5"/>
        <v>សBBAគណនេយ្យSat-Sun</v>
      </c>
      <c r="Q28" s="52" t="e">
        <f>E28&amp;G28&amp;#REF!</f>
        <v>#REF!</v>
      </c>
      <c r="R28" s="52"/>
      <c r="S28" s="18" t="s">
        <v>1751</v>
      </c>
      <c r="T28" s="18" t="s">
        <v>1752</v>
      </c>
      <c r="U28" s="28"/>
      <c r="V28" s="47"/>
    </row>
    <row r="29" spans="1:22" ht="21.75" customHeight="1" x14ac:dyDescent="0.65">
      <c r="A29" s="20">
        <v>24</v>
      </c>
      <c r="B29" s="21">
        <v>1188</v>
      </c>
      <c r="C29" s="25" t="s">
        <v>1753</v>
      </c>
      <c r="D29" s="27" t="s">
        <v>1754</v>
      </c>
      <c r="E29" s="13" t="s">
        <v>40</v>
      </c>
      <c r="F29" s="24" t="s">
        <v>1298</v>
      </c>
      <c r="G29" s="24" t="s">
        <v>35</v>
      </c>
      <c r="H29" s="24" t="s">
        <v>1676</v>
      </c>
      <c r="I29" s="18" t="s">
        <v>4</v>
      </c>
      <c r="J29" s="52"/>
      <c r="K29" s="52" t="str">
        <f t="shared" si="0"/>
        <v>សBBASat-Sun</v>
      </c>
      <c r="L29" s="52" t="str">
        <f t="shared" si="1"/>
        <v>សBBA</v>
      </c>
      <c r="M29" s="52" t="str">
        <f t="shared" si="2"/>
        <v>BBAគណនេយ្យ</v>
      </c>
      <c r="N29" s="52" t="str">
        <f t="shared" si="3"/>
        <v>សBBAគណនេយ្យ</v>
      </c>
      <c r="O29" s="52" t="str">
        <f t="shared" si="4"/>
        <v>BBAគណនេយ្យSat-Sun</v>
      </c>
      <c r="P29" s="52" t="str">
        <f t="shared" si="5"/>
        <v>សBBAគណនេយ្យSat-Sun</v>
      </c>
      <c r="Q29" s="52" t="e">
        <f>E29&amp;G29&amp;#REF!</f>
        <v>#REF!</v>
      </c>
      <c r="R29" s="52"/>
      <c r="S29" s="18" t="s">
        <v>1755</v>
      </c>
      <c r="T29" s="18" t="s">
        <v>1756</v>
      </c>
      <c r="U29" s="28"/>
      <c r="V29" s="47"/>
    </row>
    <row r="30" spans="1:22" ht="21.75" customHeight="1" x14ac:dyDescent="0.65">
      <c r="A30" s="20">
        <v>25</v>
      </c>
      <c r="B30" s="21">
        <v>1106</v>
      </c>
      <c r="C30" s="25" t="s">
        <v>1757</v>
      </c>
      <c r="D30" s="27" t="s">
        <v>1758</v>
      </c>
      <c r="E30" s="13" t="s">
        <v>40</v>
      </c>
      <c r="F30" s="24" t="s">
        <v>1759</v>
      </c>
      <c r="G30" s="24" t="s">
        <v>35</v>
      </c>
      <c r="H30" s="24" t="s">
        <v>1676</v>
      </c>
      <c r="I30" s="18" t="s">
        <v>4</v>
      </c>
      <c r="J30" s="52"/>
      <c r="K30" s="52" t="str">
        <f t="shared" si="0"/>
        <v>សBBASat-Sun</v>
      </c>
      <c r="L30" s="52" t="str">
        <f t="shared" si="1"/>
        <v>សBBA</v>
      </c>
      <c r="M30" s="52" t="str">
        <f t="shared" si="2"/>
        <v>BBAគណនេយ្យ</v>
      </c>
      <c r="N30" s="52" t="str">
        <f t="shared" si="3"/>
        <v>សBBAគណនេយ្យ</v>
      </c>
      <c r="O30" s="52" t="str">
        <f t="shared" si="4"/>
        <v>BBAគណនេយ្យSat-Sun</v>
      </c>
      <c r="P30" s="52" t="str">
        <f t="shared" si="5"/>
        <v>សBBAគណនេយ្យSat-Sun</v>
      </c>
      <c r="Q30" s="52" t="e">
        <f>E30&amp;G30&amp;#REF!</f>
        <v>#REF!</v>
      </c>
      <c r="R30" s="52"/>
      <c r="S30" s="18" t="s">
        <v>1760</v>
      </c>
      <c r="T30" s="18" t="s">
        <v>1761</v>
      </c>
      <c r="U30" s="28"/>
      <c r="V30" s="47"/>
    </row>
    <row r="31" spans="1:22" ht="21.75" customHeight="1" x14ac:dyDescent="0.65">
      <c r="A31" s="20">
        <v>26</v>
      </c>
      <c r="B31" s="21">
        <v>1179</v>
      </c>
      <c r="C31" s="25" t="s">
        <v>1762</v>
      </c>
      <c r="D31" s="27" t="s">
        <v>1763</v>
      </c>
      <c r="E31" s="13" t="s">
        <v>40</v>
      </c>
      <c r="F31" s="24" t="s">
        <v>1764</v>
      </c>
      <c r="G31" s="24" t="s">
        <v>35</v>
      </c>
      <c r="H31" s="24" t="s">
        <v>1676</v>
      </c>
      <c r="I31" s="18" t="s">
        <v>4</v>
      </c>
      <c r="J31" s="52"/>
      <c r="K31" s="52" t="str">
        <f t="shared" si="0"/>
        <v>សBBASat-Sun</v>
      </c>
      <c r="L31" s="52" t="str">
        <f t="shared" si="1"/>
        <v>សBBA</v>
      </c>
      <c r="M31" s="52" t="str">
        <f t="shared" si="2"/>
        <v>BBAគណនេយ្យ</v>
      </c>
      <c r="N31" s="52" t="str">
        <f t="shared" si="3"/>
        <v>សBBAគណនេយ្យ</v>
      </c>
      <c r="O31" s="52" t="str">
        <f t="shared" si="4"/>
        <v>BBAគណនេយ្យSat-Sun</v>
      </c>
      <c r="P31" s="52" t="str">
        <f t="shared" si="5"/>
        <v>សBBAគណនេយ្យSat-Sun</v>
      </c>
      <c r="Q31" s="52" t="e">
        <f>E31&amp;G31&amp;#REF!</f>
        <v>#REF!</v>
      </c>
      <c r="R31" s="52"/>
      <c r="S31" s="18" t="s">
        <v>1765</v>
      </c>
      <c r="T31" s="18" t="s">
        <v>1766</v>
      </c>
      <c r="U31" s="28"/>
      <c r="V31" s="47"/>
    </row>
    <row r="32" spans="1:22" ht="21.75" customHeight="1" x14ac:dyDescent="0.65">
      <c r="A32" s="20">
        <v>27</v>
      </c>
      <c r="B32" s="21">
        <v>1107</v>
      </c>
      <c r="C32" s="25" t="s">
        <v>1767</v>
      </c>
      <c r="D32" s="27" t="s">
        <v>1768</v>
      </c>
      <c r="E32" s="13" t="s">
        <v>40</v>
      </c>
      <c r="F32" s="24" t="s">
        <v>1769</v>
      </c>
      <c r="G32" s="24" t="s">
        <v>35</v>
      </c>
      <c r="H32" s="24" t="s">
        <v>1676</v>
      </c>
      <c r="I32" s="18" t="s">
        <v>4</v>
      </c>
      <c r="J32" s="52"/>
      <c r="K32" s="52" t="str">
        <f t="shared" si="0"/>
        <v>សBBASat-Sun</v>
      </c>
      <c r="L32" s="52" t="str">
        <f t="shared" si="1"/>
        <v>សBBA</v>
      </c>
      <c r="M32" s="52" t="str">
        <f t="shared" si="2"/>
        <v>BBAគណនេយ្យ</v>
      </c>
      <c r="N32" s="52" t="str">
        <f t="shared" si="3"/>
        <v>សBBAគណនេយ្យ</v>
      </c>
      <c r="O32" s="52" t="str">
        <f t="shared" si="4"/>
        <v>BBAគណនេយ្យSat-Sun</v>
      </c>
      <c r="P32" s="52" t="str">
        <f t="shared" si="5"/>
        <v>សBBAគណនេយ្យSat-Sun</v>
      </c>
      <c r="Q32" s="52" t="e">
        <f>E32&amp;G32&amp;#REF!</f>
        <v>#REF!</v>
      </c>
      <c r="R32" s="52"/>
      <c r="S32" s="18" t="s">
        <v>1770</v>
      </c>
      <c r="T32" s="18" t="s">
        <v>1771</v>
      </c>
      <c r="U32" s="28"/>
      <c r="V32" s="47"/>
    </row>
    <row r="33" spans="1:22" ht="21.75" customHeight="1" x14ac:dyDescent="0.65">
      <c r="A33" s="20">
        <v>28</v>
      </c>
      <c r="B33" s="21">
        <v>1108</v>
      </c>
      <c r="C33" s="25" t="s">
        <v>1772</v>
      </c>
      <c r="D33" s="27" t="s">
        <v>1773</v>
      </c>
      <c r="E33" s="13" t="s">
        <v>33</v>
      </c>
      <c r="F33" s="24" t="s">
        <v>1774</v>
      </c>
      <c r="G33" s="24" t="s">
        <v>35</v>
      </c>
      <c r="H33" s="24" t="s">
        <v>1676</v>
      </c>
      <c r="I33" s="18" t="s">
        <v>4</v>
      </c>
      <c r="J33" s="52"/>
      <c r="K33" s="52" t="str">
        <f t="shared" si="0"/>
        <v>បBBASat-Sun</v>
      </c>
      <c r="L33" s="52" t="str">
        <f t="shared" si="1"/>
        <v>បBBA</v>
      </c>
      <c r="M33" s="52" t="str">
        <f t="shared" si="2"/>
        <v>BBAគណនេយ្យ</v>
      </c>
      <c r="N33" s="52" t="str">
        <f t="shared" si="3"/>
        <v>បBBAគណនេយ្យ</v>
      </c>
      <c r="O33" s="52" t="str">
        <f t="shared" si="4"/>
        <v>BBAគណនេយ្យSat-Sun</v>
      </c>
      <c r="P33" s="52" t="str">
        <f t="shared" si="5"/>
        <v>បBBAគណនេយ្យSat-Sun</v>
      </c>
      <c r="Q33" s="52" t="e">
        <f>E33&amp;G33&amp;#REF!</f>
        <v>#REF!</v>
      </c>
      <c r="R33" s="52"/>
      <c r="S33" s="18" t="s">
        <v>1775</v>
      </c>
      <c r="T33" s="18" t="s">
        <v>1776</v>
      </c>
      <c r="U33" s="65" t="s">
        <v>1777</v>
      </c>
      <c r="V33" s="47"/>
    </row>
    <row r="34" spans="1:22" ht="21.75" customHeight="1" x14ac:dyDescent="0.65">
      <c r="A34" s="20">
        <v>29</v>
      </c>
      <c r="B34" s="21">
        <v>1072</v>
      </c>
      <c r="C34" s="25" t="s">
        <v>1778</v>
      </c>
      <c r="D34" s="27" t="s">
        <v>1779</v>
      </c>
      <c r="E34" s="13" t="s">
        <v>33</v>
      </c>
      <c r="F34" s="24" t="s">
        <v>1780</v>
      </c>
      <c r="G34" s="24" t="s">
        <v>35</v>
      </c>
      <c r="H34" s="24" t="s">
        <v>1781</v>
      </c>
      <c r="I34" s="18" t="s">
        <v>4</v>
      </c>
      <c r="J34" s="52"/>
      <c r="K34" s="52" t="str">
        <f t="shared" si="0"/>
        <v>បBBASat-Sun</v>
      </c>
      <c r="L34" s="52" t="str">
        <f t="shared" si="1"/>
        <v>បBBA</v>
      </c>
      <c r="M34" s="52" t="str">
        <f t="shared" si="2"/>
        <v>BBAធនាគារ</v>
      </c>
      <c r="N34" s="52" t="str">
        <f t="shared" si="3"/>
        <v>បBBAធនាគារ</v>
      </c>
      <c r="O34" s="52" t="str">
        <f t="shared" si="4"/>
        <v>BBAធនាគារSat-Sun</v>
      </c>
      <c r="P34" s="52" t="str">
        <f t="shared" si="5"/>
        <v>បBBAធនាគារSat-Sun</v>
      </c>
      <c r="Q34" s="52" t="e">
        <f>E34&amp;G34&amp;#REF!</f>
        <v>#REF!</v>
      </c>
      <c r="R34" s="52"/>
      <c r="S34" s="18" t="s">
        <v>1782</v>
      </c>
      <c r="T34" s="18" t="s">
        <v>1783</v>
      </c>
      <c r="U34" s="28"/>
      <c r="V34" s="47"/>
    </row>
    <row r="35" spans="1:22" ht="21.75" customHeight="1" x14ac:dyDescent="0.65">
      <c r="A35" s="20">
        <v>30</v>
      </c>
      <c r="B35" s="21">
        <v>1140</v>
      </c>
      <c r="C35" s="25" t="s">
        <v>1784</v>
      </c>
      <c r="D35" s="27" t="s">
        <v>1785</v>
      </c>
      <c r="E35" s="13" t="s">
        <v>40</v>
      </c>
      <c r="F35" s="24" t="s">
        <v>1786</v>
      </c>
      <c r="G35" s="24" t="s">
        <v>35</v>
      </c>
      <c r="H35" s="24" t="s">
        <v>1676</v>
      </c>
      <c r="I35" s="18" t="s">
        <v>4</v>
      </c>
      <c r="J35" s="52"/>
      <c r="K35" s="52" t="str">
        <f t="shared" si="0"/>
        <v>សBBASat-Sun</v>
      </c>
      <c r="L35" s="52" t="str">
        <f t="shared" si="1"/>
        <v>សBBA</v>
      </c>
      <c r="M35" s="52" t="str">
        <f t="shared" si="2"/>
        <v>BBAគណនេយ្យ</v>
      </c>
      <c r="N35" s="52" t="str">
        <f t="shared" si="3"/>
        <v>សBBAគណនេយ្យ</v>
      </c>
      <c r="O35" s="52" t="str">
        <f t="shared" si="4"/>
        <v>BBAគណនេយ្យSat-Sun</v>
      </c>
      <c r="P35" s="52" t="str">
        <f t="shared" si="5"/>
        <v>សBBAគណនេយ្យSat-Sun</v>
      </c>
      <c r="Q35" s="52" t="e">
        <f>E35&amp;G35&amp;#REF!</f>
        <v>#REF!</v>
      </c>
      <c r="R35" s="52"/>
      <c r="S35" s="18" t="s">
        <v>1787</v>
      </c>
      <c r="T35" s="18"/>
      <c r="U35" s="28"/>
      <c r="V35" s="47"/>
    </row>
    <row r="36" spans="1:22" ht="21.75" customHeight="1" x14ac:dyDescent="0.65">
      <c r="A36" s="20">
        <v>31</v>
      </c>
      <c r="B36" s="21">
        <v>1189</v>
      </c>
      <c r="C36" s="91" t="s">
        <v>1788</v>
      </c>
      <c r="D36" s="27" t="s">
        <v>1789</v>
      </c>
      <c r="E36" s="13" t="s">
        <v>40</v>
      </c>
      <c r="F36" s="24" t="s">
        <v>1790</v>
      </c>
      <c r="G36" s="24" t="s">
        <v>35</v>
      </c>
      <c r="H36" s="24" t="s">
        <v>1676</v>
      </c>
      <c r="I36" s="24" t="s">
        <v>4</v>
      </c>
      <c r="J36" s="52"/>
      <c r="K36" s="52" t="str">
        <f t="shared" si="0"/>
        <v>សBBASat-Sun</v>
      </c>
      <c r="L36" s="52"/>
      <c r="M36" s="52"/>
      <c r="N36" s="52"/>
      <c r="O36" s="52" t="str">
        <f t="shared" si="4"/>
        <v>BBAគណនេយ្យSat-Sun</v>
      </c>
      <c r="P36" s="52" t="str">
        <f t="shared" si="5"/>
        <v>សBBAគណនេយ្យSat-Sun</v>
      </c>
      <c r="Q36" s="52"/>
      <c r="R36" s="52"/>
      <c r="S36" s="18" t="s">
        <v>1791</v>
      </c>
      <c r="T36" s="18"/>
      <c r="U36" s="28"/>
      <c r="V36" s="47"/>
    </row>
    <row r="37" spans="1:22" ht="21.75" customHeight="1" x14ac:dyDescent="0.65">
      <c r="A37" s="20">
        <v>32</v>
      </c>
      <c r="B37" s="21">
        <v>1109</v>
      </c>
      <c r="C37" s="25" t="s">
        <v>1792</v>
      </c>
      <c r="D37" s="27" t="s">
        <v>1793</v>
      </c>
      <c r="E37" s="13" t="s">
        <v>40</v>
      </c>
      <c r="F37" s="24" t="s">
        <v>1794</v>
      </c>
      <c r="G37" s="24" t="s">
        <v>35</v>
      </c>
      <c r="H37" s="24" t="s">
        <v>1676</v>
      </c>
      <c r="I37" s="18" t="s">
        <v>4</v>
      </c>
      <c r="J37" s="52"/>
      <c r="K37" s="52" t="str">
        <f t="shared" si="0"/>
        <v>សBBASat-Sun</v>
      </c>
      <c r="L37" s="52"/>
      <c r="M37" s="52"/>
      <c r="N37" s="52"/>
      <c r="O37" s="52" t="str">
        <f t="shared" si="4"/>
        <v>BBAគណនេយ្យSat-Sun</v>
      </c>
      <c r="P37" s="52" t="str">
        <f t="shared" si="5"/>
        <v>សBBAគណនេយ្យSat-Sun</v>
      </c>
      <c r="Q37" s="52"/>
      <c r="R37" s="52"/>
      <c r="S37" s="18" t="s">
        <v>1795</v>
      </c>
      <c r="T37" s="18" t="s">
        <v>1796</v>
      </c>
      <c r="U37" s="28"/>
      <c r="V37" s="47"/>
    </row>
    <row r="38" spans="1:22" ht="21.75" customHeight="1" x14ac:dyDescent="0.65">
      <c r="A38" s="20">
        <v>33</v>
      </c>
      <c r="B38" s="21">
        <v>1137</v>
      </c>
      <c r="C38" s="25" t="s">
        <v>1797</v>
      </c>
      <c r="D38" s="27" t="s">
        <v>1798</v>
      </c>
      <c r="E38" s="13" t="s">
        <v>40</v>
      </c>
      <c r="F38" s="24" t="s">
        <v>1799</v>
      </c>
      <c r="G38" s="24" t="s">
        <v>35</v>
      </c>
      <c r="H38" s="24" t="s">
        <v>1676</v>
      </c>
      <c r="I38" s="18" t="s">
        <v>4</v>
      </c>
      <c r="J38" s="52"/>
      <c r="K38" s="52" t="str">
        <f t="shared" si="0"/>
        <v>សBBASat-Sun</v>
      </c>
      <c r="L38" s="52"/>
      <c r="M38" s="52"/>
      <c r="N38" s="52"/>
      <c r="O38" s="52" t="str">
        <f t="shared" si="4"/>
        <v>BBAគណនេយ្យSat-Sun</v>
      </c>
      <c r="P38" s="52" t="str">
        <f t="shared" si="5"/>
        <v>សBBAគណនេយ្យSat-Sun</v>
      </c>
      <c r="Q38" s="52"/>
      <c r="R38" s="52"/>
      <c r="S38" s="18" t="s">
        <v>1800</v>
      </c>
      <c r="T38" s="18" t="s">
        <v>1801</v>
      </c>
      <c r="U38" s="28"/>
      <c r="V38" s="47"/>
    </row>
    <row r="39" spans="1:22" ht="21.75" customHeight="1" x14ac:dyDescent="0.65">
      <c r="A39" s="20">
        <v>34</v>
      </c>
      <c r="B39" s="21">
        <v>1128</v>
      </c>
      <c r="C39" s="25" t="s">
        <v>1802</v>
      </c>
      <c r="D39" s="27" t="s">
        <v>1803</v>
      </c>
      <c r="E39" s="13" t="s">
        <v>40</v>
      </c>
      <c r="F39" s="24" t="s">
        <v>1804</v>
      </c>
      <c r="G39" s="24" t="s">
        <v>35</v>
      </c>
      <c r="H39" s="24" t="s">
        <v>1676</v>
      </c>
      <c r="I39" s="18" t="s">
        <v>4</v>
      </c>
      <c r="J39" s="52"/>
      <c r="K39" s="52" t="str">
        <f t="shared" si="0"/>
        <v>សBBASat-Sun</v>
      </c>
      <c r="L39" s="52"/>
      <c r="M39" s="52"/>
      <c r="N39" s="52"/>
      <c r="O39" s="52" t="str">
        <f t="shared" si="4"/>
        <v>BBAគណនេយ្យSat-Sun</v>
      </c>
      <c r="P39" s="52" t="str">
        <f t="shared" si="5"/>
        <v>សBBAគណនេយ្យSat-Sun</v>
      </c>
      <c r="Q39" s="52"/>
      <c r="R39" s="52"/>
      <c r="S39" s="18" t="s">
        <v>1805</v>
      </c>
      <c r="T39" s="18" t="s">
        <v>1806</v>
      </c>
      <c r="U39" s="28"/>
      <c r="V39" s="47"/>
    </row>
    <row r="40" spans="1:22" ht="21.75" customHeight="1" x14ac:dyDescent="0.65">
      <c r="A40" s="20">
        <v>35</v>
      </c>
      <c r="B40" s="21">
        <v>1212</v>
      </c>
      <c r="C40" s="25" t="s">
        <v>1807</v>
      </c>
      <c r="D40" s="27" t="s">
        <v>1808</v>
      </c>
      <c r="E40" s="13" t="s">
        <v>33</v>
      </c>
      <c r="F40" s="24" t="s">
        <v>1809</v>
      </c>
      <c r="G40" s="24" t="s">
        <v>35</v>
      </c>
      <c r="H40" s="24" t="s">
        <v>1810</v>
      </c>
      <c r="I40" s="18" t="s">
        <v>4</v>
      </c>
      <c r="J40" s="52"/>
      <c r="K40" s="52" t="str">
        <f t="shared" si="0"/>
        <v>បBBASat-Sun</v>
      </c>
      <c r="L40" s="52"/>
      <c r="M40" s="52"/>
      <c r="N40" s="52"/>
      <c r="O40" s="52" t="str">
        <f t="shared" si="4"/>
        <v>BBAគ្រប់គ្រងSat-Sun</v>
      </c>
      <c r="P40" s="52" t="str">
        <f t="shared" si="5"/>
        <v>បBBAគ្រប់គ្រងSat-Sun</v>
      </c>
      <c r="Q40" s="52"/>
      <c r="R40" s="52"/>
      <c r="S40" s="18" t="s">
        <v>1811</v>
      </c>
      <c r="T40" s="18" t="s">
        <v>1812</v>
      </c>
      <c r="U40" s="28"/>
      <c r="V40" s="47"/>
    </row>
    <row r="41" spans="1:22" ht="21.75" customHeight="1" x14ac:dyDescent="0.65">
      <c r="A41" s="20">
        <v>36</v>
      </c>
      <c r="B41" s="21">
        <v>1090</v>
      </c>
      <c r="C41" s="25" t="s">
        <v>1813</v>
      </c>
      <c r="D41" s="27" t="s">
        <v>1814</v>
      </c>
      <c r="E41" s="13" t="s">
        <v>33</v>
      </c>
      <c r="F41" s="24" t="s">
        <v>1815</v>
      </c>
      <c r="G41" s="24" t="s">
        <v>35</v>
      </c>
      <c r="H41" s="24" t="s">
        <v>1810</v>
      </c>
      <c r="I41" s="18" t="s">
        <v>4</v>
      </c>
      <c r="J41" s="52"/>
      <c r="K41" s="52" t="str">
        <f t="shared" si="0"/>
        <v>បBBASat-Sun</v>
      </c>
      <c r="L41" s="52"/>
      <c r="M41" s="52"/>
      <c r="N41" s="52"/>
      <c r="O41" s="52" t="str">
        <f t="shared" si="4"/>
        <v>BBAគ្រប់គ្រងSat-Sun</v>
      </c>
      <c r="P41" s="52" t="str">
        <f t="shared" si="5"/>
        <v>បBBAគ្រប់គ្រងSat-Sun</v>
      </c>
      <c r="Q41" s="52"/>
      <c r="R41" s="52"/>
      <c r="S41" s="18" t="s">
        <v>1816</v>
      </c>
      <c r="T41" s="18" t="s">
        <v>1817</v>
      </c>
      <c r="U41" s="65" t="s">
        <v>1818</v>
      </c>
      <c r="V41" s="47"/>
    </row>
    <row r="42" spans="1:22" ht="21.75" customHeight="1" x14ac:dyDescent="0.65">
      <c r="A42" s="20">
        <v>37</v>
      </c>
      <c r="B42" s="21">
        <v>1239</v>
      </c>
      <c r="C42" s="25" t="s">
        <v>1819</v>
      </c>
      <c r="D42" s="27" t="s">
        <v>1820</v>
      </c>
      <c r="E42" s="13" t="s">
        <v>33</v>
      </c>
      <c r="F42" s="24" t="s">
        <v>1821</v>
      </c>
      <c r="G42" s="24" t="s">
        <v>35</v>
      </c>
      <c r="H42" s="24" t="s">
        <v>1810</v>
      </c>
      <c r="I42" s="18" t="s">
        <v>4</v>
      </c>
      <c r="J42" s="52"/>
      <c r="K42" s="52" t="str">
        <f t="shared" si="0"/>
        <v>បBBASat-Sun</v>
      </c>
      <c r="L42" s="52"/>
      <c r="M42" s="52"/>
      <c r="N42" s="52"/>
      <c r="O42" s="52" t="str">
        <f t="shared" si="4"/>
        <v>BBAគ្រប់គ្រងSat-Sun</v>
      </c>
      <c r="P42" s="52" t="str">
        <f t="shared" si="5"/>
        <v>បBBAគ្រប់គ្រងSat-Sun</v>
      </c>
      <c r="Q42" s="52"/>
      <c r="R42" s="52"/>
      <c r="S42" s="18" t="s">
        <v>1822</v>
      </c>
      <c r="T42" s="18"/>
      <c r="U42" s="28"/>
      <c r="V42" s="47"/>
    </row>
    <row r="43" spans="1:22" ht="21.75" customHeight="1" x14ac:dyDescent="0.65">
      <c r="A43" s="20">
        <v>38</v>
      </c>
      <c r="B43" s="21">
        <v>1075</v>
      </c>
      <c r="C43" s="25" t="s">
        <v>1823</v>
      </c>
      <c r="D43" s="27" t="s">
        <v>1824</v>
      </c>
      <c r="E43" s="13" t="s">
        <v>33</v>
      </c>
      <c r="F43" s="24" t="s">
        <v>1825</v>
      </c>
      <c r="G43" s="24" t="s">
        <v>35</v>
      </c>
      <c r="H43" s="24" t="s">
        <v>1826</v>
      </c>
      <c r="I43" s="18" t="s">
        <v>4</v>
      </c>
      <c r="J43" s="52"/>
      <c r="K43" s="52" t="str">
        <f t="shared" si="0"/>
        <v>បBBASat-Sun</v>
      </c>
      <c r="L43" s="52"/>
      <c r="M43" s="52"/>
      <c r="N43" s="52"/>
      <c r="O43" s="52" t="str">
        <f t="shared" si="4"/>
        <v>BBAគ.ធនធានមនុស្សSat-Sun</v>
      </c>
      <c r="P43" s="52" t="str">
        <f t="shared" si="5"/>
        <v>បBBAគ.ធនធានមនុស្សSat-Sun</v>
      </c>
      <c r="Q43" s="52"/>
      <c r="R43" s="52"/>
      <c r="S43" s="18" t="s">
        <v>1827</v>
      </c>
      <c r="T43" s="18" t="s">
        <v>1828</v>
      </c>
      <c r="U43" s="65" t="s">
        <v>1829</v>
      </c>
      <c r="V43" s="47"/>
    </row>
    <row r="44" spans="1:22" ht="21.75" customHeight="1" x14ac:dyDescent="0.65">
      <c r="A44" s="20">
        <v>39</v>
      </c>
      <c r="B44" s="21">
        <v>1071</v>
      </c>
      <c r="C44" s="25" t="s">
        <v>1830</v>
      </c>
      <c r="D44" s="27" t="s">
        <v>1831</v>
      </c>
      <c r="E44" s="13" t="s">
        <v>33</v>
      </c>
      <c r="F44" s="24" t="s">
        <v>1832</v>
      </c>
      <c r="G44" s="24" t="s">
        <v>35</v>
      </c>
      <c r="H44" s="24" t="s">
        <v>1826</v>
      </c>
      <c r="I44" s="18" t="s">
        <v>4</v>
      </c>
      <c r="J44" s="52"/>
      <c r="K44" s="52" t="str">
        <f t="shared" si="0"/>
        <v>បBBASat-Sun</v>
      </c>
      <c r="L44" s="52"/>
      <c r="M44" s="52"/>
      <c r="N44" s="52"/>
      <c r="O44" s="52" t="str">
        <f t="shared" si="4"/>
        <v>BBAគ.ធនធានមនុស្សSat-Sun</v>
      </c>
      <c r="P44" s="52" t="str">
        <f t="shared" si="5"/>
        <v>បBBAគ.ធនធានមនុស្សSat-Sun</v>
      </c>
      <c r="Q44" s="52"/>
      <c r="R44" s="52"/>
      <c r="S44" s="18" t="s">
        <v>1833</v>
      </c>
      <c r="T44" s="18"/>
      <c r="U44" s="65" t="s">
        <v>1834</v>
      </c>
      <c r="V44" s="47"/>
    </row>
    <row r="45" spans="1:22" ht="21.75" customHeight="1" x14ac:dyDescent="0.65">
      <c r="A45" s="20">
        <v>40</v>
      </c>
      <c r="B45" s="21">
        <v>1191</v>
      </c>
      <c r="C45" s="25" t="s">
        <v>1835</v>
      </c>
      <c r="D45" s="27" t="s">
        <v>1836</v>
      </c>
      <c r="E45" s="13" t="s">
        <v>33</v>
      </c>
      <c r="F45" s="24" t="s">
        <v>1837</v>
      </c>
      <c r="G45" s="24" t="s">
        <v>35</v>
      </c>
      <c r="H45" s="24" t="s">
        <v>1826</v>
      </c>
      <c r="I45" s="18" t="s">
        <v>4</v>
      </c>
      <c r="J45" s="52"/>
      <c r="K45" s="52" t="str">
        <f t="shared" si="0"/>
        <v>បBBASat-Sun</v>
      </c>
      <c r="L45" s="52"/>
      <c r="M45" s="52"/>
      <c r="N45" s="52"/>
      <c r="O45" s="52" t="str">
        <f t="shared" si="4"/>
        <v>BBAគ.ធនធានមនុស្សSat-Sun</v>
      </c>
      <c r="P45" s="52" t="str">
        <f t="shared" si="5"/>
        <v>បBBAគ.ធនធានមនុស្សSat-Sun</v>
      </c>
      <c r="Q45" s="52"/>
      <c r="R45" s="52"/>
      <c r="S45" s="18" t="s">
        <v>1838</v>
      </c>
      <c r="T45" s="18" t="s">
        <v>1839</v>
      </c>
      <c r="U45" s="28"/>
      <c r="V45" s="47"/>
    </row>
    <row r="46" spans="1:22" ht="21.75" customHeight="1" x14ac:dyDescent="0.65">
      <c r="A46" s="20">
        <v>41</v>
      </c>
      <c r="B46" s="21">
        <v>2124</v>
      </c>
      <c r="C46" s="25" t="s">
        <v>1840</v>
      </c>
      <c r="D46" s="27" t="s">
        <v>1841</v>
      </c>
      <c r="E46" s="13" t="s">
        <v>33</v>
      </c>
      <c r="F46" s="24" t="s">
        <v>1842</v>
      </c>
      <c r="G46" s="24" t="s">
        <v>35</v>
      </c>
      <c r="H46" s="24" t="s">
        <v>1826</v>
      </c>
      <c r="I46" s="18" t="s">
        <v>4</v>
      </c>
      <c r="J46" s="52"/>
      <c r="K46" s="52" t="str">
        <f t="shared" si="0"/>
        <v>បBBASat-Sun</v>
      </c>
      <c r="L46" s="52"/>
      <c r="M46" s="52"/>
      <c r="N46" s="52"/>
      <c r="O46" s="52" t="str">
        <f t="shared" si="4"/>
        <v>BBAគ.ធនធានមនុស្សSat-Sun</v>
      </c>
      <c r="P46" s="52" t="str">
        <f t="shared" si="5"/>
        <v>បBBAគ.ធនធានមនុស្សSat-Sun</v>
      </c>
      <c r="Q46" s="52"/>
      <c r="R46" s="52"/>
      <c r="S46" s="18" t="s">
        <v>1843</v>
      </c>
      <c r="T46" s="18"/>
      <c r="U46" s="28"/>
      <c r="V46" s="47"/>
    </row>
    <row r="47" spans="1:22" ht="21.75" customHeight="1" x14ac:dyDescent="0.65">
      <c r="A47" s="20">
        <v>42</v>
      </c>
      <c r="B47" s="21"/>
      <c r="C47" s="25" t="s">
        <v>1844</v>
      </c>
      <c r="D47" s="27" t="s">
        <v>1845</v>
      </c>
      <c r="E47" s="13" t="s">
        <v>40</v>
      </c>
      <c r="F47" s="24" t="s">
        <v>1846</v>
      </c>
      <c r="G47" s="24" t="s">
        <v>35</v>
      </c>
      <c r="H47" s="24" t="s">
        <v>1810</v>
      </c>
      <c r="I47" s="18" t="s">
        <v>4</v>
      </c>
      <c r="J47" s="52"/>
      <c r="K47" s="52" t="str">
        <f t="shared" si="0"/>
        <v>សBBASat-Sun</v>
      </c>
      <c r="L47" s="52"/>
      <c r="M47" s="52"/>
      <c r="N47" s="52"/>
      <c r="O47" s="52" t="str">
        <f t="shared" si="4"/>
        <v>BBAគ្រប់គ្រងSat-Sun</v>
      </c>
      <c r="P47" s="52" t="str">
        <f t="shared" si="5"/>
        <v>សBBAគ្រប់គ្រងSat-Sun</v>
      </c>
      <c r="Q47" s="52"/>
      <c r="R47" s="52"/>
      <c r="S47" s="18" t="s">
        <v>1847</v>
      </c>
      <c r="T47" s="18" t="s">
        <v>1848</v>
      </c>
      <c r="U47" s="28"/>
      <c r="V47" s="47"/>
    </row>
    <row r="48" spans="1:22" ht="21.75" customHeight="1" x14ac:dyDescent="0.65">
      <c r="A48" s="20">
        <v>43</v>
      </c>
      <c r="B48" s="21">
        <v>1105</v>
      </c>
      <c r="C48" s="25" t="s">
        <v>1849</v>
      </c>
      <c r="D48" s="27" t="s">
        <v>1850</v>
      </c>
      <c r="E48" s="13" t="s">
        <v>40</v>
      </c>
      <c r="F48" s="24" t="s">
        <v>1851</v>
      </c>
      <c r="G48" s="24" t="s">
        <v>35</v>
      </c>
      <c r="H48" s="24" t="s">
        <v>1852</v>
      </c>
      <c r="I48" s="18" t="s">
        <v>4</v>
      </c>
      <c r="J48" s="52"/>
      <c r="K48" s="52" t="str">
        <f t="shared" si="0"/>
        <v>សBBASat-Sun</v>
      </c>
      <c r="L48" s="52"/>
      <c r="M48" s="52"/>
      <c r="N48" s="52"/>
      <c r="O48" s="52" t="str">
        <f t="shared" si="4"/>
        <v>BBAគ.ទីផ្សារSat-Sun</v>
      </c>
      <c r="P48" s="52" t="str">
        <f t="shared" si="5"/>
        <v>សBBAគ.ទីផ្សារSat-Sun</v>
      </c>
      <c r="Q48" s="52"/>
      <c r="R48" s="52"/>
      <c r="S48" s="18" t="s">
        <v>1853</v>
      </c>
      <c r="T48" s="18" t="s">
        <v>1854</v>
      </c>
      <c r="U48" s="65" t="s">
        <v>1855</v>
      </c>
      <c r="V48" s="47"/>
    </row>
    <row r="49" spans="1:22" ht="21.75" customHeight="1" x14ac:dyDescent="0.65">
      <c r="A49" s="20">
        <v>44</v>
      </c>
      <c r="B49" s="21">
        <v>1144</v>
      </c>
      <c r="C49" s="25" t="s">
        <v>1856</v>
      </c>
      <c r="D49" s="27" t="s">
        <v>1857</v>
      </c>
      <c r="E49" s="13" t="s">
        <v>33</v>
      </c>
      <c r="F49" s="24" t="s">
        <v>1858</v>
      </c>
      <c r="G49" s="24" t="s">
        <v>35</v>
      </c>
      <c r="H49" s="24" t="s">
        <v>1826</v>
      </c>
      <c r="I49" s="18" t="s">
        <v>4</v>
      </c>
      <c r="J49" s="52"/>
      <c r="K49" s="52" t="str">
        <f t="shared" si="0"/>
        <v>បBBASat-Sun</v>
      </c>
      <c r="L49" s="52"/>
      <c r="M49" s="52"/>
      <c r="N49" s="52"/>
      <c r="O49" s="52" t="str">
        <f t="shared" si="4"/>
        <v>BBAគ.ធនធានមនុស្សSat-Sun</v>
      </c>
      <c r="P49" s="52" t="str">
        <f t="shared" si="5"/>
        <v>បBBAគ.ធនធានមនុស្សSat-Sun</v>
      </c>
      <c r="Q49" s="52"/>
      <c r="R49" s="52"/>
      <c r="S49" s="18" t="s">
        <v>1859</v>
      </c>
      <c r="T49" s="18"/>
      <c r="U49" s="65" t="s">
        <v>1860</v>
      </c>
      <c r="V49" s="47"/>
    </row>
    <row r="50" spans="1:22" ht="21.75" customHeight="1" x14ac:dyDescent="0.65">
      <c r="A50" s="20">
        <v>45</v>
      </c>
      <c r="B50" s="21">
        <v>1111</v>
      </c>
      <c r="C50" s="25" t="s">
        <v>1861</v>
      </c>
      <c r="D50" s="27" t="s">
        <v>1862</v>
      </c>
      <c r="E50" s="13" t="s">
        <v>33</v>
      </c>
      <c r="F50" s="24" t="s">
        <v>1863</v>
      </c>
      <c r="G50" s="24" t="s">
        <v>35</v>
      </c>
      <c r="H50" s="24"/>
      <c r="I50" s="18" t="s">
        <v>4</v>
      </c>
      <c r="J50" s="52"/>
      <c r="K50" s="52" t="str">
        <f t="shared" si="0"/>
        <v>បBBASat-Sun</v>
      </c>
      <c r="L50" s="52"/>
      <c r="M50" s="52"/>
      <c r="N50" s="52"/>
      <c r="O50" s="52"/>
      <c r="P50" s="52"/>
      <c r="Q50" s="52"/>
      <c r="R50" s="52"/>
      <c r="S50" s="18" t="s">
        <v>1864</v>
      </c>
      <c r="T50" s="18"/>
      <c r="U50" s="65" t="s">
        <v>1865</v>
      </c>
      <c r="V50" s="47"/>
    </row>
    <row r="51" spans="1:22" ht="21.75" customHeight="1" x14ac:dyDescent="0.65">
      <c r="A51" s="20">
        <v>46</v>
      </c>
      <c r="B51" s="21">
        <v>1260</v>
      </c>
      <c r="C51" s="25" t="s">
        <v>1866</v>
      </c>
      <c r="D51" s="27" t="s">
        <v>1867</v>
      </c>
      <c r="E51" s="13" t="s">
        <v>33</v>
      </c>
      <c r="F51" s="24" t="s">
        <v>1868</v>
      </c>
      <c r="G51" s="24" t="s">
        <v>35</v>
      </c>
      <c r="H51" s="24" t="s">
        <v>1826</v>
      </c>
      <c r="I51" s="18" t="s">
        <v>4</v>
      </c>
      <c r="J51" s="52"/>
      <c r="K51" s="52" t="str">
        <f t="shared" si="0"/>
        <v>បBBASat-Sun</v>
      </c>
      <c r="L51" s="52"/>
      <c r="M51" s="52"/>
      <c r="N51" s="52"/>
      <c r="O51" s="52"/>
      <c r="P51" s="52"/>
      <c r="Q51" s="52"/>
      <c r="R51" s="52"/>
      <c r="S51" s="18" t="s">
        <v>1869</v>
      </c>
      <c r="T51" s="18" t="s">
        <v>1870</v>
      </c>
      <c r="U51" s="65" t="s">
        <v>1871</v>
      </c>
      <c r="V51" s="47"/>
    </row>
    <row r="52" spans="1:22" ht="21.75" customHeight="1" x14ac:dyDescent="0.65">
      <c r="A52" s="20">
        <v>47</v>
      </c>
      <c r="B52" s="21">
        <v>1585</v>
      </c>
      <c r="C52" s="25" t="s">
        <v>1872</v>
      </c>
      <c r="D52" s="27" t="s">
        <v>1873</v>
      </c>
      <c r="E52" s="13" t="s">
        <v>33</v>
      </c>
      <c r="F52" s="24" t="s">
        <v>1874</v>
      </c>
      <c r="G52" s="24" t="s">
        <v>35</v>
      </c>
      <c r="H52" s="24" t="s">
        <v>1826</v>
      </c>
      <c r="I52" s="18" t="s">
        <v>4</v>
      </c>
      <c r="J52" s="52"/>
      <c r="K52" s="52" t="str">
        <f t="shared" si="0"/>
        <v>បBBASat-Sun</v>
      </c>
      <c r="L52" s="52"/>
      <c r="M52" s="52"/>
      <c r="N52" s="52"/>
      <c r="O52" s="52"/>
      <c r="P52" s="52"/>
      <c r="Q52" s="52"/>
      <c r="R52" s="52"/>
      <c r="S52" s="18" t="s">
        <v>1875</v>
      </c>
      <c r="T52" s="18" t="s">
        <v>1876</v>
      </c>
      <c r="U52" s="28"/>
      <c r="V52" s="47"/>
    </row>
    <row r="53" spans="1:22" ht="21.75" customHeight="1" x14ac:dyDescent="0.65">
      <c r="A53" s="20">
        <v>48</v>
      </c>
      <c r="B53" s="21"/>
      <c r="C53" s="25" t="s">
        <v>1877</v>
      </c>
      <c r="D53" s="27" t="s">
        <v>1878</v>
      </c>
      <c r="E53" s="13" t="s">
        <v>33</v>
      </c>
      <c r="F53" s="24" t="s">
        <v>1879</v>
      </c>
      <c r="G53" s="24" t="s">
        <v>35</v>
      </c>
      <c r="H53" s="24" t="s">
        <v>1826</v>
      </c>
      <c r="I53" s="18" t="s">
        <v>4</v>
      </c>
      <c r="J53" s="52"/>
      <c r="K53" s="52" t="str">
        <f t="shared" si="0"/>
        <v>បBBASat-Sun</v>
      </c>
      <c r="L53" s="52"/>
      <c r="M53" s="52"/>
      <c r="N53" s="52"/>
      <c r="O53" s="52"/>
      <c r="P53" s="52"/>
      <c r="Q53" s="52"/>
      <c r="R53" s="52"/>
      <c r="S53" s="18" t="s">
        <v>1880</v>
      </c>
      <c r="T53" s="18"/>
      <c r="U53" s="65" t="s">
        <v>1881</v>
      </c>
      <c r="V53" s="47"/>
    </row>
    <row r="54" spans="1:22" ht="21.75" customHeight="1" x14ac:dyDescent="0.65">
      <c r="A54" s="20">
        <v>49</v>
      </c>
      <c r="B54" s="21">
        <v>1116</v>
      </c>
      <c r="C54" s="25" t="s">
        <v>1882</v>
      </c>
      <c r="D54" s="27" t="s">
        <v>1883</v>
      </c>
      <c r="E54" s="13" t="s">
        <v>33</v>
      </c>
      <c r="F54" s="24" t="s">
        <v>1884</v>
      </c>
      <c r="G54" s="24" t="s">
        <v>35</v>
      </c>
      <c r="H54" s="24" t="s">
        <v>1826</v>
      </c>
      <c r="I54" s="18" t="s">
        <v>4</v>
      </c>
      <c r="J54" s="52"/>
      <c r="K54" s="52" t="str">
        <f t="shared" si="0"/>
        <v>បBBASat-Sun</v>
      </c>
      <c r="L54" s="52"/>
      <c r="M54" s="52"/>
      <c r="N54" s="52"/>
      <c r="O54" s="52"/>
      <c r="P54" s="52"/>
      <c r="Q54" s="52"/>
      <c r="R54" s="52"/>
      <c r="S54" s="18" t="s">
        <v>1885</v>
      </c>
      <c r="T54" s="18"/>
      <c r="U54" s="65" t="s">
        <v>1886</v>
      </c>
      <c r="V54" s="47"/>
    </row>
    <row r="55" spans="1:22" ht="21.75" customHeight="1" x14ac:dyDescent="0.65">
      <c r="A55" s="20">
        <v>50</v>
      </c>
      <c r="B55" s="21">
        <v>1124</v>
      </c>
      <c r="C55" s="25" t="s">
        <v>1887</v>
      </c>
      <c r="D55" s="27" t="s">
        <v>1888</v>
      </c>
      <c r="E55" s="13" t="s">
        <v>33</v>
      </c>
      <c r="F55" s="24" t="s">
        <v>1889</v>
      </c>
      <c r="G55" s="24" t="s">
        <v>35</v>
      </c>
      <c r="H55" s="24" t="s">
        <v>1826</v>
      </c>
      <c r="I55" s="18" t="s">
        <v>4</v>
      </c>
      <c r="J55" s="52"/>
      <c r="K55" s="52" t="str">
        <f t="shared" si="0"/>
        <v>បBBASat-Sun</v>
      </c>
      <c r="L55" s="52"/>
      <c r="M55" s="52"/>
      <c r="N55" s="52"/>
      <c r="O55" s="52"/>
      <c r="P55" s="52"/>
      <c r="Q55" s="52"/>
      <c r="R55" s="52"/>
      <c r="S55" s="18" t="s">
        <v>1890</v>
      </c>
      <c r="T55" s="18" t="s">
        <v>1891</v>
      </c>
      <c r="U55" s="28"/>
      <c r="V55" s="47"/>
    </row>
    <row r="56" spans="1:22" ht="21.75" customHeight="1" x14ac:dyDescent="0.65">
      <c r="A56" s="20">
        <v>51</v>
      </c>
      <c r="B56" s="21">
        <v>1177</v>
      </c>
      <c r="C56" s="25" t="s">
        <v>1892</v>
      </c>
      <c r="D56" s="27" t="s">
        <v>1893</v>
      </c>
      <c r="E56" s="13" t="s">
        <v>33</v>
      </c>
      <c r="F56" s="24" t="s">
        <v>1894</v>
      </c>
      <c r="G56" s="24" t="s">
        <v>35</v>
      </c>
      <c r="H56" s="24" t="s">
        <v>1826</v>
      </c>
      <c r="I56" s="18" t="s">
        <v>4</v>
      </c>
      <c r="J56" s="52"/>
      <c r="K56" s="52" t="str">
        <f t="shared" si="0"/>
        <v>បBBASat-Sun</v>
      </c>
      <c r="L56" s="52"/>
      <c r="M56" s="52"/>
      <c r="N56" s="52"/>
      <c r="O56" s="52"/>
      <c r="P56" s="52"/>
      <c r="Q56" s="52"/>
      <c r="R56" s="52"/>
      <c r="S56" s="18" t="s">
        <v>1895</v>
      </c>
      <c r="T56" s="18" t="s">
        <v>1896</v>
      </c>
      <c r="U56" s="28"/>
      <c r="V56" s="47"/>
    </row>
    <row r="57" spans="1:22" ht="21.75" customHeight="1" x14ac:dyDescent="0.65">
      <c r="A57" s="20">
        <v>52</v>
      </c>
      <c r="B57" s="21">
        <v>1176</v>
      </c>
      <c r="C57" s="25" t="s">
        <v>1897</v>
      </c>
      <c r="D57" s="27" t="s">
        <v>1898</v>
      </c>
      <c r="E57" s="13" t="s">
        <v>33</v>
      </c>
      <c r="F57" s="24" t="s">
        <v>1899</v>
      </c>
      <c r="G57" s="24" t="s">
        <v>35</v>
      </c>
      <c r="H57" s="24" t="s">
        <v>1826</v>
      </c>
      <c r="I57" s="18" t="s">
        <v>4</v>
      </c>
      <c r="J57" s="52"/>
      <c r="K57" s="52" t="str">
        <f t="shared" si="0"/>
        <v>បBBASat-Sun</v>
      </c>
      <c r="L57" s="52"/>
      <c r="M57" s="52"/>
      <c r="N57" s="52"/>
      <c r="O57" s="52"/>
      <c r="P57" s="52"/>
      <c r="Q57" s="52"/>
      <c r="R57" s="52"/>
      <c r="S57" s="18" t="s">
        <v>1900</v>
      </c>
      <c r="T57" s="18" t="s">
        <v>1901</v>
      </c>
      <c r="U57" s="28"/>
      <c r="V57" s="47"/>
    </row>
    <row r="58" spans="1:22" ht="21.75" customHeight="1" x14ac:dyDescent="0.65">
      <c r="A58" s="20">
        <v>53</v>
      </c>
      <c r="B58" s="21">
        <v>1163</v>
      </c>
      <c r="C58" s="25" t="s">
        <v>1902</v>
      </c>
      <c r="D58" s="27" t="s">
        <v>1903</v>
      </c>
      <c r="E58" s="13" t="s">
        <v>33</v>
      </c>
      <c r="F58" s="24" t="s">
        <v>1904</v>
      </c>
      <c r="G58" s="24" t="s">
        <v>35</v>
      </c>
      <c r="H58" s="24" t="s">
        <v>1905</v>
      </c>
      <c r="I58" s="18" t="s">
        <v>4</v>
      </c>
      <c r="J58" s="52"/>
      <c r="K58" s="52" t="str">
        <f t="shared" si="0"/>
        <v>បBBASat-Sun</v>
      </c>
      <c r="L58" s="52"/>
      <c r="M58" s="52"/>
      <c r="N58" s="52"/>
      <c r="O58" s="52"/>
      <c r="P58" s="52"/>
      <c r="Q58" s="52"/>
      <c r="R58" s="52"/>
      <c r="S58" s="18" t="s">
        <v>1906</v>
      </c>
      <c r="T58" s="18"/>
      <c r="U58" s="28"/>
      <c r="V58" s="47"/>
    </row>
    <row r="59" spans="1:22" ht="21.75" customHeight="1" x14ac:dyDescent="0.65">
      <c r="A59" s="20">
        <v>54</v>
      </c>
      <c r="B59" s="21">
        <v>1103</v>
      </c>
      <c r="C59" s="25" t="s">
        <v>1907</v>
      </c>
      <c r="D59" s="27" t="s">
        <v>1908</v>
      </c>
      <c r="E59" s="13" t="s">
        <v>33</v>
      </c>
      <c r="F59" s="24" t="s">
        <v>1909</v>
      </c>
      <c r="G59" s="24" t="s">
        <v>35</v>
      </c>
      <c r="H59" s="24" t="s">
        <v>1826</v>
      </c>
      <c r="I59" s="18" t="s">
        <v>4</v>
      </c>
      <c r="J59" s="52"/>
      <c r="K59" s="52" t="str">
        <f t="shared" si="0"/>
        <v>បBBASat-Sun</v>
      </c>
      <c r="L59" s="52"/>
      <c r="M59" s="52"/>
      <c r="N59" s="52"/>
      <c r="O59" s="52"/>
      <c r="P59" s="52"/>
      <c r="Q59" s="52"/>
      <c r="R59" s="52"/>
      <c r="S59" s="18" t="s">
        <v>1910</v>
      </c>
      <c r="T59" s="18" t="s">
        <v>1910</v>
      </c>
      <c r="U59" s="28"/>
      <c r="V59" s="47"/>
    </row>
    <row r="60" spans="1:22" ht="21.75" customHeight="1" x14ac:dyDescent="0.65">
      <c r="A60" s="20">
        <v>55</v>
      </c>
      <c r="B60" s="21"/>
      <c r="C60" s="25" t="s">
        <v>1911</v>
      </c>
      <c r="D60" s="27" t="s">
        <v>1912</v>
      </c>
      <c r="E60" s="13" t="s">
        <v>33</v>
      </c>
      <c r="F60" s="24" t="s">
        <v>1913</v>
      </c>
      <c r="G60" s="24" t="s">
        <v>35</v>
      </c>
      <c r="H60" s="24" t="s">
        <v>1826</v>
      </c>
      <c r="I60" s="18" t="s">
        <v>4</v>
      </c>
      <c r="J60" s="52"/>
      <c r="K60" s="52" t="str">
        <f t="shared" si="0"/>
        <v>បBBASat-Sun</v>
      </c>
      <c r="L60" s="52"/>
      <c r="M60" s="52"/>
      <c r="N60" s="52"/>
      <c r="O60" s="52"/>
      <c r="P60" s="52"/>
      <c r="Q60" s="52"/>
      <c r="R60" s="52"/>
      <c r="S60" s="18" t="s">
        <v>1914</v>
      </c>
      <c r="T60" s="18" t="s">
        <v>1915</v>
      </c>
      <c r="U60" s="28"/>
      <c r="V60" s="47"/>
    </row>
    <row r="61" spans="1:22" ht="21.75" customHeight="1" x14ac:dyDescent="0.65">
      <c r="A61" s="20">
        <v>56</v>
      </c>
      <c r="B61" s="21">
        <v>1224</v>
      </c>
      <c r="C61" s="25" t="s">
        <v>1916</v>
      </c>
      <c r="D61" s="27" t="s">
        <v>1917</v>
      </c>
      <c r="E61" s="13" t="s">
        <v>33</v>
      </c>
      <c r="F61" s="24" t="s">
        <v>1918</v>
      </c>
      <c r="G61" s="24" t="s">
        <v>35</v>
      </c>
      <c r="H61" s="24" t="s">
        <v>1826</v>
      </c>
      <c r="I61" s="18" t="s">
        <v>4</v>
      </c>
      <c r="J61" s="52"/>
      <c r="K61" s="52" t="str">
        <f t="shared" si="0"/>
        <v>បBBASat-Sun</v>
      </c>
      <c r="L61" s="52"/>
      <c r="M61" s="52"/>
      <c r="N61" s="52"/>
      <c r="O61" s="52"/>
      <c r="P61" s="52"/>
      <c r="Q61" s="52"/>
      <c r="R61" s="52"/>
      <c r="S61" s="18" t="s">
        <v>1919</v>
      </c>
      <c r="T61" s="18" t="s">
        <v>1920</v>
      </c>
      <c r="U61" s="28"/>
      <c r="V61" s="47"/>
    </row>
    <row r="62" spans="1:22" ht="21.75" customHeight="1" x14ac:dyDescent="0.65">
      <c r="A62" s="20">
        <v>57</v>
      </c>
      <c r="B62" s="21">
        <v>1656</v>
      </c>
      <c r="C62" s="25" t="s">
        <v>1921</v>
      </c>
      <c r="D62" s="27" t="s">
        <v>1922</v>
      </c>
      <c r="E62" s="13" t="s">
        <v>33</v>
      </c>
      <c r="F62" s="24"/>
      <c r="G62" s="24" t="s">
        <v>35</v>
      </c>
      <c r="H62" s="24" t="s">
        <v>1810</v>
      </c>
      <c r="I62" s="18" t="s">
        <v>4</v>
      </c>
      <c r="J62" s="52"/>
      <c r="K62" s="52" t="str">
        <f t="shared" si="0"/>
        <v>បBBASat-Sun</v>
      </c>
      <c r="L62" s="52"/>
      <c r="M62" s="52"/>
      <c r="N62" s="52"/>
      <c r="O62" s="52"/>
      <c r="P62" s="52"/>
      <c r="Q62" s="52"/>
      <c r="R62" s="52"/>
      <c r="S62" s="18" t="s">
        <v>1923</v>
      </c>
      <c r="T62" s="18"/>
      <c r="U62" s="28"/>
      <c r="V62" s="47"/>
    </row>
    <row r="63" spans="1:22" ht="21.75" customHeight="1" x14ac:dyDescent="0.65">
      <c r="A63" s="20">
        <v>58</v>
      </c>
      <c r="B63" s="21">
        <v>1627</v>
      </c>
      <c r="C63" s="25" t="s">
        <v>1924</v>
      </c>
      <c r="D63" s="27" t="s">
        <v>1925</v>
      </c>
      <c r="E63" s="13" t="s">
        <v>33</v>
      </c>
      <c r="F63" s="24" t="s">
        <v>1926</v>
      </c>
      <c r="G63" s="24" t="s">
        <v>35</v>
      </c>
      <c r="H63" s="24" t="s">
        <v>1826</v>
      </c>
      <c r="I63" s="18" t="s">
        <v>4</v>
      </c>
      <c r="J63" s="52"/>
      <c r="K63" s="52" t="str">
        <f t="shared" si="0"/>
        <v>បBBASat-Sun</v>
      </c>
      <c r="L63" s="52"/>
      <c r="M63" s="52"/>
      <c r="N63" s="52"/>
      <c r="O63" s="52"/>
      <c r="P63" s="52"/>
      <c r="Q63" s="52"/>
      <c r="R63" s="52"/>
      <c r="S63" s="18" t="s">
        <v>1927</v>
      </c>
      <c r="T63" s="18" t="s">
        <v>1928</v>
      </c>
      <c r="U63" s="65" t="s">
        <v>1929</v>
      </c>
      <c r="V63" s="47"/>
    </row>
    <row r="64" spans="1:22" ht="21.75" customHeight="1" x14ac:dyDescent="0.65">
      <c r="A64" s="20">
        <v>59</v>
      </c>
      <c r="B64" s="21">
        <v>2159</v>
      </c>
      <c r="C64" s="25" t="s">
        <v>1930</v>
      </c>
      <c r="D64" s="27" t="s">
        <v>1931</v>
      </c>
      <c r="E64" s="13" t="s">
        <v>33</v>
      </c>
      <c r="F64" s="24" t="s">
        <v>1932</v>
      </c>
      <c r="G64" s="24" t="s">
        <v>35</v>
      </c>
      <c r="H64" s="24" t="s">
        <v>1810</v>
      </c>
      <c r="I64" s="18" t="s">
        <v>4</v>
      </c>
      <c r="J64" s="52"/>
      <c r="K64" s="52" t="str">
        <f t="shared" si="0"/>
        <v>បBBASat-Sun</v>
      </c>
      <c r="L64" s="52"/>
      <c r="M64" s="52"/>
      <c r="N64" s="52"/>
      <c r="O64" s="52"/>
      <c r="P64" s="52"/>
      <c r="Q64" s="52"/>
      <c r="R64" s="52"/>
      <c r="S64" s="18" t="s">
        <v>1933</v>
      </c>
      <c r="T64" s="18" t="s">
        <v>1934</v>
      </c>
      <c r="U64" s="28"/>
      <c r="V64" s="47"/>
    </row>
    <row r="65" spans="1:22" ht="21.75" customHeight="1" x14ac:dyDescent="0.65">
      <c r="A65" s="20">
        <v>60</v>
      </c>
      <c r="B65" s="21">
        <v>1180</v>
      </c>
      <c r="C65" s="25" t="s">
        <v>1935</v>
      </c>
      <c r="D65" s="27" t="s">
        <v>1936</v>
      </c>
      <c r="E65" s="13" t="s">
        <v>33</v>
      </c>
      <c r="F65" s="24" t="s">
        <v>1682</v>
      </c>
      <c r="G65" s="24" t="s">
        <v>35</v>
      </c>
      <c r="H65" s="24" t="s">
        <v>1905</v>
      </c>
      <c r="I65" s="18" t="s">
        <v>4</v>
      </c>
      <c r="J65" s="52"/>
      <c r="K65" s="52" t="str">
        <f t="shared" si="0"/>
        <v>បBBASat-Sun</v>
      </c>
      <c r="L65" s="52"/>
      <c r="M65" s="52"/>
      <c r="N65" s="52"/>
      <c r="O65" s="52"/>
      <c r="P65" s="52"/>
      <c r="Q65" s="52"/>
      <c r="R65" s="52"/>
      <c r="S65" s="18" t="s">
        <v>1937</v>
      </c>
      <c r="T65" s="18" t="s">
        <v>1938</v>
      </c>
      <c r="U65" s="65" t="s">
        <v>1939</v>
      </c>
      <c r="V65" s="47"/>
    </row>
    <row r="66" spans="1:22" ht="21.75" customHeight="1" x14ac:dyDescent="0.65">
      <c r="A66" s="20">
        <v>61</v>
      </c>
      <c r="B66" s="21">
        <v>1155</v>
      </c>
      <c r="C66" s="25" t="s">
        <v>1940</v>
      </c>
      <c r="D66" s="27" t="s">
        <v>1941</v>
      </c>
      <c r="E66" s="13" t="s">
        <v>33</v>
      </c>
      <c r="F66" s="24" t="s">
        <v>795</v>
      </c>
      <c r="G66" s="24" t="s">
        <v>35</v>
      </c>
      <c r="H66" s="24" t="s">
        <v>1826</v>
      </c>
      <c r="I66" s="18" t="s">
        <v>4</v>
      </c>
      <c r="J66" s="52"/>
      <c r="K66" s="52" t="str">
        <f t="shared" si="0"/>
        <v>បBBASat-Sun</v>
      </c>
      <c r="L66" s="52"/>
      <c r="M66" s="52"/>
      <c r="N66" s="52"/>
      <c r="O66" s="52"/>
      <c r="P66" s="52"/>
      <c r="Q66" s="52"/>
      <c r="R66" s="52"/>
      <c r="S66" s="18" t="s">
        <v>1942</v>
      </c>
      <c r="T66" s="18" t="s">
        <v>1943</v>
      </c>
      <c r="U66" s="28"/>
      <c r="V66" s="47"/>
    </row>
    <row r="67" spans="1:22" ht="21.75" customHeight="1" x14ac:dyDescent="0.65">
      <c r="A67" s="20">
        <v>62</v>
      </c>
      <c r="B67" s="21">
        <v>1131</v>
      </c>
      <c r="C67" s="25" t="s">
        <v>1944</v>
      </c>
      <c r="D67" s="27" t="s">
        <v>1945</v>
      </c>
      <c r="E67" s="13" t="s">
        <v>33</v>
      </c>
      <c r="F67" s="24" t="s">
        <v>1100</v>
      </c>
      <c r="G67" s="24" t="s">
        <v>35</v>
      </c>
      <c r="H67" s="24" t="s">
        <v>1826</v>
      </c>
      <c r="I67" s="18" t="s">
        <v>4</v>
      </c>
      <c r="J67" s="52"/>
      <c r="K67" s="52" t="str">
        <f t="shared" si="0"/>
        <v>បBBASat-Sun</v>
      </c>
      <c r="L67" s="52"/>
      <c r="M67" s="52"/>
      <c r="N67" s="52"/>
      <c r="O67" s="52"/>
      <c r="P67" s="52"/>
      <c r="Q67" s="52"/>
      <c r="R67" s="52"/>
      <c r="S67" s="18" t="s">
        <v>1946</v>
      </c>
      <c r="T67" s="18"/>
      <c r="U67" s="28"/>
      <c r="V67" s="47"/>
    </row>
    <row r="68" spans="1:22" ht="21.75" customHeight="1" x14ac:dyDescent="0.65">
      <c r="A68" s="20">
        <v>63</v>
      </c>
      <c r="B68" s="21">
        <v>1135</v>
      </c>
      <c r="C68" s="25" t="s">
        <v>1947</v>
      </c>
      <c r="D68" s="27" t="s">
        <v>1948</v>
      </c>
      <c r="E68" s="13" t="s">
        <v>40</v>
      </c>
      <c r="F68" s="24" t="s">
        <v>528</v>
      </c>
      <c r="G68" s="24" t="s">
        <v>35</v>
      </c>
      <c r="H68" s="24" t="s">
        <v>1810</v>
      </c>
      <c r="I68" s="18" t="s">
        <v>4</v>
      </c>
      <c r="J68" s="52"/>
      <c r="K68" s="52" t="str">
        <f t="shared" si="0"/>
        <v>សBBASat-Sun</v>
      </c>
      <c r="L68" s="52"/>
      <c r="M68" s="52"/>
      <c r="N68" s="52"/>
      <c r="O68" s="52"/>
      <c r="P68" s="52"/>
      <c r="Q68" s="52"/>
      <c r="R68" s="52"/>
      <c r="S68" s="18" t="s">
        <v>1949</v>
      </c>
      <c r="T68" s="18" t="s">
        <v>1950</v>
      </c>
      <c r="U68" s="28"/>
      <c r="V68" s="47"/>
    </row>
    <row r="69" spans="1:22" ht="21.75" customHeight="1" x14ac:dyDescent="0.65">
      <c r="A69" s="20">
        <v>64</v>
      </c>
      <c r="B69" s="21"/>
      <c r="C69" s="25" t="s">
        <v>1951</v>
      </c>
      <c r="D69" s="27" t="s">
        <v>1952</v>
      </c>
      <c r="E69" s="13" t="s">
        <v>40</v>
      </c>
      <c r="F69" s="24" t="s">
        <v>1953</v>
      </c>
      <c r="G69" s="24" t="s">
        <v>35</v>
      </c>
      <c r="H69" s="24" t="s">
        <v>1810</v>
      </c>
      <c r="I69" s="18" t="s">
        <v>4</v>
      </c>
      <c r="J69" s="52"/>
      <c r="K69" s="52" t="str">
        <f t="shared" si="0"/>
        <v>សBBASat-Sun</v>
      </c>
      <c r="L69" s="52"/>
      <c r="M69" s="52"/>
      <c r="N69" s="52"/>
      <c r="O69" s="52"/>
      <c r="P69" s="52"/>
      <c r="Q69" s="52"/>
      <c r="R69" s="52"/>
      <c r="S69" s="18" t="s">
        <v>1954</v>
      </c>
      <c r="T69" s="18"/>
      <c r="U69" s="28"/>
      <c r="V69" s="47"/>
    </row>
    <row r="70" spans="1:22" ht="21.75" customHeight="1" x14ac:dyDescent="0.65">
      <c r="A70" s="20">
        <v>65</v>
      </c>
      <c r="B70" s="21">
        <v>1127</v>
      </c>
      <c r="C70" s="25" t="s">
        <v>1955</v>
      </c>
      <c r="D70" s="27" t="s">
        <v>1956</v>
      </c>
      <c r="E70" s="13" t="s">
        <v>33</v>
      </c>
      <c r="F70" s="24" t="s">
        <v>1957</v>
      </c>
      <c r="G70" s="24" t="s">
        <v>35</v>
      </c>
      <c r="H70" s="24" t="s">
        <v>1826</v>
      </c>
      <c r="I70" s="18" t="s">
        <v>4</v>
      </c>
      <c r="J70" s="52"/>
      <c r="K70" s="52" t="str">
        <f t="shared" si="0"/>
        <v>បBBASat-Sun</v>
      </c>
      <c r="L70" s="52"/>
      <c r="M70" s="52"/>
      <c r="N70" s="52"/>
      <c r="O70" s="52"/>
      <c r="P70" s="52"/>
      <c r="Q70" s="52"/>
      <c r="R70" s="52"/>
      <c r="S70" s="18" t="s">
        <v>1958</v>
      </c>
      <c r="T70" s="18" t="s">
        <v>1959</v>
      </c>
      <c r="U70" s="65" t="s">
        <v>1960</v>
      </c>
      <c r="V70" s="47"/>
    </row>
    <row r="71" spans="1:22" ht="21.75" customHeight="1" x14ac:dyDescent="0.65">
      <c r="A71" s="20">
        <v>66</v>
      </c>
      <c r="B71" s="21">
        <v>2168</v>
      </c>
      <c r="C71" s="25" t="s">
        <v>1961</v>
      </c>
      <c r="D71" s="27" t="s">
        <v>1962</v>
      </c>
      <c r="E71" s="13" t="s">
        <v>40</v>
      </c>
      <c r="F71" s="24" t="s">
        <v>1963</v>
      </c>
      <c r="G71" s="24" t="s">
        <v>35</v>
      </c>
      <c r="H71" s="24" t="s">
        <v>1810</v>
      </c>
      <c r="I71" s="18" t="s">
        <v>4</v>
      </c>
      <c r="J71" s="52"/>
      <c r="K71" s="52" t="str">
        <f t="shared" si="0"/>
        <v>សBBASat-Sun</v>
      </c>
      <c r="L71" s="52"/>
      <c r="M71" s="52"/>
      <c r="N71" s="52"/>
      <c r="O71" s="52"/>
      <c r="P71" s="52"/>
      <c r="Q71" s="52"/>
      <c r="R71" s="52"/>
      <c r="S71" s="18" t="s">
        <v>1964</v>
      </c>
      <c r="T71" s="18" t="s">
        <v>1965</v>
      </c>
      <c r="U71" s="65" t="s">
        <v>1966</v>
      </c>
      <c r="V71" s="47"/>
    </row>
    <row r="72" spans="1:22" ht="21.75" customHeight="1" x14ac:dyDescent="0.65">
      <c r="A72" s="20">
        <v>67</v>
      </c>
      <c r="B72" s="21">
        <v>1113</v>
      </c>
      <c r="C72" s="25" t="s">
        <v>1967</v>
      </c>
      <c r="D72" s="27" t="s">
        <v>1968</v>
      </c>
      <c r="E72" s="13" t="s">
        <v>33</v>
      </c>
      <c r="F72" s="24" t="s">
        <v>1969</v>
      </c>
      <c r="G72" s="24" t="s">
        <v>35</v>
      </c>
      <c r="H72" s="24" t="s">
        <v>1826</v>
      </c>
      <c r="I72" s="18" t="s">
        <v>4</v>
      </c>
      <c r="J72" s="52"/>
      <c r="K72" s="52" t="str">
        <f t="shared" si="0"/>
        <v>បBBASat-Sun</v>
      </c>
      <c r="L72" s="52"/>
      <c r="M72" s="52"/>
      <c r="N72" s="52"/>
      <c r="O72" s="52"/>
      <c r="P72" s="52"/>
      <c r="Q72" s="52"/>
      <c r="R72" s="52"/>
      <c r="S72" s="18" t="s">
        <v>1970</v>
      </c>
      <c r="T72" s="18" t="s">
        <v>1971</v>
      </c>
      <c r="U72" s="65" t="s">
        <v>1972</v>
      </c>
      <c r="V72" s="47"/>
    </row>
    <row r="73" spans="1:22" ht="21.75" customHeight="1" x14ac:dyDescent="0.65">
      <c r="A73" s="20">
        <v>68</v>
      </c>
      <c r="B73" s="21">
        <v>1237</v>
      </c>
      <c r="C73" s="25" t="s">
        <v>1973</v>
      </c>
      <c r="D73" s="27" t="s">
        <v>1974</v>
      </c>
      <c r="E73" s="13" t="s">
        <v>33</v>
      </c>
      <c r="F73" s="24" t="s">
        <v>1975</v>
      </c>
      <c r="G73" s="24" t="s">
        <v>35</v>
      </c>
      <c r="H73" s="24" t="s">
        <v>1810</v>
      </c>
      <c r="I73" s="18" t="s">
        <v>4</v>
      </c>
      <c r="J73" s="52"/>
      <c r="K73" s="52" t="str">
        <f t="shared" si="0"/>
        <v>បBBASat-Sun</v>
      </c>
      <c r="L73" s="52"/>
      <c r="M73" s="52"/>
      <c r="N73" s="52"/>
      <c r="O73" s="52"/>
      <c r="P73" s="52"/>
      <c r="Q73" s="52"/>
      <c r="R73" s="52"/>
      <c r="S73" s="18" t="s">
        <v>1976</v>
      </c>
      <c r="T73" s="18"/>
      <c r="U73" s="28"/>
      <c r="V73" s="47"/>
    </row>
    <row r="74" spans="1:22" ht="21.75" customHeight="1" x14ac:dyDescent="0.65">
      <c r="A74" s="20">
        <v>69</v>
      </c>
      <c r="B74" s="21">
        <v>1150</v>
      </c>
      <c r="C74" s="25" t="s">
        <v>1977</v>
      </c>
      <c r="D74" s="27" t="s">
        <v>1978</v>
      </c>
      <c r="E74" s="13" t="s">
        <v>33</v>
      </c>
      <c r="F74" s="24" t="s">
        <v>1979</v>
      </c>
      <c r="G74" s="24" t="s">
        <v>35</v>
      </c>
      <c r="H74" s="24" t="s">
        <v>1810</v>
      </c>
      <c r="I74" s="18" t="s">
        <v>4</v>
      </c>
      <c r="J74" s="52"/>
      <c r="K74" s="52" t="str">
        <f t="shared" si="0"/>
        <v>បBBASat-Sun</v>
      </c>
      <c r="L74" s="52"/>
      <c r="M74" s="52"/>
      <c r="N74" s="52"/>
      <c r="O74" s="52"/>
      <c r="P74" s="52"/>
      <c r="Q74" s="52"/>
      <c r="R74" s="52"/>
      <c r="S74" s="18" t="s">
        <v>1980</v>
      </c>
      <c r="T74" s="18"/>
      <c r="U74" s="65" t="s">
        <v>1981</v>
      </c>
      <c r="V74" s="47"/>
    </row>
    <row r="75" spans="1:22" ht="21.75" customHeight="1" x14ac:dyDescent="0.65">
      <c r="A75" s="20">
        <v>70</v>
      </c>
      <c r="B75" s="21">
        <v>621</v>
      </c>
      <c r="C75" s="25" t="s">
        <v>1982</v>
      </c>
      <c r="D75" s="27" t="s">
        <v>1983</v>
      </c>
      <c r="E75" s="13" t="s">
        <v>33</v>
      </c>
      <c r="F75" s="24" t="s">
        <v>1984</v>
      </c>
      <c r="G75" s="24" t="s">
        <v>35</v>
      </c>
      <c r="H75" s="24" t="s">
        <v>1826</v>
      </c>
      <c r="I75" s="18" t="s">
        <v>4</v>
      </c>
      <c r="J75" s="52"/>
      <c r="K75" s="52" t="str">
        <f t="shared" si="0"/>
        <v>បBBASat-Sun</v>
      </c>
      <c r="L75" s="52"/>
      <c r="M75" s="52"/>
      <c r="N75" s="52"/>
      <c r="O75" s="52"/>
      <c r="P75" s="52"/>
      <c r="Q75" s="52"/>
      <c r="R75" s="52"/>
      <c r="S75" s="18" t="s">
        <v>1985</v>
      </c>
      <c r="T75" s="18"/>
      <c r="U75" s="28"/>
      <c r="V75" s="47"/>
    </row>
    <row r="76" spans="1:22" ht="21.75" customHeight="1" x14ac:dyDescent="0.65">
      <c r="A76" s="20">
        <v>71</v>
      </c>
      <c r="B76" s="21">
        <v>1868</v>
      </c>
      <c r="C76" s="25" t="s">
        <v>1986</v>
      </c>
      <c r="D76" s="27" t="s">
        <v>1987</v>
      </c>
      <c r="E76" s="13" t="s">
        <v>33</v>
      </c>
      <c r="F76" s="24" t="s">
        <v>1988</v>
      </c>
      <c r="G76" s="24" t="s">
        <v>35</v>
      </c>
      <c r="H76" s="24" t="s">
        <v>1852</v>
      </c>
      <c r="I76" s="18" t="s">
        <v>4</v>
      </c>
      <c r="J76" s="52"/>
      <c r="K76" s="52" t="str">
        <f t="shared" si="0"/>
        <v>បBBASat-Sun</v>
      </c>
      <c r="L76" s="52"/>
      <c r="M76" s="52"/>
      <c r="N76" s="52"/>
      <c r="O76" s="52"/>
      <c r="P76" s="52"/>
      <c r="Q76" s="52"/>
      <c r="R76" s="52"/>
      <c r="S76" s="18" t="s">
        <v>1989</v>
      </c>
      <c r="T76" s="18" t="s">
        <v>1990</v>
      </c>
      <c r="U76" s="28"/>
      <c r="V76" s="47"/>
    </row>
    <row r="77" spans="1:22" ht="21.75" customHeight="1" x14ac:dyDescent="0.65">
      <c r="A77" s="20">
        <v>72</v>
      </c>
      <c r="B77" s="21">
        <v>1082</v>
      </c>
      <c r="C77" s="25" t="s">
        <v>1991</v>
      </c>
      <c r="D77" s="27" t="s">
        <v>1992</v>
      </c>
      <c r="E77" s="13" t="s">
        <v>33</v>
      </c>
      <c r="F77" s="24" t="s">
        <v>1993</v>
      </c>
      <c r="G77" s="24" t="s">
        <v>35</v>
      </c>
      <c r="H77" s="24" t="s">
        <v>1826</v>
      </c>
      <c r="I77" s="18" t="s">
        <v>4</v>
      </c>
      <c r="J77" s="52"/>
      <c r="K77" s="52" t="str">
        <f t="shared" si="0"/>
        <v>បBBASat-Sun</v>
      </c>
      <c r="L77" s="52"/>
      <c r="M77" s="52"/>
      <c r="N77" s="52"/>
      <c r="O77" s="52"/>
      <c r="P77" s="52"/>
      <c r="Q77" s="52"/>
      <c r="R77" s="52"/>
      <c r="S77" s="18" t="s">
        <v>1994</v>
      </c>
      <c r="T77" s="18"/>
      <c r="U77" s="28"/>
      <c r="V77" s="47"/>
    </row>
    <row r="78" spans="1:22" ht="21.75" customHeight="1" x14ac:dyDescent="0.65">
      <c r="A78" s="20">
        <v>73</v>
      </c>
      <c r="B78" s="21">
        <v>1069</v>
      </c>
      <c r="C78" s="25" t="s">
        <v>1995</v>
      </c>
      <c r="D78" s="27" t="s">
        <v>1996</v>
      </c>
      <c r="E78" s="13" t="s">
        <v>33</v>
      </c>
      <c r="F78" s="24" t="s">
        <v>1997</v>
      </c>
      <c r="G78" s="24" t="s">
        <v>35</v>
      </c>
      <c r="H78" s="24" t="s">
        <v>1826</v>
      </c>
      <c r="I78" s="18" t="s">
        <v>4</v>
      </c>
      <c r="J78" s="52"/>
      <c r="K78" s="52" t="str">
        <f t="shared" si="0"/>
        <v>បBBASat-Sun</v>
      </c>
      <c r="L78" s="52"/>
      <c r="M78" s="52"/>
      <c r="N78" s="52"/>
      <c r="O78" s="52"/>
      <c r="P78" s="52"/>
      <c r="Q78" s="52"/>
      <c r="R78" s="52"/>
      <c r="S78" s="18" t="s">
        <v>1998</v>
      </c>
      <c r="T78" s="18"/>
      <c r="U78" s="65" t="s">
        <v>1999</v>
      </c>
      <c r="V78" s="47"/>
    </row>
    <row r="79" spans="1:22" ht="21.75" customHeight="1" x14ac:dyDescent="0.65">
      <c r="A79" s="20">
        <v>74</v>
      </c>
      <c r="B79" s="21">
        <v>1187</v>
      </c>
      <c r="C79" s="25" t="s">
        <v>2304</v>
      </c>
      <c r="D79" s="27" t="s">
        <v>2305</v>
      </c>
      <c r="E79" s="13" t="s">
        <v>33</v>
      </c>
      <c r="F79" s="24" t="s">
        <v>2306</v>
      </c>
      <c r="G79" s="24" t="s">
        <v>35</v>
      </c>
      <c r="H79" s="24" t="s">
        <v>1810</v>
      </c>
      <c r="I79" s="18" t="s">
        <v>4</v>
      </c>
      <c r="J79" s="52"/>
      <c r="K79" s="52" t="str">
        <f t="shared" si="0"/>
        <v>បBBASat-Sun</v>
      </c>
      <c r="L79" s="52"/>
      <c r="M79" s="52"/>
      <c r="N79" s="52"/>
      <c r="O79" s="52"/>
      <c r="P79" s="52"/>
      <c r="Q79" s="52"/>
      <c r="R79" s="52"/>
      <c r="S79" s="18" t="s">
        <v>2307</v>
      </c>
      <c r="T79" s="18" t="s">
        <v>2308</v>
      </c>
      <c r="U79" s="28"/>
      <c r="V79" s="47"/>
    </row>
    <row r="80" spans="1:22" ht="21.75" customHeight="1" x14ac:dyDescent="0.65">
      <c r="A80" s="20">
        <v>75</v>
      </c>
      <c r="B80" s="21"/>
      <c r="C80" s="25" t="s">
        <v>2309</v>
      </c>
      <c r="D80" s="27" t="s">
        <v>2310</v>
      </c>
      <c r="E80" s="13" t="s">
        <v>33</v>
      </c>
      <c r="F80" s="24" t="s">
        <v>2311</v>
      </c>
      <c r="G80" s="24" t="s">
        <v>35</v>
      </c>
      <c r="H80" s="24" t="s">
        <v>1905</v>
      </c>
      <c r="I80" s="18" t="s">
        <v>4</v>
      </c>
      <c r="J80" s="52"/>
      <c r="K80" s="52" t="str">
        <f t="shared" si="0"/>
        <v>បBBASat-Sun</v>
      </c>
      <c r="L80" s="52"/>
      <c r="M80" s="52"/>
      <c r="N80" s="52"/>
      <c r="O80" s="52"/>
      <c r="P80" s="52"/>
      <c r="Q80" s="52"/>
      <c r="R80" s="52"/>
      <c r="S80" s="18" t="s">
        <v>2312</v>
      </c>
      <c r="T80" s="18" t="s">
        <v>2313</v>
      </c>
      <c r="U80" s="65" t="s">
        <v>2314</v>
      </c>
      <c r="V80" s="47"/>
    </row>
    <row r="81" spans="1:22" ht="21.75" customHeight="1" x14ac:dyDescent="0.65">
      <c r="A81" s="20">
        <v>76</v>
      </c>
      <c r="B81" s="21">
        <v>1121</v>
      </c>
      <c r="C81" s="25" t="s">
        <v>2315</v>
      </c>
      <c r="D81" s="27" t="s">
        <v>2316</v>
      </c>
      <c r="E81" s="13" t="s">
        <v>33</v>
      </c>
      <c r="F81" s="24" t="s">
        <v>2317</v>
      </c>
      <c r="G81" s="24" t="s">
        <v>35</v>
      </c>
      <c r="H81" s="24" t="s">
        <v>1852</v>
      </c>
      <c r="I81" s="18" t="s">
        <v>4</v>
      </c>
      <c r="J81" s="52"/>
      <c r="K81" s="52" t="str">
        <f t="shared" si="0"/>
        <v>បBBASat-Sun</v>
      </c>
      <c r="L81" s="52"/>
      <c r="M81" s="52"/>
      <c r="N81" s="52"/>
      <c r="O81" s="52"/>
      <c r="P81" s="52"/>
      <c r="Q81" s="52"/>
      <c r="R81" s="52"/>
      <c r="S81" s="18" t="s">
        <v>2318</v>
      </c>
      <c r="T81" s="18" t="s">
        <v>2319</v>
      </c>
      <c r="U81" s="28"/>
      <c r="V81" s="47"/>
    </row>
    <row r="82" spans="1:22" ht="21.75" customHeight="1" x14ac:dyDescent="0.65">
      <c r="A82" s="20">
        <v>77</v>
      </c>
      <c r="B82" s="21">
        <v>1215</v>
      </c>
      <c r="C82" s="25" t="s">
        <v>2320</v>
      </c>
      <c r="D82" s="27" t="s">
        <v>2321</v>
      </c>
      <c r="E82" s="13" t="s">
        <v>33</v>
      </c>
      <c r="F82" s="24" t="s">
        <v>2322</v>
      </c>
      <c r="G82" s="24" t="s">
        <v>35</v>
      </c>
      <c r="H82" s="24" t="s">
        <v>1635</v>
      </c>
      <c r="I82" s="18" t="s">
        <v>4</v>
      </c>
      <c r="J82" s="52"/>
      <c r="K82" s="52" t="str">
        <f t="shared" si="0"/>
        <v>បBBASat-Sun</v>
      </c>
      <c r="L82" s="52"/>
      <c r="M82" s="52"/>
      <c r="N82" s="52"/>
      <c r="O82" s="52"/>
      <c r="P82" s="52"/>
      <c r="Q82" s="52"/>
      <c r="R82" s="52"/>
      <c r="S82" s="18" t="s">
        <v>2323</v>
      </c>
      <c r="T82" s="18"/>
      <c r="U82" s="28"/>
      <c r="V82" s="47"/>
    </row>
    <row r="83" spans="1:22" ht="21.75" customHeight="1" x14ac:dyDescent="0.65">
      <c r="A83" s="20">
        <v>78</v>
      </c>
      <c r="B83" s="21">
        <v>1117</v>
      </c>
      <c r="C83" s="25" t="s">
        <v>2338</v>
      </c>
      <c r="D83" s="27" t="s">
        <v>2339</v>
      </c>
      <c r="E83" s="13" t="s">
        <v>40</v>
      </c>
      <c r="F83" s="24" t="s">
        <v>2340</v>
      </c>
      <c r="G83" s="24" t="s">
        <v>35</v>
      </c>
      <c r="H83" s="24" t="s">
        <v>1676</v>
      </c>
      <c r="I83" s="18" t="s">
        <v>4</v>
      </c>
      <c r="J83" s="52"/>
      <c r="K83" s="52" t="str">
        <f t="shared" si="0"/>
        <v>សBBASat-Sun</v>
      </c>
      <c r="L83" s="52"/>
      <c r="M83" s="52"/>
      <c r="N83" s="52"/>
      <c r="O83" s="52"/>
      <c r="P83" s="52"/>
      <c r="Q83" s="52"/>
      <c r="R83" s="52"/>
      <c r="S83" s="18" t="s">
        <v>2341</v>
      </c>
      <c r="T83" s="18" t="s">
        <v>2342</v>
      </c>
      <c r="U83" s="28"/>
      <c r="V83" s="47"/>
    </row>
    <row r="84" spans="1:22" ht="21.75" customHeight="1" x14ac:dyDescent="0.65">
      <c r="A84" s="20">
        <v>79</v>
      </c>
      <c r="B84" s="21">
        <v>1120</v>
      </c>
      <c r="C84" s="25" t="s">
        <v>2343</v>
      </c>
      <c r="D84" s="27" t="s">
        <v>2344</v>
      </c>
      <c r="E84" s="13" t="s">
        <v>40</v>
      </c>
      <c r="F84" s="24" t="s">
        <v>2345</v>
      </c>
      <c r="G84" s="24" t="s">
        <v>35</v>
      </c>
      <c r="H84" s="24" t="s">
        <v>1676</v>
      </c>
      <c r="I84" s="18" t="s">
        <v>4</v>
      </c>
      <c r="J84" s="52"/>
      <c r="K84" s="52" t="str">
        <f t="shared" si="0"/>
        <v>សBBASat-Sun</v>
      </c>
      <c r="L84" s="52"/>
      <c r="M84" s="52"/>
      <c r="N84" s="52"/>
      <c r="O84" s="52"/>
      <c r="P84" s="52"/>
      <c r="Q84" s="52"/>
      <c r="R84" s="52"/>
      <c r="S84" s="18" t="s">
        <v>2346</v>
      </c>
      <c r="T84" s="18" t="s">
        <v>2347</v>
      </c>
      <c r="U84" s="28"/>
      <c r="V84" s="47"/>
    </row>
    <row r="85" spans="1:22" ht="21.75" customHeight="1" x14ac:dyDescent="0.65">
      <c r="A85" s="20">
        <v>80</v>
      </c>
      <c r="B85" s="21">
        <v>1186</v>
      </c>
      <c r="C85" s="25" t="s">
        <v>2348</v>
      </c>
      <c r="D85" s="27" t="s">
        <v>2349</v>
      </c>
      <c r="E85" s="13" t="s">
        <v>40</v>
      </c>
      <c r="F85" s="24" t="s">
        <v>2350</v>
      </c>
      <c r="G85" s="24" t="s">
        <v>35</v>
      </c>
      <c r="H85" s="24" t="s">
        <v>1676</v>
      </c>
      <c r="I85" s="18" t="s">
        <v>4</v>
      </c>
      <c r="J85" s="52"/>
      <c r="K85" s="52" t="str">
        <f t="shared" si="0"/>
        <v>សBBASat-Sun</v>
      </c>
      <c r="L85" s="52"/>
      <c r="M85" s="52"/>
      <c r="N85" s="52"/>
      <c r="O85" s="52"/>
      <c r="P85" s="52"/>
      <c r="Q85" s="52"/>
      <c r="R85" s="52"/>
      <c r="S85" s="18" t="s">
        <v>2351</v>
      </c>
      <c r="T85" s="18"/>
      <c r="U85" s="28"/>
      <c r="V85" s="47"/>
    </row>
    <row r="86" spans="1:22" ht="21.75" customHeight="1" x14ac:dyDescent="0.65">
      <c r="A86" s="20">
        <v>81</v>
      </c>
      <c r="B86" s="21"/>
      <c r="C86" s="25" t="s">
        <v>2352</v>
      </c>
      <c r="D86" s="27" t="s">
        <v>2353</v>
      </c>
      <c r="E86" s="13" t="s">
        <v>33</v>
      </c>
      <c r="F86" s="24" t="s">
        <v>2354</v>
      </c>
      <c r="G86" s="24" t="s">
        <v>35</v>
      </c>
      <c r="H86" s="24" t="s">
        <v>1676</v>
      </c>
      <c r="I86" s="18" t="s">
        <v>4</v>
      </c>
      <c r="J86" s="52"/>
      <c r="K86" s="52" t="str">
        <f t="shared" si="0"/>
        <v>បBBASat-Sun</v>
      </c>
      <c r="L86" s="52"/>
      <c r="M86" s="52"/>
      <c r="N86" s="52"/>
      <c r="O86" s="52"/>
      <c r="P86" s="52"/>
      <c r="Q86" s="52"/>
      <c r="R86" s="52"/>
      <c r="S86" s="18" t="s">
        <v>2355</v>
      </c>
      <c r="T86" s="18" t="s">
        <v>2357</v>
      </c>
      <c r="U86" s="65" t="s">
        <v>2356</v>
      </c>
      <c r="V86" s="47"/>
    </row>
    <row r="87" spans="1:22" ht="21.75" customHeight="1" x14ac:dyDescent="0.65">
      <c r="A87" s="20">
        <v>82</v>
      </c>
      <c r="B87" s="21"/>
      <c r="C87" s="25" t="s">
        <v>2358</v>
      </c>
      <c r="D87" s="27" t="s">
        <v>2359</v>
      </c>
      <c r="E87" s="13" t="s">
        <v>33</v>
      </c>
      <c r="F87" s="24" t="s">
        <v>2360</v>
      </c>
      <c r="G87" s="24" t="s">
        <v>35</v>
      </c>
      <c r="H87" s="24" t="s">
        <v>1635</v>
      </c>
      <c r="I87" s="18" t="s">
        <v>4</v>
      </c>
      <c r="J87" s="52"/>
      <c r="K87" s="52" t="str">
        <f t="shared" si="0"/>
        <v>បBBASat-Sun</v>
      </c>
      <c r="L87" s="52"/>
      <c r="M87" s="52"/>
      <c r="N87" s="52"/>
      <c r="O87" s="52"/>
      <c r="P87" s="52"/>
      <c r="Q87" s="52"/>
      <c r="R87" s="52"/>
      <c r="S87" s="18" t="s">
        <v>2361</v>
      </c>
      <c r="T87" s="18" t="s">
        <v>2362</v>
      </c>
      <c r="U87" s="65" t="s">
        <v>2363</v>
      </c>
      <c r="V87" s="47"/>
    </row>
    <row r="88" spans="1:22" ht="21.75" customHeight="1" x14ac:dyDescent="0.65">
      <c r="A88" s="20">
        <v>83</v>
      </c>
      <c r="B88" s="21">
        <v>1118</v>
      </c>
      <c r="C88" s="25" t="s">
        <v>2364</v>
      </c>
      <c r="D88" s="27" t="s">
        <v>2365</v>
      </c>
      <c r="E88" s="13" t="s">
        <v>40</v>
      </c>
      <c r="F88" s="24" t="s">
        <v>2366</v>
      </c>
      <c r="G88" s="24" t="s">
        <v>35</v>
      </c>
      <c r="H88" s="24" t="s">
        <v>1676</v>
      </c>
      <c r="I88" s="18" t="s">
        <v>4</v>
      </c>
      <c r="J88" s="52"/>
      <c r="K88" s="52" t="str">
        <f t="shared" si="0"/>
        <v>សBBASat-Sun</v>
      </c>
      <c r="L88" s="52"/>
      <c r="M88" s="52"/>
      <c r="N88" s="52"/>
      <c r="O88" s="52"/>
      <c r="P88" s="52"/>
      <c r="Q88" s="52"/>
      <c r="R88" s="52"/>
      <c r="S88" s="18" t="s">
        <v>2367</v>
      </c>
      <c r="T88" s="18" t="s">
        <v>2368</v>
      </c>
      <c r="U88" s="28"/>
      <c r="V88" s="47"/>
    </row>
    <row r="89" spans="1:22" ht="21.75" customHeight="1" x14ac:dyDescent="0.65">
      <c r="A89" s="20">
        <v>84</v>
      </c>
      <c r="B89" s="21">
        <v>1207</v>
      </c>
      <c r="C89" s="25" t="s">
        <v>2369</v>
      </c>
      <c r="D89" s="27" t="s">
        <v>2370</v>
      </c>
      <c r="E89" s="13" t="s">
        <v>40</v>
      </c>
      <c r="F89" s="24" t="s">
        <v>1448</v>
      </c>
      <c r="G89" s="24" t="s">
        <v>35</v>
      </c>
      <c r="H89" s="24" t="s">
        <v>1676</v>
      </c>
      <c r="I89" s="18" t="s">
        <v>4</v>
      </c>
      <c r="J89" s="52"/>
      <c r="K89" s="52" t="str">
        <f t="shared" si="0"/>
        <v>សBBASat-Sun</v>
      </c>
      <c r="L89" s="52"/>
      <c r="M89" s="52"/>
      <c r="N89" s="52"/>
      <c r="O89" s="52"/>
      <c r="P89" s="52"/>
      <c r="Q89" s="52"/>
      <c r="R89" s="52"/>
      <c r="S89" s="18" t="s">
        <v>2371</v>
      </c>
      <c r="T89" s="18" t="s">
        <v>2372</v>
      </c>
      <c r="U89" s="65" t="s">
        <v>2373</v>
      </c>
      <c r="V89" s="47"/>
    </row>
    <row r="90" spans="1:22" ht="21.75" customHeight="1" x14ac:dyDescent="0.65">
      <c r="A90" s="20"/>
      <c r="B90" s="21"/>
      <c r="C90" s="25"/>
      <c r="D90" s="27"/>
      <c r="E90" s="13"/>
      <c r="F90" s="24"/>
      <c r="G90" s="24"/>
      <c r="H90" s="24"/>
      <c r="I90" s="18"/>
      <c r="J90" s="52"/>
      <c r="K90" s="52"/>
      <c r="L90" s="52"/>
      <c r="M90" s="52"/>
      <c r="N90" s="52"/>
      <c r="O90" s="52"/>
      <c r="P90" s="52"/>
      <c r="Q90" s="52"/>
      <c r="R90" s="52"/>
      <c r="S90" s="18"/>
      <c r="T90" s="18"/>
      <c r="U90" s="28"/>
      <c r="V90" s="47"/>
    </row>
    <row r="91" spans="1:22" ht="21.75" customHeight="1" x14ac:dyDescent="0.65">
      <c r="A91" s="20"/>
      <c r="B91" s="21"/>
      <c r="C91" s="25"/>
      <c r="D91" s="27"/>
      <c r="E91" s="13"/>
      <c r="F91" s="24"/>
      <c r="G91" s="24"/>
      <c r="H91" s="24"/>
      <c r="I91" s="18"/>
      <c r="J91" s="52"/>
      <c r="K91" s="52"/>
      <c r="L91" s="52"/>
      <c r="M91" s="52"/>
      <c r="N91" s="52"/>
      <c r="O91" s="52"/>
      <c r="P91" s="52"/>
      <c r="Q91" s="52"/>
      <c r="R91" s="52"/>
      <c r="S91" s="18"/>
      <c r="T91" s="18"/>
      <c r="U91" s="28"/>
      <c r="V91" s="47"/>
    </row>
    <row r="92" spans="1:22" ht="21.75" customHeight="1" x14ac:dyDescent="0.65">
      <c r="A92" s="20"/>
      <c r="B92" s="21"/>
      <c r="C92" s="25"/>
      <c r="D92" s="27"/>
      <c r="E92" s="13"/>
      <c r="F92" s="24"/>
      <c r="G92" s="24"/>
      <c r="H92" s="24"/>
      <c r="I92" s="18"/>
      <c r="J92" s="52"/>
      <c r="K92" s="52"/>
      <c r="L92" s="52"/>
      <c r="M92" s="52"/>
      <c r="N92" s="52"/>
      <c r="O92" s="52"/>
      <c r="P92" s="52"/>
      <c r="Q92" s="52"/>
      <c r="R92" s="52"/>
      <c r="S92" s="18"/>
      <c r="T92" s="18"/>
      <c r="U92" s="28"/>
      <c r="V92" s="47"/>
    </row>
    <row r="93" spans="1:22" ht="21.75" customHeight="1" x14ac:dyDescent="0.65">
      <c r="A93" s="20"/>
      <c r="B93" s="21"/>
      <c r="C93" s="25"/>
      <c r="D93" s="27"/>
      <c r="E93" s="13"/>
      <c r="F93" s="24"/>
      <c r="G93" s="24"/>
      <c r="H93" s="24"/>
      <c r="I93" s="18"/>
      <c r="J93" s="52"/>
      <c r="K93" s="52"/>
      <c r="L93" s="52"/>
      <c r="M93" s="52"/>
      <c r="N93" s="52"/>
      <c r="O93" s="52"/>
      <c r="P93" s="52"/>
      <c r="Q93" s="52"/>
      <c r="R93" s="52"/>
      <c r="S93" s="18"/>
      <c r="T93" s="18"/>
      <c r="U93" s="28"/>
      <c r="V93" s="47"/>
    </row>
    <row r="94" spans="1:22" ht="21.75" customHeight="1" x14ac:dyDescent="0.65">
      <c r="A94" s="20"/>
      <c r="B94" s="21"/>
      <c r="C94" s="25"/>
      <c r="D94" s="27"/>
      <c r="E94" s="13"/>
      <c r="F94" s="24"/>
      <c r="G94" s="24"/>
      <c r="H94" s="24"/>
      <c r="I94" s="18"/>
      <c r="J94" s="52"/>
      <c r="K94" s="52"/>
      <c r="L94" s="52"/>
      <c r="M94" s="52"/>
      <c r="N94" s="52"/>
      <c r="O94" s="52"/>
      <c r="P94" s="52"/>
      <c r="Q94" s="52"/>
      <c r="R94" s="52"/>
      <c r="S94" s="18"/>
      <c r="T94" s="18"/>
      <c r="U94" s="28"/>
      <c r="V94" s="47"/>
    </row>
    <row r="95" spans="1:22" ht="21.75" customHeight="1" x14ac:dyDescent="0.65">
      <c r="A95" s="20"/>
      <c r="B95" s="21"/>
      <c r="C95" s="25"/>
      <c r="D95" s="27"/>
      <c r="E95" s="13"/>
      <c r="F95" s="24"/>
      <c r="G95" s="24"/>
      <c r="H95" s="24"/>
      <c r="I95" s="18"/>
      <c r="J95" s="52"/>
      <c r="K95" s="52"/>
      <c r="L95" s="52"/>
      <c r="M95" s="52"/>
      <c r="N95" s="52"/>
      <c r="O95" s="52"/>
      <c r="P95" s="52"/>
      <c r="Q95" s="52"/>
      <c r="R95" s="52"/>
      <c r="S95" s="18"/>
      <c r="T95" s="18"/>
      <c r="U95" s="28"/>
      <c r="V95" s="47"/>
    </row>
    <row r="96" spans="1:22" ht="21.75" customHeight="1" x14ac:dyDescent="0.65">
      <c r="A96" s="20"/>
      <c r="B96" s="21"/>
      <c r="C96" s="25"/>
      <c r="D96" s="27"/>
      <c r="E96" s="13"/>
      <c r="F96" s="24"/>
      <c r="G96" s="24"/>
      <c r="H96" s="24"/>
      <c r="I96" s="18"/>
      <c r="J96" s="52"/>
      <c r="K96" s="52"/>
      <c r="L96" s="52"/>
      <c r="M96" s="52"/>
      <c r="N96" s="52"/>
      <c r="O96" s="52"/>
      <c r="P96" s="52"/>
      <c r="Q96" s="52"/>
      <c r="R96" s="52"/>
      <c r="S96" s="18"/>
      <c r="T96" s="18"/>
      <c r="U96" s="28"/>
      <c r="V96" s="47"/>
    </row>
    <row r="97" spans="1:22" ht="21.75" customHeight="1" x14ac:dyDescent="0.65">
      <c r="A97" s="20"/>
      <c r="B97" s="21"/>
      <c r="C97" s="25"/>
      <c r="D97" s="27"/>
      <c r="E97" s="13"/>
      <c r="F97" s="24"/>
      <c r="G97" s="24"/>
      <c r="H97" s="24"/>
      <c r="I97" s="18"/>
      <c r="J97" s="52"/>
      <c r="K97" s="52"/>
      <c r="L97" s="52"/>
      <c r="M97" s="52"/>
      <c r="N97" s="52"/>
      <c r="O97" s="52"/>
      <c r="P97" s="52"/>
      <c r="Q97" s="52"/>
      <c r="R97" s="52"/>
      <c r="S97" s="18"/>
      <c r="T97" s="18"/>
      <c r="U97" s="28"/>
      <c r="V97" s="47"/>
    </row>
    <row r="98" spans="1:22" ht="21.75" customHeight="1" x14ac:dyDescent="0.65">
      <c r="A98" s="20"/>
      <c r="B98" s="21"/>
      <c r="C98" s="25"/>
      <c r="D98" s="27"/>
      <c r="E98" s="13"/>
      <c r="F98" s="24"/>
      <c r="G98" s="24"/>
      <c r="H98" s="24"/>
      <c r="I98" s="18"/>
      <c r="J98" s="52"/>
      <c r="K98" s="52"/>
      <c r="L98" s="52"/>
      <c r="M98" s="52"/>
      <c r="N98" s="52"/>
      <c r="O98" s="52"/>
      <c r="P98" s="52"/>
      <c r="Q98" s="52"/>
      <c r="R98" s="52"/>
      <c r="S98" s="18"/>
      <c r="T98" s="18"/>
      <c r="U98" s="28"/>
      <c r="V98" s="47"/>
    </row>
    <row r="99" spans="1:22" ht="21.75" customHeight="1" x14ac:dyDescent="0.65">
      <c r="A99" s="20"/>
      <c r="B99" s="21"/>
      <c r="C99" s="25"/>
      <c r="D99" s="27"/>
      <c r="E99" s="13"/>
      <c r="F99" s="24"/>
      <c r="G99" s="24"/>
      <c r="H99" s="24"/>
      <c r="I99" s="18"/>
      <c r="J99" s="52"/>
      <c r="K99" s="52"/>
      <c r="L99" s="52"/>
      <c r="M99" s="52"/>
      <c r="N99" s="52"/>
      <c r="O99" s="52"/>
      <c r="P99" s="52"/>
      <c r="Q99" s="52"/>
      <c r="R99" s="52"/>
      <c r="S99" s="18"/>
      <c r="T99" s="18"/>
      <c r="U99" s="28"/>
      <c r="V99" s="47"/>
    </row>
    <row r="100" spans="1:22" ht="21.75" customHeight="1" x14ac:dyDescent="0.65">
      <c r="A100" s="20"/>
      <c r="B100" s="21"/>
      <c r="C100" s="25"/>
      <c r="D100" s="27"/>
      <c r="E100" s="13"/>
      <c r="F100" s="24"/>
      <c r="G100" s="24"/>
      <c r="H100" s="24"/>
      <c r="I100" s="18"/>
      <c r="J100" s="52"/>
      <c r="K100" s="52"/>
      <c r="L100" s="52"/>
      <c r="M100" s="52"/>
      <c r="N100" s="52"/>
      <c r="O100" s="52"/>
      <c r="P100" s="52"/>
      <c r="Q100" s="52"/>
      <c r="R100" s="52"/>
      <c r="S100" s="18"/>
      <c r="T100" s="18"/>
      <c r="U100" s="28"/>
      <c r="V100" s="47"/>
    </row>
    <row r="101" spans="1:22" ht="21.75" customHeight="1" x14ac:dyDescent="0.65">
      <c r="A101" s="20"/>
      <c r="B101" s="21"/>
      <c r="C101" s="25"/>
      <c r="D101" s="27"/>
      <c r="E101" s="24"/>
      <c r="F101" s="24"/>
      <c r="G101" s="24"/>
      <c r="H101" s="24"/>
      <c r="I101" s="24"/>
      <c r="J101" s="52"/>
      <c r="K101" s="52" t="str">
        <f t="shared" si="0"/>
        <v/>
      </c>
      <c r="L101" s="52" t="str">
        <f t="shared" si="1"/>
        <v/>
      </c>
      <c r="M101" s="52" t="str">
        <f t="shared" si="2"/>
        <v/>
      </c>
      <c r="N101" s="52" t="str">
        <f t="shared" si="3"/>
        <v/>
      </c>
      <c r="O101" s="52" t="str">
        <f t="shared" si="4"/>
        <v/>
      </c>
      <c r="P101" s="52" t="str">
        <f t="shared" si="5"/>
        <v/>
      </c>
      <c r="Q101" s="52" t="e">
        <f>E101&amp;G101&amp;#REF!</f>
        <v>#REF!</v>
      </c>
      <c r="R101" s="52"/>
      <c r="S101" s="24"/>
      <c r="T101" s="24"/>
      <c r="U101" s="62"/>
      <c r="V101" s="47"/>
    </row>
    <row r="102" spans="1:22" ht="21.75" customHeight="1" x14ac:dyDescent="0.65">
      <c r="A102" s="20"/>
      <c r="B102" s="21"/>
      <c r="C102" s="25"/>
      <c r="D102" s="27"/>
      <c r="E102" s="13"/>
      <c r="F102" s="24"/>
      <c r="G102" s="24"/>
      <c r="H102" s="24"/>
      <c r="I102" s="18"/>
      <c r="J102" s="52"/>
      <c r="K102" s="52" t="str">
        <f t="shared" si="0"/>
        <v/>
      </c>
      <c r="L102" s="52" t="str">
        <f t="shared" si="1"/>
        <v/>
      </c>
      <c r="M102" s="52" t="str">
        <f t="shared" si="2"/>
        <v/>
      </c>
      <c r="N102" s="52" t="str">
        <f t="shared" si="3"/>
        <v/>
      </c>
      <c r="O102" s="52" t="str">
        <f t="shared" si="4"/>
        <v/>
      </c>
      <c r="P102" s="52" t="str">
        <f t="shared" si="5"/>
        <v/>
      </c>
      <c r="Q102" s="52" t="e">
        <f>E102&amp;G102&amp;#REF!</f>
        <v>#REF!</v>
      </c>
      <c r="R102" s="52"/>
      <c r="S102" s="18"/>
      <c r="T102" s="18"/>
      <c r="U102" s="28"/>
      <c r="V102" s="47"/>
    </row>
    <row r="103" spans="1:22" ht="21.75" customHeight="1" x14ac:dyDescent="0.65">
      <c r="A103" s="22"/>
      <c r="B103" s="48"/>
      <c r="C103" s="26"/>
      <c r="D103" s="49"/>
      <c r="E103" s="16"/>
      <c r="F103" s="23"/>
      <c r="G103" s="50"/>
      <c r="H103" s="50"/>
      <c r="I103" s="19"/>
      <c r="J103" s="53"/>
      <c r="K103" s="53" t="str">
        <f t="shared" si="0"/>
        <v/>
      </c>
      <c r="L103" s="53" t="str">
        <f t="shared" si="1"/>
        <v/>
      </c>
      <c r="M103" s="53" t="str">
        <f t="shared" si="2"/>
        <v/>
      </c>
      <c r="N103" s="53" t="str">
        <f t="shared" si="3"/>
        <v/>
      </c>
      <c r="O103" s="53" t="str">
        <f t="shared" si="4"/>
        <v/>
      </c>
      <c r="P103" s="53" t="str">
        <f t="shared" si="5"/>
        <v/>
      </c>
      <c r="Q103" s="53" t="e">
        <f>E103&amp;G103&amp;#REF!</f>
        <v>#REF!</v>
      </c>
      <c r="R103" s="53"/>
      <c r="S103" s="19"/>
      <c r="T103" s="19"/>
      <c r="U103" s="63"/>
      <c r="V103" s="51"/>
    </row>
    <row r="104" spans="1:22" ht="13.15" customHeight="1" x14ac:dyDescent="0.2">
      <c r="B104" s="3"/>
      <c r="C104" s="3"/>
      <c r="D104" s="4"/>
      <c r="E104" s="2"/>
      <c r="F104" s="5"/>
      <c r="G104" s="5"/>
      <c r="H104" s="2"/>
      <c r="I104" s="2"/>
      <c r="S104" s="2"/>
      <c r="T104" s="2"/>
      <c r="U104" s="2"/>
      <c r="V104" s="6"/>
    </row>
    <row r="105" spans="1:22" ht="13.15" customHeight="1" x14ac:dyDescent="0.2">
      <c r="B105" s="3"/>
      <c r="C105" s="10"/>
      <c r="D105" s="4"/>
      <c r="E105" s="2"/>
      <c r="F105" s="5"/>
      <c r="G105" s="5"/>
      <c r="H105" s="2"/>
      <c r="I105" s="2"/>
      <c r="S105" s="2"/>
      <c r="T105" s="2"/>
      <c r="U105" s="2"/>
      <c r="V105" s="6"/>
    </row>
    <row r="106" spans="1:22" ht="13.15" hidden="1" customHeight="1" x14ac:dyDescent="0.2">
      <c r="A106" s="12" t="s">
        <v>1</v>
      </c>
      <c r="B106" s="14"/>
      <c r="C106" s="31">
        <f>COUNT(A6:A103)</f>
        <v>84</v>
      </c>
      <c r="D106" s="15" t="s">
        <v>3</v>
      </c>
      <c r="E106" s="29">
        <f>COUNTIF(E6:E103,"ស")</f>
        <v>37</v>
      </c>
      <c r="F106" s="5"/>
      <c r="G106" s="5"/>
      <c r="H106" s="2"/>
      <c r="I106" s="2"/>
      <c r="S106" s="2"/>
      <c r="T106" s="2"/>
      <c r="U106" s="2"/>
      <c r="V106" s="6"/>
    </row>
    <row r="107" spans="1:22" ht="14.25" hidden="1" customHeight="1" x14ac:dyDescent="0.2">
      <c r="A107" s="12" t="s">
        <v>5</v>
      </c>
      <c r="B107" s="14"/>
      <c r="C107" s="31">
        <f>COUNTIF(G6:G103,"BBA")</f>
        <v>84</v>
      </c>
      <c r="D107" s="15" t="s">
        <v>9</v>
      </c>
      <c r="E107" s="29">
        <f>COUNTIF(L6:L103,"សBBA")</f>
        <v>23</v>
      </c>
      <c r="F107" s="5"/>
      <c r="G107" s="5"/>
      <c r="H107" s="2"/>
      <c r="I107" s="2"/>
      <c r="S107" s="2"/>
      <c r="T107" s="2"/>
      <c r="U107" s="2"/>
      <c r="V107" s="6"/>
    </row>
    <row r="108" spans="1:22" ht="14.25" hidden="1" customHeight="1" x14ac:dyDescent="0.2">
      <c r="A108" s="12"/>
      <c r="B108" s="30" t="s">
        <v>13</v>
      </c>
      <c r="C108" s="41">
        <f>COUNTIF(M6:M103,"BBAIT")</f>
        <v>0</v>
      </c>
      <c r="D108" s="32" t="s">
        <v>3</v>
      </c>
      <c r="E108" s="42">
        <f>COUNTIF(N6:N103,"សBBAIT")</f>
        <v>0</v>
      </c>
      <c r="F108" s="5"/>
      <c r="G108" s="5"/>
      <c r="H108" s="2"/>
      <c r="I108" s="2"/>
      <c r="S108" s="2"/>
      <c r="T108" s="2"/>
      <c r="U108" s="2"/>
      <c r="V108" s="6"/>
    </row>
    <row r="109" spans="1:22" ht="14.25" hidden="1" customHeight="1" x14ac:dyDescent="0.2">
      <c r="A109" s="12"/>
      <c r="B109" s="30" t="s">
        <v>14</v>
      </c>
      <c r="C109" s="41">
        <f>COUNTIF(M7:M104,"BBAMGT")</f>
        <v>0</v>
      </c>
      <c r="D109" s="32" t="s">
        <v>3</v>
      </c>
      <c r="E109" s="42">
        <f>COUNTIF(N7:N104,"សBBAMGT")</f>
        <v>0</v>
      </c>
      <c r="F109" s="5"/>
      <c r="G109" s="5"/>
      <c r="H109" s="2"/>
      <c r="I109" s="2"/>
      <c r="S109" s="2"/>
      <c r="T109" s="2"/>
      <c r="U109" s="2"/>
      <c r="V109" s="6"/>
    </row>
    <row r="110" spans="1:22" ht="14.25" hidden="1" customHeight="1" x14ac:dyDescent="0.2">
      <c r="A110" s="12"/>
      <c r="B110" s="30" t="s">
        <v>15</v>
      </c>
      <c r="C110" s="41">
        <f>COUNTIF(M6:M103,"BBAACC")</f>
        <v>0</v>
      </c>
      <c r="D110" s="32" t="s">
        <v>3</v>
      </c>
      <c r="E110" s="42">
        <f>COUNTIF(N8:N105,"សBBAACC")</f>
        <v>0</v>
      </c>
      <c r="F110" s="5"/>
      <c r="G110" s="5"/>
      <c r="H110" s="2"/>
      <c r="I110" s="2"/>
      <c r="S110" s="2"/>
      <c r="T110" s="2"/>
      <c r="U110" s="2"/>
      <c r="V110" s="6"/>
    </row>
    <row r="111" spans="1:22" ht="14.25" hidden="1" customHeight="1" x14ac:dyDescent="0.2">
      <c r="A111" s="12"/>
      <c r="B111" s="30" t="s">
        <v>16</v>
      </c>
      <c r="C111" s="41">
        <f>COUNTIF(M9:M106,"BBALaw")</f>
        <v>0</v>
      </c>
      <c r="D111" s="32" t="s">
        <v>3</v>
      </c>
      <c r="E111" s="42">
        <f>COUNTIF(N9:N106,"សBBAIT")</f>
        <v>0</v>
      </c>
      <c r="F111" s="5"/>
      <c r="G111" s="5"/>
      <c r="H111" s="2"/>
      <c r="I111" s="2"/>
      <c r="S111" s="2"/>
      <c r="T111" s="2"/>
      <c r="U111" s="2"/>
      <c r="V111" s="6"/>
    </row>
    <row r="112" spans="1:22" ht="14.25" hidden="1" customHeight="1" x14ac:dyDescent="0.2">
      <c r="A112" s="12"/>
      <c r="B112" s="30" t="s">
        <v>2</v>
      </c>
      <c r="C112" s="41">
        <f>COUNTIF(M10:M107,"BBAEnglish")</f>
        <v>0</v>
      </c>
      <c r="D112" s="32" t="s">
        <v>3</v>
      </c>
      <c r="E112" s="42">
        <f>COUNTIF(N10:N107,"សBBAEnglish")</f>
        <v>0</v>
      </c>
      <c r="F112" s="5"/>
      <c r="G112" s="5"/>
      <c r="H112" s="2"/>
      <c r="I112" s="2"/>
      <c r="S112" s="2"/>
      <c r="T112" s="2"/>
      <c r="U112" s="2"/>
      <c r="V112" s="6"/>
    </row>
    <row r="113" spans="1:22" s="9" customFormat="1" ht="14.25" hidden="1" customHeight="1" x14ac:dyDescent="0.2">
      <c r="A113" s="33"/>
      <c r="B113" s="34"/>
      <c r="C113" s="35"/>
      <c r="D113" s="36"/>
      <c r="E113" s="37"/>
      <c r="F113" s="38"/>
      <c r="G113" s="38"/>
      <c r="H113" s="39"/>
      <c r="I113" s="39"/>
      <c r="S113" s="39"/>
      <c r="T113" s="39"/>
      <c r="U113" s="39"/>
      <c r="V113" s="40"/>
    </row>
    <row r="114" spans="1:22" ht="14.25" hidden="1" customHeight="1" x14ac:dyDescent="0.2">
      <c r="A114" s="12" t="s">
        <v>6</v>
      </c>
      <c r="B114" s="12"/>
      <c r="C114" s="31">
        <f>COUNTIF(G6:G103,"ABA")</f>
        <v>0</v>
      </c>
      <c r="D114" s="15" t="s">
        <v>10</v>
      </c>
      <c r="E114" s="29">
        <f>COUNTIF(L6:L103,"សABA")</f>
        <v>0</v>
      </c>
      <c r="F114" s="5"/>
      <c r="G114" s="5"/>
      <c r="H114" s="2"/>
      <c r="I114" s="2"/>
      <c r="S114" s="2"/>
      <c r="T114" s="2"/>
      <c r="U114" s="2"/>
      <c r="V114" s="6"/>
    </row>
    <row r="115" spans="1:22" ht="14.25" hidden="1" customHeight="1" x14ac:dyDescent="0.2">
      <c r="A115" s="12"/>
      <c r="B115" s="30" t="s">
        <v>13</v>
      </c>
      <c r="C115" s="41">
        <f>COUNTIF(M101:M110,"ABAIT")</f>
        <v>0</v>
      </c>
      <c r="D115" s="32" t="s">
        <v>3</v>
      </c>
      <c r="E115" s="42">
        <f>COUNTIF(N6:N103,"សABAIT")</f>
        <v>0</v>
      </c>
      <c r="F115" s="5"/>
      <c r="G115" s="5"/>
      <c r="H115" s="2"/>
      <c r="I115" s="2"/>
      <c r="S115" s="2"/>
      <c r="T115" s="2"/>
      <c r="U115" s="2"/>
      <c r="V115" s="6"/>
    </row>
    <row r="116" spans="1:22" ht="14.25" hidden="1" customHeight="1" x14ac:dyDescent="0.2">
      <c r="A116" s="12"/>
      <c r="B116" s="30" t="s">
        <v>14</v>
      </c>
      <c r="C116" s="41">
        <f>COUNTIF(M6:M103,"ABAMGT")</f>
        <v>0</v>
      </c>
      <c r="D116" s="32" t="s">
        <v>3</v>
      </c>
      <c r="E116" s="42">
        <f>COUNTIF(N7:N104,"សABAMGT")</f>
        <v>0</v>
      </c>
      <c r="F116" s="5"/>
      <c r="G116" s="5"/>
      <c r="H116" s="2"/>
      <c r="I116" s="2"/>
      <c r="S116" s="2"/>
      <c r="T116" s="2"/>
      <c r="U116" s="2"/>
      <c r="V116" s="6"/>
    </row>
    <row r="117" spans="1:22" ht="14.25" hidden="1" customHeight="1" x14ac:dyDescent="0.2">
      <c r="A117" s="12"/>
      <c r="B117" s="30" t="s">
        <v>15</v>
      </c>
      <c r="C117" s="41">
        <f>COUNTIF(M7:M104,"ABAACC")</f>
        <v>0</v>
      </c>
      <c r="D117" s="32" t="s">
        <v>3</v>
      </c>
      <c r="E117" s="42">
        <f>COUNTIF(N8:N105,"សABAACC")</f>
        <v>0</v>
      </c>
      <c r="F117" s="5"/>
      <c r="G117" s="5"/>
      <c r="H117" s="2"/>
      <c r="I117" s="2"/>
      <c r="S117" s="2"/>
      <c r="T117" s="2"/>
      <c r="U117" s="2"/>
      <c r="V117" s="6"/>
    </row>
    <row r="118" spans="1:22" ht="14.25" hidden="1" customHeight="1" x14ac:dyDescent="0.2">
      <c r="A118" s="12"/>
      <c r="B118" s="30" t="s">
        <v>16</v>
      </c>
      <c r="C118" s="41">
        <f>COUNTIF(M8:M105,"ABALaw")</f>
        <v>0</v>
      </c>
      <c r="D118" s="32" t="s">
        <v>3</v>
      </c>
      <c r="E118" s="42">
        <f>COUNTIF(N9:N106,"សABALaw")</f>
        <v>0</v>
      </c>
      <c r="F118" s="5"/>
      <c r="G118" s="5"/>
      <c r="H118" s="2"/>
      <c r="I118" s="2"/>
      <c r="S118" s="2"/>
      <c r="T118" s="2"/>
      <c r="U118" s="2"/>
      <c r="V118" s="6"/>
    </row>
    <row r="119" spans="1:22" ht="13.15" hidden="1" customHeight="1" x14ac:dyDescent="0.2">
      <c r="B119" s="30" t="s">
        <v>2</v>
      </c>
      <c r="C119" s="41">
        <f>COUNTIF(M9:M106,"ABAEnglish")</f>
        <v>0</v>
      </c>
      <c r="D119" s="32" t="s">
        <v>3</v>
      </c>
      <c r="E119" s="42">
        <f>COUNTIF(N10:N107,"សABAEnglish")</f>
        <v>0</v>
      </c>
      <c r="F119" s="5"/>
      <c r="G119" s="5"/>
      <c r="H119" s="2"/>
      <c r="I119" s="2"/>
      <c r="S119" s="2"/>
      <c r="T119" s="2"/>
      <c r="U119" s="2"/>
      <c r="V119" s="6"/>
    </row>
    <row r="120" spans="1:22" s="9" customFormat="1" ht="13.15" hidden="1" customHeight="1" x14ac:dyDescent="0.2">
      <c r="B120" s="34"/>
      <c r="C120" s="43"/>
      <c r="D120" s="36"/>
      <c r="E120" s="44"/>
      <c r="F120" s="38"/>
      <c r="G120" s="38"/>
      <c r="H120" s="39"/>
      <c r="I120" s="39"/>
      <c r="S120" s="39"/>
      <c r="T120" s="39"/>
      <c r="U120" s="39"/>
      <c r="V120" s="40"/>
    </row>
    <row r="121" spans="1:22" ht="13.15" hidden="1" customHeight="1" x14ac:dyDescent="0.2">
      <c r="A121" s="17" t="s">
        <v>11</v>
      </c>
      <c r="B121" s="17"/>
      <c r="C121" s="45">
        <f>COUNTIF(I6:I103,"M-F, Moring")</f>
        <v>0</v>
      </c>
      <c r="D121" s="15" t="s">
        <v>9</v>
      </c>
      <c r="E121" s="46">
        <f>COUNTIF(K6:K103,"សBBAM-F, Moring")</f>
        <v>0</v>
      </c>
      <c r="F121" s="5"/>
      <c r="G121" s="5"/>
      <c r="H121" s="2"/>
      <c r="I121" s="2"/>
      <c r="S121" s="2"/>
      <c r="T121" s="2"/>
      <c r="U121" s="2"/>
      <c r="V121" s="6"/>
    </row>
    <row r="122" spans="1:22" ht="13.15" hidden="1" customHeight="1" x14ac:dyDescent="0.2">
      <c r="A122" s="17"/>
      <c r="B122" s="30" t="s">
        <v>13</v>
      </c>
      <c r="C122" s="41">
        <f>COUNTIF(O6:O103,"BBAITM-F, Moring")</f>
        <v>0</v>
      </c>
      <c r="D122" s="32" t="s">
        <v>3</v>
      </c>
      <c r="E122" s="42">
        <f>COUNTIF(P6:P103,"សBBAITM-F, Moring")</f>
        <v>0</v>
      </c>
      <c r="F122" s="5"/>
      <c r="G122" s="5"/>
      <c r="H122" s="2"/>
      <c r="I122" s="2"/>
      <c r="S122" s="2"/>
      <c r="T122" s="2"/>
      <c r="U122" s="2"/>
      <c r="V122" s="6"/>
    </row>
    <row r="123" spans="1:22" ht="13.15" hidden="1" customHeight="1" x14ac:dyDescent="0.2">
      <c r="A123" s="17"/>
      <c r="B123" s="30" t="s">
        <v>14</v>
      </c>
      <c r="C123" s="41">
        <f>COUNTIF(O7:O104,"BBAMGTM-F, Moring")</f>
        <v>0</v>
      </c>
      <c r="D123" s="32" t="s">
        <v>3</v>
      </c>
      <c r="E123" s="42">
        <f>COUNTIF(P7:P104,"សBBAMGTM-F, Moring")</f>
        <v>0</v>
      </c>
      <c r="F123" s="5"/>
      <c r="G123" s="5"/>
      <c r="H123" s="2"/>
      <c r="I123" s="2"/>
      <c r="S123" s="2"/>
      <c r="T123" s="2"/>
      <c r="U123" s="2"/>
      <c r="V123" s="6"/>
    </row>
    <row r="124" spans="1:22" ht="13.15" hidden="1" customHeight="1" x14ac:dyDescent="0.2">
      <c r="A124" s="17"/>
      <c r="B124" s="30" t="s">
        <v>15</v>
      </c>
      <c r="C124" s="41">
        <f>COUNTIF(O8:O105,"BBAACCM-F, Moring")</f>
        <v>0</v>
      </c>
      <c r="D124" s="32" t="s">
        <v>3</v>
      </c>
      <c r="E124" s="42">
        <f>COUNTIF(P8:P105,"សBBAACCM-F, Moring")</f>
        <v>0</v>
      </c>
      <c r="F124" s="5"/>
      <c r="G124" s="5"/>
      <c r="H124" s="2"/>
      <c r="I124" s="2"/>
      <c r="S124" s="2"/>
      <c r="T124" s="2"/>
      <c r="U124" s="2"/>
      <c r="V124" s="6"/>
    </row>
    <row r="125" spans="1:22" ht="13.15" hidden="1" customHeight="1" x14ac:dyDescent="0.2">
      <c r="A125" s="17"/>
      <c r="B125" s="30" t="s">
        <v>16</v>
      </c>
      <c r="C125" s="41">
        <f>COUNTIF(O9:O106,"BBALawM-F, Moring")</f>
        <v>0</v>
      </c>
      <c r="D125" s="32" t="s">
        <v>3</v>
      </c>
      <c r="E125" s="42">
        <f>COUNTIF(P9:P106,"សBBALawM-F, Moring")</f>
        <v>0</v>
      </c>
      <c r="F125" s="5"/>
      <c r="G125" s="5"/>
      <c r="H125" s="2"/>
      <c r="I125" s="2"/>
      <c r="S125" s="2"/>
      <c r="T125" s="2"/>
      <c r="U125" s="2"/>
      <c r="V125" s="6"/>
    </row>
    <row r="126" spans="1:22" ht="13.15" hidden="1" customHeight="1" x14ac:dyDescent="0.2">
      <c r="B126" s="30" t="s">
        <v>2</v>
      </c>
      <c r="C126" s="41">
        <f>COUNTIF(O10:O107,"BBAEnglishM-F, Moring")</f>
        <v>0</v>
      </c>
      <c r="D126" s="32" t="s">
        <v>3</v>
      </c>
      <c r="E126" s="42">
        <f>COUNTIF(P10:P107,"សBBAEnglishM-F, Moring")</f>
        <v>0</v>
      </c>
      <c r="F126" s="5"/>
      <c r="G126" s="5"/>
      <c r="H126" s="2"/>
      <c r="I126" s="2"/>
      <c r="S126" s="2"/>
      <c r="T126" s="2"/>
      <c r="U126" s="2"/>
      <c r="V126" s="6"/>
    </row>
    <row r="127" spans="1:22" s="9" customFormat="1" ht="13.15" hidden="1" customHeight="1" x14ac:dyDescent="0.2">
      <c r="B127" s="34"/>
      <c r="C127" s="43"/>
      <c r="D127" s="36" t="s">
        <v>10</v>
      </c>
      <c r="E127" s="46">
        <f>COUNTIF(K12:K109,"សABAM-F, Moring")</f>
        <v>0</v>
      </c>
      <c r="F127" s="38"/>
      <c r="G127" s="38"/>
      <c r="H127" s="39"/>
      <c r="I127" s="39"/>
      <c r="S127" s="39"/>
      <c r="T127" s="39"/>
      <c r="U127" s="39"/>
      <c r="V127" s="40"/>
    </row>
    <row r="128" spans="1:22" ht="13.15" hidden="1" customHeight="1" x14ac:dyDescent="0.2">
      <c r="A128" s="17"/>
      <c r="B128" s="30" t="s">
        <v>13</v>
      </c>
      <c r="C128" s="41">
        <f>COUNTIF(O12:O109,"ABAITM-F, Moring")</f>
        <v>0</v>
      </c>
      <c r="D128" s="32" t="s">
        <v>3</v>
      </c>
      <c r="E128" s="42">
        <f>COUNTIF(P12:P109,"សABAITM-F, Moring")</f>
        <v>0</v>
      </c>
      <c r="F128" s="5"/>
      <c r="G128" s="5"/>
      <c r="H128" s="2"/>
      <c r="I128" s="2"/>
      <c r="S128" s="2"/>
      <c r="T128" s="2"/>
      <c r="U128" s="2"/>
      <c r="V128" s="6"/>
    </row>
    <row r="129" spans="1:22" ht="13.15" hidden="1" customHeight="1" x14ac:dyDescent="0.2">
      <c r="A129" s="17"/>
      <c r="B129" s="30" t="s">
        <v>14</v>
      </c>
      <c r="C129" s="41">
        <f>COUNTIF(O101:O110,"ABAMGTM-F, Moring")</f>
        <v>0</v>
      </c>
      <c r="D129" s="32" t="s">
        <v>3</v>
      </c>
      <c r="E129" s="42">
        <f>COUNTIF(P101:P110,"សABAMGTM-F, Moring")</f>
        <v>0</v>
      </c>
      <c r="F129" s="5"/>
      <c r="G129" s="5"/>
      <c r="H129" s="2"/>
      <c r="I129" s="2"/>
      <c r="S129" s="2"/>
      <c r="T129" s="2"/>
      <c r="U129" s="2"/>
      <c r="V129" s="6"/>
    </row>
    <row r="130" spans="1:22" ht="13.15" hidden="1" customHeight="1" x14ac:dyDescent="0.2">
      <c r="A130" s="17"/>
      <c r="B130" s="30" t="s">
        <v>15</v>
      </c>
      <c r="C130" s="41">
        <f>COUNTIF(O102:O111,"ABAACCM-F, Moring")</f>
        <v>0</v>
      </c>
      <c r="D130" s="32" t="s">
        <v>3</v>
      </c>
      <c r="E130" s="42">
        <f>COUNTIF(P102:P111,"សABAACCM-F, Moring")</f>
        <v>0</v>
      </c>
      <c r="F130" s="5"/>
      <c r="G130" s="5"/>
      <c r="H130" s="2"/>
      <c r="I130" s="2"/>
      <c r="S130" s="2"/>
      <c r="T130" s="2"/>
      <c r="U130" s="2"/>
      <c r="V130" s="6"/>
    </row>
    <row r="131" spans="1:22" ht="13.15" hidden="1" customHeight="1" x14ac:dyDescent="0.2">
      <c r="A131" s="17"/>
      <c r="B131" s="30" t="s">
        <v>16</v>
      </c>
      <c r="C131" s="41">
        <f>COUNTIF(O103:O112,"ABALawM-F, Moring")</f>
        <v>0</v>
      </c>
      <c r="D131" s="32" t="s">
        <v>3</v>
      </c>
      <c r="E131" s="42">
        <f>COUNTIF(P103:P112,"សABALawM-F, Moring")</f>
        <v>0</v>
      </c>
      <c r="F131" s="5"/>
      <c r="G131" s="5"/>
      <c r="H131" s="2"/>
      <c r="I131" s="2"/>
      <c r="S131" s="2"/>
      <c r="T131" s="2"/>
      <c r="U131" s="2"/>
      <c r="V131" s="6"/>
    </row>
    <row r="132" spans="1:22" ht="13.15" hidden="1" customHeight="1" x14ac:dyDescent="0.2">
      <c r="B132" s="30" t="s">
        <v>2</v>
      </c>
      <c r="C132" s="41">
        <f>COUNTIF(O104:O113,"ABAEnglishM-F, Moring")</f>
        <v>0</v>
      </c>
      <c r="D132" s="32" t="s">
        <v>3</v>
      </c>
      <c r="E132" s="42">
        <f>COUNTIF(P104:P113,"សABAEnglishM-F, Moring")</f>
        <v>0</v>
      </c>
      <c r="F132" s="5"/>
      <c r="G132" s="5"/>
      <c r="H132" s="2"/>
      <c r="I132" s="2"/>
      <c r="S132" s="2"/>
      <c r="T132" s="2"/>
      <c r="U132" s="2"/>
      <c r="V132" s="6"/>
    </row>
    <row r="133" spans="1:22" ht="13.15" hidden="1" customHeight="1" x14ac:dyDescent="0.2">
      <c r="B133" s="3"/>
      <c r="C133" s="3"/>
      <c r="D133" s="4"/>
      <c r="E133" s="2"/>
      <c r="F133" s="5"/>
      <c r="G133" s="5"/>
      <c r="H133" s="2"/>
      <c r="I133" s="2"/>
      <c r="S133" s="2"/>
      <c r="T133" s="2"/>
      <c r="U133" s="2"/>
      <c r="V133" s="6"/>
    </row>
    <row r="134" spans="1:22" ht="13.15" hidden="1" customHeight="1" x14ac:dyDescent="0.2">
      <c r="A134" s="17" t="s">
        <v>12</v>
      </c>
      <c r="B134" s="17"/>
      <c r="C134" s="45">
        <f>COUNTIF(I6:I103,"M-F, Evening")</f>
        <v>0</v>
      </c>
      <c r="D134" s="15" t="s">
        <v>9</v>
      </c>
      <c r="E134" s="46">
        <f>COUNTIF(N104:N106,"សBBAM-F, Evening")</f>
        <v>0</v>
      </c>
      <c r="F134" s="5"/>
      <c r="G134" s="5"/>
      <c r="H134" s="2"/>
      <c r="I134" s="2"/>
      <c r="S134" s="2"/>
      <c r="T134" s="2"/>
      <c r="U134" s="2"/>
      <c r="V134" s="6"/>
    </row>
    <row r="135" spans="1:22" ht="13.15" hidden="1" customHeight="1" x14ac:dyDescent="0.2">
      <c r="A135" s="17"/>
      <c r="B135" s="30" t="s">
        <v>13</v>
      </c>
      <c r="C135" s="41">
        <f>COUNTIF(O104:O116,"BBAITM-F, Evening")</f>
        <v>0</v>
      </c>
      <c r="D135" s="32" t="s">
        <v>3</v>
      </c>
      <c r="E135" s="42">
        <f>COUNTIF(P104:P116,"សBBAITM-F, Evening")</f>
        <v>0</v>
      </c>
      <c r="F135" s="5"/>
      <c r="G135" s="5"/>
      <c r="H135" s="2"/>
      <c r="I135" s="2"/>
      <c r="S135" s="2"/>
      <c r="T135" s="2"/>
      <c r="U135" s="2"/>
      <c r="V135" s="6"/>
    </row>
    <row r="136" spans="1:22" ht="13.15" hidden="1" customHeight="1" x14ac:dyDescent="0.2">
      <c r="A136" s="17"/>
      <c r="B136" s="30" t="s">
        <v>14</v>
      </c>
      <c r="C136" s="41">
        <f>COUNTIF(O104:O117,"BBAMGTM-F, Evening")</f>
        <v>0</v>
      </c>
      <c r="D136" s="32" t="s">
        <v>3</v>
      </c>
      <c r="E136" s="42">
        <f>COUNTIF(P104:P117,"សBBAMGTM-F, Evening")</f>
        <v>0</v>
      </c>
      <c r="F136" s="5"/>
      <c r="G136" s="5"/>
      <c r="H136" s="2"/>
      <c r="I136" s="2"/>
      <c r="S136" s="2"/>
      <c r="T136" s="2"/>
      <c r="U136" s="2"/>
      <c r="V136" s="6"/>
    </row>
    <row r="137" spans="1:22" ht="13.15" hidden="1" customHeight="1" x14ac:dyDescent="0.2">
      <c r="A137" s="17"/>
      <c r="B137" s="30" t="s">
        <v>15</v>
      </c>
      <c r="C137" s="41">
        <f>COUNTIF(O104:O118,"BBAACCM-F, Evening")</f>
        <v>0</v>
      </c>
      <c r="D137" s="32" t="s">
        <v>3</v>
      </c>
      <c r="E137" s="42">
        <f>COUNTIF(P104:P118,"សBBAACCM-F, Evening")</f>
        <v>0</v>
      </c>
      <c r="F137" s="5"/>
      <c r="G137" s="5"/>
      <c r="H137" s="2"/>
      <c r="I137" s="2"/>
      <c r="S137" s="2"/>
      <c r="T137" s="2"/>
      <c r="U137" s="2"/>
      <c r="V137" s="6"/>
    </row>
    <row r="138" spans="1:22" ht="13.15" hidden="1" customHeight="1" x14ac:dyDescent="0.2">
      <c r="A138" s="17"/>
      <c r="B138" s="30" t="s">
        <v>16</v>
      </c>
      <c r="C138" s="41">
        <f>COUNTIF(O104:O119,"BBALawM-F, Evening")</f>
        <v>0</v>
      </c>
      <c r="D138" s="32" t="s">
        <v>3</v>
      </c>
      <c r="E138" s="42">
        <f>COUNTIF(P104:P119,"សBBALawM-F, Evenign")</f>
        <v>0</v>
      </c>
      <c r="F138" s="5"/>
      <c r="G138" s="5"/>
      <c r="H138" s="2"/>
      <c r="I138" s="2"/>
      <c r="S138" s="2"/>
      <c r="T138" s="2"/>
      <c r="U138" s="2"/>
      <c r="V138" s="6"/>
    </row>
    <row r="139" spans="1:22" ht="13.15" hidden="1" customHeight="1" x14ac:dyDescent="0.2">
      <c r="B139" s="30" t="s">
        <v>2</v>
      </c>
      <c r="C139" s="41">
        <f>COUNTIF(O104:O120,"BBAEnglishM-F, Evening")</f>
        <v>0</v>
      </c>
      <c r="D139" s="32" t="s">
        <v>3</v>
      </c>
      <c r="E139" s="42">
        <f>COUNTIF(P104:P120,"សBBAEnglishM-F, Evening")</f>
        <v>0</v>
      </c>
      <c r="F139" s="5"/>
      <c r="G139" s="5"/>
      <c r="H139" s="2"/>
      <c r="I139" s="2"/>
      <c r="S139" s="2"/>
      <c r="T139" s="2"/>
      <c r="U139" s="2"/>
      <c r="V139" s="6"/>
    </row>
    <row r="140" spans="1:22" ht="13.15" hidden="1" customHeight="1" x14ac:dyDescent="0.2">
      <c r="B140" s="3"/>
      <c r="C140" s="3"/>
      <c r="D140" s="15" t="s">
        <v>10</v>
      </c>
      <c r="E140" s="46">
        <f>COUNTIF(N104:N107,"សABAM-F, Evening")</f>
        <v>0</v>
      </c>
      <c r="F140" s="5"/>
      <c r="G140" s="5"/>
      <c r="H140" s="2"/>
      <c r="I140" s="2"/>
      <c r="S140" s="2"/>
      <c r="T140" s="2"/>
      <c r="U140" s="2"/>
      <c r="V140" s="6"/>
    </row>
    <row r="141" spans="1:22" ht="13.15" hidden="1" customHeight="1" x14ac:dyDescent="0.2">
      <c r="A141" s="17"/>
      <c r="B141" s="30" t="s">
        <v>13</v>
      </c>
      <c r="C141" s="41">
        <f>COUNTIF(O104:O122,"ABAITM-F, Evening")</f>
        <v>0</v>
      </c>
      <c r="D141" s="32" t="s">
        <v>3</v>
      </c>
      <c r="E141" s="42">
        <f>COUNTIF(P104:P122,"សABAITM-F, Evening")</f>
        <v>0</v>
      </c>
      <c r="F141" s="5"/>
      <c r="G141" s="5"/>
      <c r="H141" s="2"/>
      <c r="I141" s="2"/>
      <c r="S141" s="2"/>
      <c r="T141" s="2"/>
      <c r="U141" s="2"/>
      <c r="V141" s="6"/>
    </row>
    <row r="142" spans="1:22" ht="13.15" hidden="1" customHeight="1" x14ac:dyDescent="0.2">
      <c r="A142" s="17"/>
      <c r="B142" s="30" t="s">
        <v>14</v>
      </c>
      <c r="C142" s="41">
        <f>COUNTIF(O104:O123,"ABAMGTM-F, Evening")</f>
        <v>0</v>
      </c>
      <c r="D142" s="32" t="s">
        <v>3</v>
      </c>
      <c r="E142" s="42">
        <f>COUNTIF(P104:P123,"សABAMGTM-F, Evening")</f>
        <v>0</v>
      </c>
      <c r="F142" s="5"/>
      <c r="G142" s="5"/>
      <c r="H142" s="2"/>
      <c r="I142" s="2"/>
      <c r="S142" s="2"/>
      <c r="T142" s="2"/>
      <c r="U142" s="2"/>
      <c r="V142" s="6"/>
    </row>
    <row r="143" spans="1:22" ht="13.15" hidden="1" customHeight="1" x14ac:dyDescent="0.2">
      <c r="A143" s="17"/>
      <c r="B143" s="30" t="s">
        <v>15</v>
      </c>
      <c r="C143" s="41">
        <f>COUNTIF(O104:O124,"ABAACCM-F, Evening")</f>
        <v>0</v>
      </c>
      <c r="D143" s="32" t="s">
        <v>3</v>
      </c>
      <c r="E143" s="42">
        <f>COUNTIF(P104:P124,"សABAACCM-F, Evening")</f>
        <v>0</v>
      </c>
      <c r="F143" s="5"/>
      <c r="G143" s="5"/>
      <c r="H143" s="2"/>
      <c r="I143" s="2"/>
      <c r="S143" s="2"/>
      <c r="T143" s="2"/>
      <c r="U143" s="2"/>
      <c r="V143" s="6"/>
    </row>
    <row r="144" spans="1:22" ht="13.15" hidden="1" customHeight="1" x14ac:dyDescent="0.2">
      <c r="A144" s="17"/>
      <c r="B144" s="30" t="s">
        <v>16</v>
      </c>
      <c r="C144" s="41">
        <f>COUNTIF(O104:O125,"ABALawM-F, Evening")</f>
        <v>0</v>
      </c>
      <c r="D144" s="32" t="s">
        <v>3</v>
      </c>
      <c r="E144" s="42">
        <f>COUNTIF(P104:P125,"សABALawM-F, Evenign")</f>
        <v>0</v>
      </c>
      <c r="F144" s="5"/>
      <c r="G144" s="5"/>
      <c r="H144" s="2"/>
      <c r="I144" s="2"/>
      <c r="S144" s="2"/>
      <c r="T144" s="2"/>
      <c r="U144" s="2"/>
      <c r="V144" s="6"/>
    </row>
    <row r="145" spans="1:22" ht="13.15" hidden="1" customHeight="1" x14ac:dyDescent="0.2">
      <c r="B145" s="30" t="s">
        <v>2</v>
      </c>
      <c r="C145" s="41">
        <f>COUNTIF(O104:O126,"ABAEnglishM-F, Evening")</f>
        <v>0</v>
      </c>
      <c r="D145" s="32" t="s">
        <v>3</v>
      </c>
      <c r="E145" s="42">
        <f>COUNTIF(P104:P126,"សABAEnglishM-F, Evening")</f>
        <v>0</v>
      </c>
      <c r="F145" s="5"/>
      <c r="G145" s="5"/>
      <c r="H145" s="2"/>
      <c r="I145" s="2"/>
      <c r="S145" s="2"/>
      <c r="T145" s="2"/>
      <c r="U145" s="2"/>
      <c r="V145" s="6"/>
    </row>
    <row r="146" spans="1:22" ht="11.25" hidden="1" customHeight="1" x14ac:dyDescent="0.2">
      <c r="B146" s="3"/>
      <c r="C146" s="3"/>
      <c r="D146" s="4"/>
      <c r="E146" s="2"/>
      <c r="F146" s="5"/>
      <c r="G146" s="5"/>
      <c r="H146" s="2"/>
      <c r="I146" s="2"/>
      <c r="S146" s="2"/>
      <c r="T146" s="2"/>
      <c r="U146" s="2"/>
      <c r="V146" s="6"/>
    </row>
    <row r="147" spans="1:22" ht="12.75" hidden="1" customHeight="1" x14ac:dyDescent="0.2">
      <c r="A147" s="17" t="s">
        <v>4</v>
      </c>
      <c r="B147" s="17"/>
      <c r="C147" s="45">
        <f>COUNTIF(I6:I103,"Sat-Sun")</f>
        <v>84</v>
      </c>
      <c r="D147" s="15" t="s">
        <v>9</v>
      </c>
      <c r="E147" s="46">
        <f>COUNTIF(N104:N119,"សBBASat-Sun")</f>
        <v>0</v>
      </c>
      <c r="F147" s="5"/>
      <c r="G147" s="5"/>
      <c r="H147" s="2"/>
      <c r="I147" s="2"/>
      <c r="S147" s="2"/>
      <c r="T147" s="2"/>
      <c r="U147" s="2"/>
      <c r="V147" s="6"/>
    </row>
    <row r="148" spans="1:22" ht="13.15" hidden="1" customHeight="1" x14ac:dyDescent="0.2">
      <c r="A148" s="17"/>
      <c r="B148" s="30" t="s">
        <v>13</v>
      </c>
      <c r="C148" s="41">
        <f>COUNTIF(O104:O129,"BBAITSat-Sun")</f>
        <v>0</v>
      </c>
      <c r="D148" s="32" t="s">
        <v>3</v>
      </c>
      <c r="E148" s="42">
        <f>COUNTIF(P104:P129,"សBBAITSat-Sun")</f>
        <v>0</v>
      </c>
      <c r="F148" s="5"/>
      <c r="G148" s="5"/>
      <c r="H148" s="2"/>
      <c r="I148" s="2"/>
      <c r="S148" s="2"/>
      <c r="T148" s="2"/>
      <c r="U148" s="2"/>
      <c r="V148" s="6"/>
    </row>
    <row r="149" spans="1:22" ht="13.15" hidden="1" customHeight="1" x14ac:dyDescent="0.2">
      <c r="A149" s="17"/>
      <c r="B149" s="30" t="s">
        <v>14</v>
      </c>
      <c r="C149" s="41">
        <f>COUNTIF(O6:O103,"BBAMGTSat-Sun")</f>
        <v>0</v>
      </c>
      <c r="D149" s="32" t="s">
        <v>3</v>
      </c>
      <c r="E149" s="42">
        <f>COUNTIF(P104:P130,"សBBAMGTSat-Sun")</f>
        <v>0</v>
      </c>
      <c r="F149" s="5"/>
      <c r="G149" s="5"/>
      <c r="H149" s="2"/>
      <c r="I149" s="2"/>
      <c r="S149" s="2"/>
      <c r="T149" s="2"/>
      <c r="U149" s="2"/>
      <c r="V149" s="6"/>
    </row>
    <row r="150" spans="1:22" ht="13.15" hidden="1" customHeight="1" x14ac:dyDescent="0.2">
      <c r="A150" s="17"/>
      <c r="B150" s="30" t="s">
        <v>15</v>
      </c>
      <c r="C150" s="41">
        <f>COUNTIF(O6:O103,"BBAACCSat-Sun")</f>
        <v>0</v>
      </c>
      <c r="D150" s="32" t="s">
        <v>3</v>
      </c>
      <c r="E150" s="42">
        <f>COUNTIF(P105:P131,"សBBAACCSat-Sun")</f>
        <v>0</v>
      </c>
      <c r="F150" s="5"/>
      <c r="G150" s="5"/>
      <c r="H150" s="2"/>
      <c r="I150" s="2"/>
      <c r="S150" s="2"/>
      <c r="T150" s="2"/>
      <c r="U150" s="2"/>
      <c r="V150" s="6"/>
    </row>
    <row r="151" spans="1:22" ht="13.15" hidden="1" customHeight="1" x14ac:dyDescent="0.2">
      <c r="A151" s="17"/>
      <c r="B151" s="30" t="s">
        <v>16</v>
      </c>
      <c r="C151" s="41">
        <f>COUNTIF(O7:O104,"BBALawSat-Sun")</f>
        <v>0</v>
      </c>
      <c r="D151" s="32" t="s">
        <v>3</v>
      </c>
      <c r="E151" s="42">
        <f>COUNTIF(P106:P132,"សBBALawSat-Sun")</f>
        <v>0</v>
      </c>
      <c r="F151" s="5"/>
      <c r="G151" s="5"/>
      <c r="H151" s="2"/>
      <c r="I151" s="2"/>
      <c r="S151" s="2"/>
      <c r="T151" s="2"/>
      <c r="U151" s="2"/>
      <c r="V151" s="6"/>
    </row>
    <row r="152" spans="1:22" ht="13.15" hidden="1" customHeight="1" x14ac:dyDescent="0.2">
      <c r="B152" s="30" t="s">
        <v>2</v>
      </c>
      <c r="C152" s="41">
        <f>COUNTIF(O8:O105,"BBAEnglishSat-Sun")</f>
        <v>0</v>
      </c>
      <c r="D152" s="32" t="s">
        <v>3</v>
      </c>
      <c r="E152" s="42">
        <f>COUNTIF(P107:P133,"សBBAEnglishSat-Sun")</f>
        <v>0</v>
      </c>
      <c r="F152" s="5"/>
      <c r="G152" s="5"/>
      <c r="H152" s="2"/>
      <c r="I152" s="2"/>
      <c r="S152" s="2"/>
      <c r="T152" s="2"/>
      <c r="U152" s="2"/>
      <c r="V152" s="6"/>
    </row>
    <row r="153" spans="1:22" ht="13.15" hidden="1" customHeight="1" x14ac:dyDescent="0.2">
      <c r="B153" s="3"/>
      <c r="C153" s="3"/>
      <c r="D153" s="15" t="s">
        <v>10</v>
      </c>
      <c r="E153" s="2">
        <f>COUNTIF(N104:N121,"សABASat-Sun")</f>
        <v>0</v>
      </c>
      <c r="F153" s="5"/>
      <c r="G153" s="5"/>
      <c r="H153" s="2"/>
      <c r="I153" s="2"/>
      <c r="S153" s="2"/>
      <c r="T153" s="2"/>
      <c r="U153" s="2"/>
      <c r="V153" s="6"/>
    </row>
    <row r="154" spans="1:22" ht="13.15" hidden="1" customHeight="1" x14ac:dyDescent="0.2">
      <c r="A154" s="17"/>
      <c r="B154" s="30" t="s">
        <v>13</v>
      </c>
      <c r="C154" s="41">
        <f>COUNTIF(O109:O135,"ABAITSat-Sun")</f>
        <v>0</v>
      </c>
      <c r="D154" s="32" t="s">
        <v>3</v>
      </c>
      <c r="E154" s="42">
        <f>COUNTIF(P6:P103,"សABAITSat-Sun")</f>
        <v>0</v>
      </c>
      <c r="F154" s="5"/>
      <c r="G154" s="5"/>
      <c r="H154" s="2"/>
      <c r="I154" s="2"/>
      <c r="S154" s="2"/>
      <c r="T154" s="2"/>
      <c r="U154" s="2"/>
      <c r="V154" s="6"/>
    </row>
    <row r="155" spans="1:22" ht="13.15" hidden="1" customHeight="1" x14ac:dyDescent="0.2">
      <c r="A155" s="17"/>
      <c r="B155" s="30" t="s">
        <v>14</v>
      </c>
      <c r="C155" s="41">
        <f>COUNTIF(O6:O103,"ABAMGTSat-Sun")</f>
        <v>0</v>
      </c>
      <c r="D155" s="32" t="s">
        <v>3</v>
      </c>
      <c r="E155" s="42">
        <f>COUNTIF(P7:P104,"សABAMGTSat-Sun")</f>
        <v>0</v>
      </c>
      <c r="F155" s="5"/>
      <c r="G155" s="5"/>
      <c r="H155" s="2"/>
      <c r="I155" s="2"/>
      <c r="S155" s="2"/>
      <c r="T155" s="2"/>
      <c r="U155" s="2"/>
      <c r="V155" s="6"/>
    </row>
    <row r="156" spans="1:22" ht="13.15" hidden="1" customHeight="1" x14ac:dyDescent="0.2">
      <c r="A156" s="17"/>
      <c r="B156" s="30" t="s">
        <v>15</v>
      </c>
      <c r="C156" s="41">
        <f>COUNTIF(O7:O104,"ABAACCSat-Sun")</f>
        <v>0</v>
      </c>
      <c r="D156" s="32" t="s">
        <v>3</v>
      </c>
      <c r="E156" s="42">
        <f>COUNTIF(P8:P105,"សABAACCSat-Sun")</f>
        <v>0</v>
      </c>
      <c r="F156" s="5"/>
      <c r="G156" s="5"/>
      <c r="H156" s="2"/>
      <c r="I156" s="2"/>
      <c r="S156" s="2"/>
      <c r="T156" s="2"/>
      <c r="U156" s="2"/>
      <c r="V156" s="6"/>
    </row>
    <row r="157" spans="1:22" ht="13.15" hidden="1" customHeight="1" x14ac:dyDescent="0.2">
      <c r="A157" s="17"/>
      <c r="B157" s="30" t="s">
        <v>16</v>
      </c>
      <c r="C157" s="41">
        <f>COUNTIF(O8:O105,"ABALawSat-Sun")</f>
        <v>0</v>
      </c>
      <c r="D157" s="32" t="s">
        <v>3</v>
      </c>
      <c r="E157" s="42">
        <f>COUNTIF(P9:P106,"សABALawSat-Sun")</f>
        <v>0</v>
      </c>
      <c r="F157" s="5"/>
      <c r="G157" s="5"/>
      <c r="H157" s="2"/>
      <c r="I157" s="2"/>
      <c r="S157" s="2"/>
      <c r="T157" s="2"/>
      <c r="U157" s="2"/>
      <c r="V157" s="6"/>
    </row>
    <row r="158" spans="1:22" ht="13.15" hidden="1" customHeight="1" x14ac:dyDescent="0.2">
      <c r="B158" s="30" t="s">
        <v>2</v>
      </c>
      <c r="C158" s="41">
        <f>COUNTIF(O9:O106,"ABAEnglishSat-Sun")</f>
        <v>0</v>
      </c>
      <c r="D158" s="32" t="s">
        <v>3</v>
      </c>
      <c r="E158" s="42">
        <f>COUNTIF(P10:P107,"សABAEnglishSat-Sun")</f>
        <v>0</v>
      </c>
      <c r="F158" s="5"/>
      <c r="G158" s="5"/>
      <c r="H158" s="2"/>
      <c r="I158" s="2"/>
      <c r="S158" s="2"/>
      <c r="T158" s="2"/>
      <c r="U158" s="2"/>
      <c r="V158" s="6"/>
    </row>
    <row r="159" spans="1:22" ht="14.25" hidden="1" customHeight="1" x14ac:dyDescent="0.2">
      <c r="B159" s="3"/>
      <c r="C159" s="3"/>
      <c r="D159" s="4"/>
      <c r="E159" s="2"/>
      <c r="F159" s="5"/>
      <c r="G159" s="5"/>
      <c r="H159" s="2"/>
      <c r="I159" s="2"/>
      <c r="S159" s="2"/>
      <c r="T159" s="2"/>
      <c r="U159" s="2"/>
      <c r="V159" s="6"/>
    </row>
    <row r="160" spans="1:22" ht="13.15" hidden="1" customHeight="1" x14ac:dyDescent="0.2">
      <c r="A160" s="1" t="s">
        <v>17</v>
      </c>
      <c r="B160" s="3"/>
      <c r="C160" s="45" t="e">
        <f>COUNTIF(#REF!,"ផ្ទេរចូល")</f>
        <v>#REF!</v>
      </c>
      <c r="D160" s="4" t="s">
        <v>9</v>
      </c>
      <c r="E160" s="46">
        <f>COUNTIF(Q6:Q103,"សBBAផ្ទេរចូល")</f>
        <v>0</v>
      </c>
      <c r="F160" s="5"/>
      <c r="G160" s="5"/>
      <c r="H160" s="2"/>
      <c r="I160" s="2"/>
      <c r="S160" s="2"/>
      <c r="T160" s="2"/>
      <c r="U160" s="2"/>
      <c r="V160" s="6"/>
    </row>
    <row r="161" spans="2:22" ht="13.15" hidden="1" customHeight="1" x14ac:dyDescent="0.2">
      <c r="B161" s="3"/>
      <c r="C161" s="3"/>
      <c r="D161" s="4" t="s">
        <v>10</v>
      </c>
      <c r="E161" s="46">
        <f>COUNTIF(Q7:Q104,"សABAផ្ទេរចូល")</f>
        <v>0</v>
      </c>
      <c r="F161" s="5"/>
      <c r="G161" s="5"/>
      <c r="H161" s="2"/>
      <c r="I161" s="2"/>
      <c r="S161" s="2"/>
      <c r="T161" s="2"/>
      <c r="U161" s="2"/>
      <c r="V161" s="6"/>
    </row>
    <row r="162" spans="2:22" ht="13.15" customHeight="1" x14ac:dyDescent="0.2">
      <c r="B162" s="3"/>
      <c r="C162" s="3"/>
      <c r="D162" s="4"/>
      <c r="E162" s="2"/>
      <c r="F162" s="5"/>
      <c r="G162" s="5"/>
      <c r="H162" s="2"/>
      <c r="I162" s="2"/>
      <c r="S162" s="2"/>
      <c r="T162" s="2"/>
      <c r="U162" s="2"/>
      <c r="V162" s="6"/>
    </row>
    <row r="163" spans="2:22" ht="13.15" customHeight="1" x14ac:dyDescent="0.2">
      <c r="B163" s="3"/>
      <c r="C163" s="3"/>
      <c r="D163" s="4"/>
      <c r="E163" s="2"/>
      <c r="F163" s="5"/>
      <c r="G163" s="5"/>
      <c r="H163" s="2"/>
      <c r="I163" s="2"/>
      <c r="S163" s="2"/>
      <c r="T163" s="2"/>
      <c r="U163" s="2"/>
      <c r="V163" s="6"/>
    </row>
    <row r="164" spans="2:22" ht="13.15" customHeight="1" x14ac:dyDescent="0.2">
      <c r="B164" s="3"/>
      <c r="C164" s="3"/>
      <c r="D164" s="4"/>
      <c r="E164" s="2"/>
      <c r="F164" s="5"/>
      <c r="G164" s="5"/>
      <c r="H164" s="2"/>
      <c r="I164" s="2"/>
      <c r="S164" s="2"/>
      <c r="T164" s="2"/>
      <c r="U164" s="2"/>
      <c r="V164" s="6"/>
    </row>
    <row r="165" spans="2:22" ht="13.15" customHeight="1" x14ac:dyDescent="0.2">
      <c r="B165" s="3"/>
      <c r="C165" s="3"/>
      <c r="D165" s="4"/>
      <c r="E165" s="2"/>
      <c r="F165" s="5"/>
      <c r="G165" s="5"/>
      <c r="H165" s="2"/>
      <c r="I165" s="2"/>
      <c r="S165" s="2"/>
      <c r="T165" s="2"/>
      <c r="U165" s="2"/>
      <c r="V165" s="6"/>
    </row>
    <row r="166" spans="2:22" ht="13.15" customHeight="1" x14ac:dyDescent="0.2">
      <c r="B166" s="3"/>
      <c r="C166" s="3"/>
      <c r="D166" s="4"/>
      <c r="E166" s="2"/>
      <c r="F166" s="5"/>
      <c r="G166" s="5"/>
      <c r="H166" s="2"/>
      <c r="I166" s="2"/>
      <c r="S166" s="2"/>
      <c r="T166" s="2"/>
      <c r="U166" s="2"/>
      <c r="V166" s="6"/>
    </row>
    <row r="167" spans="2:22" ht="26.65" customHeight="1" x14ac:dyDescent="0.2">
      <c r="B167" s="3"/>
      <c r="C167" s="3"/>
      <c r="D167" s="4"/>
      <c r="E167" s="2"/>
      <c r="F167" s="5"/>
      <c r="G167" s="5"/>
      <c r="H167" s="2"/>
      <c r="I167" s="2"/>
      <c r="S167" s="2"/>
      <c r="T167" s="2"/>
      <c r="U167" s="2"/>
      <c r="V167" s="6"/>
    </row>
    <row r="168" spans="2:22" ht="13.15" customHeight="1" x14ac:dyDescent="0.2">
      <c r="B168" s="3"/>
      <c r="C168" s="3"/>
      <c r="D168" s="4"/>
      <c r="E168" s="2"/>
      <c r="F168" s="5"/>
      <c r="G168" s="5"/>
      <c r="H168" s="2"/>
      <c r="I168" s="2"/>
      <c r="S168" s="2"/>
      <c r="T168" s="2"/>
      <c r="U168" s="2"/>
      <c r="V168" s="6"/>
    </row>
    <row r="169" spans="2:22" ht="26.65" customHeight="1" x14ac:dyDescent="0.2">
      <c r="B169" s="3"/>
      <c r="C169" s="3"/>
      <c r="D169" s="4"/>
      <c r="E169" s="2"/>
      <c r="F169" s="5"/>
      <c r="G169" s="5"/>
      <c r="H169" s="2"/>
      <c r="I169" s="2"/>
      <c r="S169" s="2"/>
      <c r="T169" s="2"/>
      <c r="U169" s="2"/>
      <c r="V169" s="6"/>
    </row>
    <row r="170" spans="2:22" ht="13.15" customHeight="1" x14ac:dyDescent="0.2">
      <c r="B170" s="3"/>
      <c r="C170" s="3"/>
      <c r="D170" s="4"/>
      <c r="E170" s="2"/>
      <c r="F170" s="5"/>
      <c r="G170" s="5"/>
      <c r="H170" s="2"/>
      <c r="I170" s="2"/>
      <c r="S170" s="2"/>
      <c r="T170" s="2"/>
      <c r="U170" s="2"/>
      <c r="V170" s="6"/>
    </row>
    <row r="171" spans="2:22" ht="13.15" customHeight="1" x14ac:dyDescent="0.2">
      <c r="B171" s="3"/>
      <c r="C171" s="3"/>
      <c r="D171" s="4"/>
      <c r="E171" s="2"/>
      <c r="F171" s="5"/>
      <c r="G171" s="5"/>
      <c r="H171" s="2"/>
      <c r="I171" s="2"/>
      <c r="S171" s="2"/>
      <c r="T171" s="2"/>
      <c r="U171" s="2"/>
      <c r="V171" s="6"/>
    </row>
    <row r="172" spans="2:22" ht="13.15" customHeight="1" x14ac:dyDescent="0.2">
      <c r="B172" s="3"/>
      <c r="C172" s="3"/>
      <c r="D172" s="4"/>
      <c r="E172" s="2"/>
      <c r="F172" s="5"/>
      <c r="G172" s="5"/>
      <c r="H172" s="2"/>
      <c r="I172" s="2"/>
      <c r="S172" s="2"/>
      <c r="T172" s="2"/>
      <c r="U172" s="2"/>
      <c r="V172" s="6"/>
    </row>
    <row r="173" spans="2:22" ht="13.15" customHeight="1" x14ac:dyDescent="0.2">
      <c r="B173" s="3"/>
      <c r="C173" s="3"/>
      <c r="D173" s="4"/>
      <c r="E173" s="2"/>
      <c r="F173" s="5"/>
      <c r="G173" s="5"/>
      <c r="H173" s="2"/>
      <c r="I173" s="2"/>
      <c r="S173" s="2"/>
      <c r="T173" s="2"/>
      <c r="U173" s="2"/>
      <c r="V173" s="6"/>
    </row>
    <row r="174" spans="2:22" ht="13.15" customHeight="1" x14ac:dyDescent="0.2">
      <c r="B174" s="3"/>
      <c r="C174" s="3"/>
      <c r="D174" s="4"/>
      <c r="E174" s="2"/>
      <c r="F174" s="5"/>
      <c r="G174" s="5"/>
      <c r="H174" s="2"/>
      <c r="I174" s="2"/>
      <c r="S174" s="2"/>
      <c r="T174" s="2"/>
      <c r="U174" s="2"/>
      <c r="V174" s="6"/>
    </row>
    <row r="175" spans="2:22" ht="13.15" customHeight="1" x14ac:dyDescent="0.2">
      <c r="B175" s="3"/>
      <c r="C175" s="3"/>
      <c r="D175" s="4"/>
      <c r="E175" s="2"/>
      <c r="F175" s="5"/>
      <c r="G175" s="5"/>
      <c r="H175" s="2"/>
      <c r="I175" s="2"/>
      <c r="S175" s="2"/>
      <c r="T175" s="2"/>
      <c r="U175" s="2"/>
      <c r="V175" s="6"/>
    </row>
    <row r="176" spans="2:22" ht="13.15" customHeight="1" x14ac:dyDescent="0.2">
      <c r="B176" s="3"/>
      <c r="C176" s="3"/>
      <c r="D176" s="4"/>
      <c r="E176" s="2"/>
      <c r="F176" s="5"/>
      <c r="G176" s="5"/>
      <c r="H176" s="2"/>
      <c r="I176" s="2"/>
      <c r="S176" s="2"/>
      <c r="T176" s="2"/>
      <c r="U176" s="2"/>
      <c r="V176" s="6"/>
    </row>
    <row r="177" spans="2:22" ht="13.15" customHeight="1" x14ac:dyDescent="0.2">
      <c r="B177" s="3"/>
      <c r="C177" s="3"/>
      <c r="D177" s="4"/>
      <c r="E177" s="2"/>
      <c r="F177" s="5"/>
      <c r="G177" s="5"/>
      <c r="H177" s="2"/>
      <c r="I177" s="2"/>
      <c r="S177" s="2"/>
      <c r="T177" s="2"/>
      <c r="U177" s="2"/>
      <c r="V177" s="6"/>
    </row>
    <row r="178" spans="2:22" ht="13.15" customHeight="1" x14ac:dyDescent="0.2">
      <c r="B178" s="3"/>
      <c r="C178" s="3"/>
      <c r="D178" s="4"/>
      <c r="E178" s="2"/>
      <c r="F178" s="5"/>
      <c r="G178" s="5"/>
      <c r="H178" s="2"/>
      <c r="I178" s="2"/>
      <c r="S178" s="2"/>
      <c r="T178" s="2"/>
      <c r="U178" s="2"/>
      <c r="V178" s="6"/>
    </row>
    <row r="179" spans="2:22" ht="13.15" customHeight="1" x14ac:dyDescent="0.2">
      <c r="B179" s="3"/>
      <c r="C179" s="3"/>
      <c r="D179" s="4"/>
      <c r="E179" s="2"/>
      <c r="F179" s="5"/>
      <c r="G179" s="5"/>
      <c r="H179" s="2"/>
      <c r="I179" s="2"/>
      <c r="S179" s="2"/>
      <c r="T179" s="2"/>
      <c r="U179" s="2"/>
      <c r="V179" s="6"/>
    </row>
    <row r="180" spans="2:22" ht="13.15" customHeight="1" x14ac:dyDescent="0.2">
      <c r="B180" s="3"/>
      <c r="C180" s="3"/>
      <c r="D180" s="4"/>
      <c r="E180" s="2"/>
      <c r="F180" s="5"/>
      <c r="G180" s="5"/>
      <c r="H180" s="2"/>
      <c r="I180" s="2"/>
      <c r="S180" s="2"/>
      <c r="T180" s="2"/>
      <c r="U180" s="2"/>
      <c r="V180" s="6"/>
    </row>
    <row r="181" spans="2:22" ht="13.15" customHeight="1" x14ac:dyDescent="0.2">
      <c r="B181" s="3"/>
      <c r="C181" s="3"/>
      <c r="D181" s="4"/>
      <c r="E181" s="2"/>
      <c r="F181" s="5"/>
      <c r="G181" s="5"/>
      <c r="H181" s="2"/>
      <c r="I181" s="2"/>
      <c r="S181" s="2"/>
      <c r="T181" s="2"/>
      <c r="U181" s="2"/>
      <c r="V181" s="6"/>
    </row>
    <row r="182" spans="2:22" ht="13.15" customHeight="1" x14ac:dyDescent="0.2">
      <c r="B182" s="3"/>
      <c r="C182" s="3"/>
      <c r="D182" s="4"/>
      <c r="E182" s="2"/>
      <c r="F182" s="5"/>
      <c r="G182" s="5"/>
      <c r="H182" s="2"/>
      <c r="I182" s="2"/>
      <c r="S182" s="2"/>
      <c r="T182" s="2"/>
      <c r="U182" s="2"/>
      <c r="V182" s="6"/>
    </row>
    <row r="183" spans="2:22" ht="13.15" customHeight="1" x14ac:dyDescent="0.2">
      <c r="B183" s="3"/>
      <c r="C183" s="3"/>
      <c r="D183" s="4"/>
      <c r="E183" s="2"/>
      <c r="F183" s="5"/>
      <c r="G183" s="5"/>
      <c r="H183" s="2"/>
      <c r="I183" s="2"/>
      <c r="S183" s="2"/>
      <c r="T183" s="2"/>
      <c r="U183" s="2"/>
      <c r="V183" s="6"/>
    </row>
    <row r="184" spans="2:22" ht="13.15" customHeight="1" x14ac:dyDescent="0.2">
      <c r="B184" s="3"/>
      <c r="C184" s="3"/>
      <c r="D184" s="4"/>
      <c r="E184" s="2"/>
      <c r="F184" s="5"/>
      <c r="G184" s="5"/>
      <c r="H184" s="2"/>
      <c r="I184" s="2"/>
      <c r="S184" s="2"/>
      <c r="T184" s="2"/>
      <c r="U184" s="2"/>
      <c r="V184" s="6"/>
    </row>
    <row r="185" spans="2:22" ht="13.15" customHeight="1" x14ac:dyDescent="0.2">
      <c r="B185" s="3"/>
      <c r="C185" s="3"/>
      <c r="D185" s="4"/>
      <c r="E185" s="2"/>
      <c r="F185" s="5"/>
      <c r="G185" s="5"/>
      <c r="H185" s="2"/>
      <c r="I185" s="2"/>
      <c r="S185" s="2"/>
      <c r="T185" s="2"/>
      <c r="U185" s="2"/>
      <c r="V185" s="6"/>
    </row>
    <row r="186" spans="2:22" ht="13.15" customHeight="1" x14ac:dyDescent="0.2">
      <c r="B186" s="3"/>
      <c r="C186" s="3"/>
      <c r="D186" s="4"/>
      <c r="E186" s="2"/>
      <c r="F186" s="5"/>
      <c r="G186" s="5"/>
      <c r="H186" s="2"/>
      <c r="I186" s="2"/>
      <c r="S186" s="2"/>
      <c r="T186" s="2"/>
      <c r="U186" s="2"/>
      <c r="V186" s="6"/>
    </row>
    <row r="187" spans="2:22" ht="13.15" customHeight="1" x14ac:dyDescent="0.2">
      <c r="B187" s="3"/>
      <c r="C187" s="3"/>
      <c r="D187" s="4"/>
      <c r="E187" s="2"/>
      <c r="F187" s="5"/>
      <c r="G187" s="5"/>
      <c r="H187" s="2"/>
      <c r="I187" s="2"/>
      <c r="S187" s="2"/>
      <c r="T187" s="2"/>
      <c r="U187" s="2"/>
      <c r="V187" s="6"/>
    </row>
    <row r="188" spans="2:22" ht="13.15" customHeight="1" x14ac:dyDescent="0.2">
      <c r="B188" s="3"/>
      <c r="C188" s="3"/>
      <c r="D188" s="4"/>
      <c r="E188" s="2"/>
      <c r="F188" s="5"/>
      <c r="G188" s="5"/>
      <c r="H188" s="2"/>
      <c r="I188" s="2"/>
      <c r="S188" s="2"/>
      <c r="T188" s="2"/>
      <c r="U188" s="2"/>
      <c r="V188" s="6"/>
    </row>
    <row r="189" spans="2:22" ht="13.15" customHeight="1" x14ac:dyDescent="0.2">
      <c r="B189" s="3"/>
      <c r="C189" s="3"/>
      <c r="D189" s="4"/>
      <c r="E189" s="2"/>
      <c r="F189" s="5"/>
      <c r="G189" s="5"/>
      <c r="H189" s="2"/>
      <c r="I189" s="2"/>
      <c r="S189" s="2"/>
      <c r="T189" s="2"/>
      <c r="U189" s="2"/>
      <c r="V189" s="6"/>
    </row>
    <row r="190" spans="2:22" ht="13.15" customHeight="1" x14ac:dyDescent="0.2">
      <c r="B190" s="3"/>
      <c r="C190" s="3"/>
      <c r="D190" s="4"/>
      <c r="E190" s="2"/>
      <c r="F190" s="5"/>
      <c r="G190" s="5"/>
      <c r="H190" s="2"/>
      <c r="I190" s="2"/>
      <c r="S190" s="2"/>
      <c r="T190" s="2"/>
      <c r="U190" s="2"/>
      <c r="V190" s="6"/>
    </row>
    <row r="191" spans="2:22" ht="13.15" customHeight="1" x14ac:dyDescent="0.2">
      <c r="B191" s="3"/>
      <c r="C191" s="3"/>
      <c r="D191" s="4"/>
      <c r="E191" s="2"/>
      <c r="F191" s="5"/>
      <c r="G191" s="5"/>
      <c r="H191" s="2"/>
      <c r="I191" s="2"/>
      <c r="S191" s="2"/>
      <c r="T191" s="2"/>
      <c r="U191" s="2"/>
      <c r="V191" s="6"/>
    </row>
    <row r="192" spans="2:22" ht="13.15" customHeight="1" x14ac:dyDescent="0.2">
      <c r="B192" s="3"/>
      <c r="C192" s="3"/>
      <c r="D192" s="4"/>
      <c r="E192" s="2"/>
      <c r="F192" s="5"/>
      <c r="G192" s="5"/>
      <c r="H192" s="2"/>
      <c r="I192" s="2"/>
      <c r="S192" s="2"/>
      <c r="T192" s="2"/>
      <c r="U192" s="2"/>
      <c r="V192" s="6"/>
    </row>
    <row r="193" spans="2:22" ht="13.15" customHeight="1" x14ac:dyDescent="0.2">
      <c r="B193" s="3"/>
      <c r="C193" s="3"/>
      <c r="D193" s="4"/>
      <c r="E193" s="2"/>
      <c r="F193" s="5"/>
      <c r="G193" s="5"/>
      <c r="H193" s="2"/>
      <c r="I193" s="2"/>
      <c r="S193" s="2"/>
      <c r="T193" s="2"/>
      <c r="U193" s="2"/>
      <c r="V193" s="6"/>
    </row>
    <row r="194" spans="2:22" ht="13.15" customHeight="1" x14ac:dyDescent="0.2">
      <c r="B194" s="3"/>
      <c r="C194" s="3"/>
      <c r="D194" s="4"/>
      <c r="E194" s="2"/>
      <c r="F194" s="5"/>
      <c r="G194" s="5"/>
      <c r="H194" s="2"/>
      <c r="I194" s="2"/>
      <c r="S194" s="2"/>
      <c r="T194" s="2"/>
      <c r="U194" s="2"/>
      <c r="V194" s="6"/>
    </row>
    <row r="195" spans="2:22" ht="13.15" customHeight="1" x14ac:dyDescent="0.2">
      <c r="B195" s="3"/>
      <c r="C195" s="3"/>
      <c r="D195" s="4"/>
      <c r="E195" s="2"/>
      <c r="F195" s="5"/>
      <c r="G195" s="5"/>
      <c r="H195" s="2"/>
      <c r="I195" s="2"/>
      <c r="S195" s="2"/>
      <c r="T195" s="2"/>
      <c r="U195" s="2"/>
      <c r="V195" s="6"/>
    </row>
    <row r="196" spans="2:22" ht="13.15" customHeight="1" x14ac:dyDescent="0.2">
      <c r="B196" s="3"/>
      <c r="C196" s="3"/>
      <c r="D196" s="4"/>
      <c r="E196" s="2"/>
      <c r="F196" s="5"/>
      <c r="G196" s="5"/>
      <c r="H196" s="2"/>
      <c r="I196" s="2"/>
      <c r="S196" s="2"/>
      <c r="T196" s="2"/>
      <c r="U196" s="2"/>
      <c r="V196" s="6"/>
    </row>
    <row r="197" spans="2:22" ht="13.15" customHeight="1" x14ac:dyDescent="0.2">
      <c r="B197" s="3"/>
      <c r="C197" s="3"/>
      <c r="D197" s="4"/>
      <c r="E197" s="2"/>
      <c r="F197" s="5"/>
      <c r="G197" s="5"/>
      <c r="H197" s="2"/>
      <c r="I197" s="2"/>
      <c r="S197" s="2"/>
      <c r="T197" s="2"/>
      <c r="U197" s="2"/>
      <c r="V197" s="6"/>
    </row>
    <row r="198" spans="2:22" ht="13.15" customHeight="1" x14ac:dyDescent="0.2">
      <c r="B198" s="3"/>
      <c r="C198" s="3"/>
      <c r="D198" s="4"/>
      <c r="E198" s="2"/>
      <c r="F198" s="5"/>
      <c r="G198" s="5"/>
      <c r="H198" s="2"/>
      <c r="I198" s="2"/>
      <c r="S198" s="2"/>
      <c r="T198" s="2"/>
      <c r="U198" s="2"/>
      <c r="V198" s="6"/>
    </row>
    <row r="199" spans="2:22" ht="13.15" customHeight="1" x14ac:dyDescent="0.2">
      <c r="B199" s="3"/>
      <c r="C199" s="3"/>
      <c r="D199" s="4"/>
      <c r="E199" s="2"/>
      <c r="F199" s="5"/>
      <c r="G199" s="5"/>
      <c r="H199" s="2"/>
      <c r="I199" s="2"/>
      <c r="S199" s="2"/>
      <c r="T199" s="2"/>
      <c r="U199" s="2"/>
      <c r="V199" s="6"/>
    </row>
    <row r="200" spans="2:22" ht="13.15" customHeight="1" x14ac:dyDescent="0.2">
      <c r="B200" s="3"/>
      <c r="C200" s="3"/>
      <c r="D200" s="4"/>
      <c r="E200" s="2"/>
      <c r="F200" s="5"/>
      <c r="G200" s="5"/>
      <c r="H200" s="2"/>
      <c r="I200" s="2"/>
      <c r="S200" s="2"/>
      <c r="T200" s="2"/>
      <c r="U200" s="2"/>
      <c r="V200" s="6"/>
    </row>
    <row r="201" spans="2:22" ht="13.15" customHeight="1" x14ac:dyDescent="0.2">
      <c r="B201" s="3"/>
      <c r="C201" s="3"/>
      <c r="D201" s="4"/>
      <c r="E201" s="2"/>
      <c r="F201" s="5"/>
      <c r="G201" s="5"/>
      <c r="H201" s="2"/>
      <c r="I201" s="2"/>
      <c r="S201" s="2"/>
      <c r="T201" s="2"/>
      <c r="U201" s="2"/>
      <c r="V201" s="6"/>
    </row>
    <row r="202" spans="2:22" ht="13.15" customHeight="1" x14ac:dyDescent="0.2">
      <c r="B202" s="3"/>
      <c r="C202" s="3"/>
      <c r="D202" s="4"/>
      <c r="E202" s="2"/>
      <c r="F202" s="5"/>
      <c r="G202" s="5"/>
      <c r="H202" s="2"/>
      <c r="I202" s="2"/>
      <c r="S202" s="2"/>
      <c r="T202" s="2"/>
      <c r="U202" s="2"/>
      <c r="V202" s="6"/>
    </row>
    <row r="203" spans="2:22" ht="13.15" customHeight="1" x14ac:dyDescent="0.2">
      <c r="B203" s="3"/>
      <c r="C203" s="3"/>
      <c r="D203" s="4"/>
      <c r="E203" s="2"/>
      <c r="F203" s="5"/>
      <c r="G203" s="5"/>
      <c r="H203" s="2"/>
      <c r="I203" s="2"/>
      <c r="S203" s="2"/>
      <c r="T203" s="2"/>
      <c r="U203" s="2"/>
      <c r="V203" s="6"/>
    </row>
    <row r="204" spans="2:22" ht="26.65" customHeight="1" x14ac:dyDescent="0.2">
      <c r="B204" s="3"/>
      <c r="C204" s="3"/>
      <c r="D204" s="4"/>
      <c r="E204" s="2"/>
      <c r="F204" s="5"/>
      <c r="G204" s="5"/>
      <c r="H204" s="2"/>
      <c r="I204" s="2"/>
      <c r="S204" s="2"/>
      <c r="T204" s="2"/>
      <c r="U204" s="2"/>
      <c r="V204" s="6"/>
    </row>
    <row r="205" spans="2:22" ht="13.15" customHeight="1" x14ac:dyDescent="0.2">
      <c r="B205" s="3"/>
      <c r="C205" s="3"/>
      <c r="D205" s="4"/>
      <c r="E205" s="2"/>
      <c r="F205" s="5"/>
      <c r="G205" s="5"/>
      <c r="H205" s="2"/>
      <c r="I205" s="2"/>
      <c r="S205" s="2"/>
      <c r="T205" s="2"/>
      <c r="U205" s="2"/>
      <c r="V205" s="6"/>
    </row>
    <row r="206" spans="2:22" ht="13.15" customHeight="1" x14ac:dyDescent="0.2">
      <c r="B206" s="3"/>
      <c r="C206" s="3"/>
      <c r="D206" s="4"/>
      <c r="E206" s="2"/>
      <c r="F206" s="5"/>
      <c r="G206" s="5"/>
      <c r="H206" s="2"/>
      <c r="I206" s="2"/>
      <c r="S206" s="2"/>
      <c r="T206" s="2"/>
      <c r="U206" s="2"/>
      <c r="V206" s="6"/>
    </row>
    <row r="207" spans="2:22" ht="13.15" customHeight="1" x14ac:dyDescent="0.2">
      <c r="B207" s="3"/>
      <c r="C207" s="3"/>
      <c r="D207" s="4"/>
      <c r="E207" s="2"/>
      <c r="F207" s="5"/>
      <c r="G207" s="5"/>
      <c r="H207" s="2"/>
      <c r="I207" s="2"/>
      <c r="S207" s="2"/>
      <c r="T207" s="2"/>
      <c r="U207" s="2"/>
      <c r="V207" s="6"/>
    </row>
    <row r="208" spans="2:22" ht="13.15" customHeight="1" x14ac:dyDescent="0.2">
      <c r="B208" s="3"/>
      <c r="C208" s="3"/>
      <c r="D208" s="4"/>
      <c r="E208" s="2"/>
      <c r="F208" s="5"/>
      <c r="G208" s="5"/>
      <c r="H208" s="2"/>
      <c r="I208" s="2"/>
      <c r="S208" s="2"/>
      <c r="T208" s="2"/>
      <c r="U208" s="2"/>
      <c r="V208" s="6"/>
    </row>
    <row r="209" spans="2:22" ht="13.15" customHeight="1" x14ac:dyDescent="0.2">
      <c r="B209" s="3"/>
      <c r="C209" s="3"/>
      <c r="D209" s="4"/>
      <c r="E209" s="2"/>
      <c r="F209" s="5"/>
      <c r="G209" s="5"/>
      <c r="H209" s="2"/>
      <c r="I209" s="2"/>
      <c r="S209" s="2"/>
      <c r="T209" s="2"/>
      <c r="U209" s="2"/>
      <c r="V209" s="6"/>
    </row>
    <row r="210" spans="2:22" ht="13.15" customHeight="1" x14ac:dyDescent="0.2">
      <c r="B210" s="3"/>
      <c r="C210" s="3"/>
      <c r="D210" s="4"/>
      <c r="E210" s="2"/>
      <c r="F210" s="5"/>
      <c r="G210" s="5"/>
      <c r="H210" s="2"/>
      <c r="I210" s="2"/>
      <c r="S210" s="2"/>
      <c r="T210" s="2"/>
      <c r="U210" s="2"/>
      <c r="V210" s="6"/>
    </row>
    <row r="211" spans="2:22" ht="13.15" customHeight="1" x14ac:dyDescent="0.2">
      <c r="B211" s="3"/>
      <c r="C211" s="3"/>
      <c r="D211" s="4"/>
      <c r="E211" s="2"/>
      <c r="F211" s="5"/>
      <c r="G211" s="5"/>
      <c r="H211" s="2"/>
      <c r="I211" s="2"/>
      <c r="S211" s="2"/>
      <c r="T211" s="2"/>
      <c r="U211" s="2"/>
      <c r="V211" s="6"/>
    </row>
    <row r="212" spans="2:22" ht="13.15" customHeight="1" x14ac:dyDescent="0.2">
      <c r="B212" s="3"/>
      <c r="C212" s="3"/>
      <c r="D212" s="4"/>
      <c r="E212" s="2"/>
      <c r="F212" s="5"/>
      <c r="G212" s="5"/>
      <c r="H212" s="2"/>
      <c r="I212" s="2"/>
      <c r="S212" s="2"/>
      <c r="T212" s="2"/>
      <c r="U212" s="2"/>
      <c r="V212" s="6"/>
    </row>
    <row r="213" spans="2:22" ht="13.15" customHeight="1" x14ac:dyDescent="0.2">
      <c r="B213" s="3"/>
      <c r="C213" s="3"/>
      <c r="D213" s="4"/>
      <c r="E213" s="2"/>
      <c r="F213" s="5"/>
      <c r="G213" s="5"/>
      <c r="H213" s="2"/>
      <c r="I213" s="2"/>
      <c r="S213" s="2"/>
      <c r="T213" s="2"/>
      <c r="U213" s="2"/>
      <c r="V213" s="6"/>
    </row>
    <row r="214" spans="2:22" ht="21.95" customHeight="1" x14ac:dyDescent="0.2">
      <c r="B214" s="3"/>
      <c r="C214" s="3"/>
      <c r="D214" s="4"/>
      <c r="E214" s="2"/>
      <c r="F214" s="5"/>
      <c r="G214" s="5"/>
      <c r="H214" s="2"/>
      <c r="I214" s="2"/>
      <c r="S214" s="2"/>
      <c r="T214" s="2"/>
      <c r="U214" s="2"/>
      <c r="V214" s="6"/>
    </row>
    <row r="215" spans="2:22" ht="21.95" customHeight="1" x14ac:dyDescent="0.2">
      <c r="B215" s="3"/>
      <c r="C215" s="3"/>
      <c r="D215" s="4"/>
      <c r="E215" s="2"/>
      <c r="F215" s="5"/>
      <c r="G215" s="5"/>
      <c r="H215" s="2"/>
      <c r="I215" s="2"/>
      <c r="S215" s="2"/>
      <c r="T215" s="2"/>
      <c r="U215" s="2"/>
      <c r="V215" s="6"/>
    </row>
    <row r="216" spans="2:22" ht="13.15" customHeight="1" x14ac:dyDescent="0.2">
      <c r="B216" s="3"/>
      <c r="C216" s="3"/>
      <c r="D216" s="4"/>
      <c r="E216" s="2"/>
      <c r="F216" s="5"/>
      <c r="G216" s="5"/>
      <c r="H216" s="2"/>
      <c r="I216" s="2"/>
      <c r="S216" s="2"/>
      <c r="T216" s="2"/>
      <c r="U216" s="2"/>
      <c r="V216" s="6"/>
    </row>
    <row r="217" spans="2:22" ht="13.15" customHeight="1" x14ac:dyDescent="0.2">
      <c r="B217" s="3"/>
      <c r="C217" s="3"/>
      <c r="D217" s="4"/>
      <c r="E217" s="2"/>
      <c r="F217" s="5"/>
      <c r="G217" s="5"/>
      <c r="H217" s="2"/>
      <c r="I217" s="2"/>
      <c r="S217" s="2"/>
      <c r="T217" s="2"/>
      <c r="U217" s="2"/>
      <c r="V217" s="6"/>
    </row>
    <row r="218" spans="2:22" ht="13.15" customHeight="1" x14ac:dyDescent="0.2">
      <c r="B218" s="3"/>
      <c r="C218" s="3"/>
      <c r="D218" s="4"/>
      <c r="E218" s="2"/>
      <c r="F218" s="5"/>
      <c r="G218" s="5"/>
      <c r="H218" s="2"/>
      <c r="I218" s="2"/>
      <c r="S218" s="2"/>
      <c r="T218" s="2"/>
      <c r="U218" s="2"/>
      <c r="V218" s="6"/>
    </row>
    <row r="219" spans="2:22" ht="13.15" customHeight="1" x14ac:dyDescent="0.2">
      <c r="B219" s="3"/>
      <c r="C219" s="3"/>
      <c r="D219" s="4"/>
      <c r="E219" s="2"/>
      <c r="F219" s="5"/>
      <c r="G219" s="5"/>
      <c r="H219" s="2"/>
      <c r="I219" s="2"/>
      <c r="S219" s="2"/>
      <c r="T219" s="2"/>
      <c r="U219" s="2"/>
      <c r="V219" s="6"/>
    </row>
    <row r="220" spans="2:22" ht="13.15" customHeight="1" x14ac:dyDescent="0.2">
      <c r="B220" s="3"/>
      <c r="C220" s="3"/>
      <c r="D220" s="4"/>
      <c r="E220" s="2"/>
      <c r="F220" s="5"/>
      <c r="G220" s="5"/>
      <c r="H220" s="2"/>
      <c r="I220" s="2"/>
      <c r="S220" s="2"/>
      <c r="T220" s="2"/>
      <c r="U220" s="2"/>
      <c r="V220" s="6"/>
    </row>
    <row r="221" spans="2:22" ht="13.15" customHeight="1" x14ac:dyDescent="0.2">
      <c r="B221" s="3"/>
      <c r="C221" s="3"/>
      <c r="D221" s="4"/>
      <c r="E221" s="2"/>
      <c r="F221" s="5"/>
      <c r="G221" s="5"/>
      <c r="H221" s="2"/>
      <c r="I221" s="2"/>
      <c r="S221" s="2"/>
      <c r="T221" s="2"/>
      <c r="U221" s="2"/>
      <c r="V221" s="6"/>
    </row>
    <row r="222" spans="2:22" ht="13.15" customHeight="1" x14ac:dyDescent="0.2">
      <c r="B222" s="3"/>
      <c r="C222" s="3"/>
      <c r="D222" s="4"/>
      <c r="E222" s="2"/>
      <c r="F222" s="5"/>
      <c r="G222" s="5"/>
      <c r="H222" s="2"/>
      <c r="I222" s="2"/>
      <c r="S222" s="2"/>
      <c r="T222" s="2"/>
      <c r="U222" s="2"/>
      <c r="V222" s="6"/>
    </row>
    <row r="223" spans="2:22" ht="13.15" customHeight="1" x14ac:dyDescent="0.2">
      <c r="B223" s="3"/>
      <c r="C223" s="3"/>
      <c r="D223" s="4"/>
      <c r="E223" s="2"/>
      <c r="F223" s="5"/>
      <c r="G223" s="5"/>
      <c r="H223" s="2"/>
      <c r="I223" s="2"/>
      <c r="S223" s="2"/>
      <c r="T223" s="2"/>
      <c r="U223" s="2"/>
      <c r="V223" s="6"/>
    </row>
    <row r="224" spans="2:22" ht="13.15" customHeight="1" x14ac:dyDescent="0.2">
      <c r="B224" s="3"/>
      <c r="C224" s="3"/>
      <c r="D224" s="4"/>
      <c r="E224" s="2"/>
      <c r="F224" s="5"/>
      <c r="G224" s="5"/>
      <c r="H224" s="2"/>
      <c r="I224" s="2"/>
      <c r="S224" s="2"/>
      <c r="T224" s="2"/>
      <c r="U224" s="2"/>
      <c r="V224" s="6"/>
    </row>
    <row r="225" spans="2:22" ht="13.15" customHeight="1" x14ac:dyDescent="0.2">
      <c r="B225" s="3"/>
      <c r="C225" s="3"/>
      <c r="D225" s="4"/>
      <c r="E225" s="2"/>
      <c r="F225" s="5"/>
      <c r="G225" s="5"/>
      <c r="H225" s="2"/>
      <c r="I225" s="2"/>
      <c r="S225" s="2"/>
      <c r="T225" s="2"/>
      <c r="U225" s="2"/>
      <c r="V225" s="6"/>
    </row>
    <row r="226" spans="2:22" ht="13.15" customHeight="1" x14ac:dyDescent="0.2">
      <c r="B226" s="3"/>
      <c r="C226" s="3"/>
      <c r="D226" s="4"/>
      <c r="E226" s="2"/>
      <c r="F226" s="5"/>
      <c r="G226" s="5"/>
      <c r="H226" s="2"/>
      <c r="I226" s="2"/>
      <c r="S226" s="2"/>
      <c r="T226" s="2"/>
      <c r="U226" s="2"/>
      <c r="V226" s="6"/>
    </row>
    <row r="227" spans="2:22" ht="13.15" customHeight="1" x14ac:dyDescent="0.2">
      <c r="B227" s="3"/>
      <c r="C227" s="3"/>
      <c r="D227" s="4"/>
      <c r="E227" s="2"/>
      <c r="F227" s="5"/>
      <c r="G227" s="5"/>
      <c r="H227" s="2"/>
      <c r="I227" s="2"/>
      <c r="S227" s="2"/>
      <c r="T227" s="2"/>
      <c r="U227" s="2"/>
      <c r="V227" s="6"/>
    </row>
    <row r="228" spans="2:22" ht="13.15" customHeight="1" x14ac:dyDescent="0.2">
      <c r="B228" s="3"/>
      <c r="C228" s="3"/>
      <c r="D228" s="4"/>
      <c r="E228" s="2"/>
      <c r="F228" s="5"/>
      <c r="G228" s="5"/>
      <c r="H228" s="2"/>
      <c r="I228" s="2"/>
      <c r="S228" s="2"/>
      <c r="T228" s="2"/>
      <c r="U228" s="2"/>
      <c r="V228" s="6"/>
    </row>
    <row r="229" spans="2:22" ht="13.15" customHeight="1" x14ac:dyDescent="0.2">
      <c r="B229" s="3"/>
      <c r="C229" s="3"/>
      <c r="D229" s="4"/>
      <c r="E229" s="2"/>
      <c r="F229" s="5"/>
      <c r="G229" s="5"/>
      <c r="H229" s="2"/>
      <c r="I229" s="2"/>
      <c r="S229" s="2"/>
      <c r="T229" s="2"/>
      <c r="U229" s="2"/>
      <c r="V229" s="6"/>
    </row>
    <row r="230" spans="2:22" ht="13.15" customHeight="1" x14ac:dyDescent="0.2">
      <c r="B230" s="3"/>
      <c r="C230" s="3"/>
      <c r="D230" s="4"/>
      <c r="E230" s="2"/>
      <c r="F230" s="5"/>
      <c r="G230" s="5"/>
      <c r="H230" s="2"/>
      <c r="I230" s="2"/>
      <c r="S230" s="2"/>
      <c r="T230" s="2"/>
      <c r="U230" s="2"/>
      <c r="V230" s="6"/>
    </row>
    <row r="231" spans="2:22" ht="13.15" customHeight="1" x14ac:dyDescent="0.2">
      <c r="B231" s="3"/>
      <c r="C231" s="3"/>
      <c r="D231" s="4"/>
      <c r="E231" s="2"/>
      <c r="F231" s="5"/>
      <c r="G231" s="5"/>
      <c r="H231" s="2"/>
      <c r="I231" s="2"/>
      <c r="S231" s="2"/>
      <c r="T231" s="2"/>
      <c r="U231" s="2"/>
      <c r="V231" s="6"/>
    </row>
    <row r="232" spans="2:22" ht="13.15" customHeight="1" x14ac:dyDescent="0.2">
      <c r="B232" s="3"/>
      <c r="C232" s="3"/>
      <c r="D232" s="4"/>
      <c r="E232" s="2"/>
      <c r="F232" s="5"/>
      <c r="G232" s="5"/>
      <c r="H232" s="2"/>
      <c r="I232" s="2"/>
      <c r="S232" s="2"/>
      <c r="T232" s="2"/>
      <c r="U232" s="2"/>
      <c r="V232" s="6"/>
    </row>
    <row r="233" spans="2:22" ht="13.15" customHeight="1" x14ac:dyDescent="0.2">
      <c r="B233" s="3"/>
      <c r="C233" s="3"/>
      <c r="D233" s="4"/>
      <c r="E233" s="2"/>
      <c r="F233" s="5"/>
      <c r="G233" s="5"/>
      <c r="H233" s="2"/>
      <c r="I233" s="2"/>
      <c r="S233" s="2"/>
      <c r="T233" s="2"/>
      <c r="U233" s="2"/>
      <c r="V233" s="6"/>
    </row>
    <row r="234" spans="2:22" ht="13.15" customHeight="1" x14ac:dyDescent="0.2">
      <c r="B234" s="3"/>
      <c r="C234" s="3"/>
      <c r="D234" s="4"/>
      <c r="E234" s="2"/>
      <c r="F234" s="5"/>
      <c r="G234" s="5"/>
      <c r="H234" s="2"/>
      <c r="I234" s="2"/>
      <c r="S234" s="2"/>
      <c r="T234" s="2"/>
      <c r="U234" s="2"/>
      <c r="V234" s="6"/>
    </row>
    <row r="235" spans="2:22" ht="13.15" customHeight="1" x14ac:dyDescent="0.2">
      <c r="B235" s="3"/>
      <c r="C235" s="3"/>
      <c r="D235" s="4"/>
      <c r="E235" s="2"/>
      <c r="F235" s="5"/>
      <c r="G235" s="5"/>
      <c r="H235" s="2"/>
      <c r="I235" s="2"/>
      <c r="S235" s="2"/>
      <c r="T235" s="2"/>
      <c r="U235" s="2"/>
      <c r="V235" s="6"/>
    </row>
    <row r="236" spans="2:22" ht="13.15" customHeight="1" x14ac:dyDescent="0.2">
      <c r="B236" s="3"/>
      <c r="C236" s="3"/>
      <c r="D236" s="4"/>
      <c r="E236" s="2"/>
      <c r="F236" s="5"/>
      <c r="G236" s="5"/>
      <c r="H236" s="2"/>
      <c r="I236" s="2"/>
      <c r="S236" s="2"/>
      <c r="T236" s="2"/>
      <c r="U236" s="2"/>
      <c r="V236" s="6"/>
    </row>
    <row r="237" spans="2:22" ht="13.15" customHeight="1" x14ac:dyDescent="0.2">
      <c r="B237" s="3"/>
      <c r="C237" s="3"/>
      <c r="D237" s="4"/>
      <c r="E237" s="2"/>
      <c r="F237" s="5"/>
      <c r="G237" s="5"/>
      <c r="H237" s="2"/>
      <c r="I237" s="2"/>
      <c r="S237" s="2"/>
      <c r="T237" s="2"/>
      <c r="U237" s="2"/>
      <c r="V237" s="6"/>
    </row>
    <row r="238" spans="2:22" ht="13.15" customHeight="1" x14ac:dyDescent="0.2">
      <c r="B238" s="3"/>
      <c r="C238" s="3"/>
      <c r="D238" s="4"/>
      <c r="E238" s="2"/>
      <c r="F238" s="5"/>
      <c r="G238" s="5"/>
      <c r="H238" s="2"/>
      <c r="I238" s="2"/>
      <c r="S238" s="2"/>
      <c r="T238" s="2"/>
      <c r="U238" s="2"/>
      <c r="V238" s="6"/>
    </row>
    <row r="239" spans="2:22" ht="13.15" customHeight="1" x14ac:dyDescent="0.2">
      <c r="B239" s="3"/>
      <c r="C239" s="3"/>
      <c r="D239" s="4"/>
      <c r="E239" s="2"/>
      <c r="F239" s="5"/>
      <c r="G239" s="5"/>
      <c r="H239" s="2"/>
      <c r="I239" s="2"/>
      <c r="S239" s="2"/>
      <c r="T239" s="2"/>
      <c r="U239" s="2"/>
      <c r="V239" s="6"/>
    </row>
    <row r="240" spans="2:22" ht="13.15" customHeight="1" x14ac:dyDescent="0.2">
      <c r="B240" s="3"/>
      <c r="C240" s="3"/>
      <c r="D240" s="4"/>
      <c r="E240" s="2"/>
      <c r="F240" s="5"/>
      <c r="G240" s="5"/>
      <c r="H240" s="2"/>
      <c r="I240" s="2"/>
      <c r="S240" s="2"/>
      <c r="T240" s="2"/>
      <c r="U240" s="2"/>
      <c r="V240" s="6"/>
    </row>
    <row r="241" spans="2:22" ht="13.15" customHeight="1" x14ac:dyDescent="0.2">
      <c r="B241" s="3"/>
      <c r="C241" s="3"/>
      <c r="D241" s="4"/>
      <c r="E241" s="2"/>
      <c r="F241" s="5"/>
      <c r="G241" s="5"/>
      <c r="H241" s="2"/>
      <c r="I241" s="2"/>
      <c r="S241" s="2"/>
      <c r="T241" s="2"/>
      <c r="U241" s="2"/>
      <c r="V241" s="6"/>
    </row>
    <row r="242" spans="2:22" ht="13.15" customHeight="1" x14ac:dyDescent="0.2">
      <c r="B242" s="3"/>
      <c r="C242" s="3"/>
      <c r="D242" s="4"/>
      <c r="E242" s="2"/>
      <c r="F242" s="5"/>
      <c r="G242" s="5"/>
      <c r="H242" s="2"/>
      <c r="I242" s="2"/>
      <c r="S242" s="2"/>
      <c r="T242" s="2"/>
      <c r="U242" s="2"/>
      <c r="V242" s="6"/>
    </row>
    <row r="243" spans="2:22" ht="13.15" customHeight="1" x14ac:dyDescent="0.2">
      <c r="B243" s="3"/>
      <c r="C243" s="3"/>
      <c r="D243" s="4"/>
      <c r="E243" s="2"/>
      <c r="F243" s="5"/>
      <c r="G243" s="5"/>
      <c r="H243" s="2"/>
      <c r="I243" s="2"/>
      <c r="S243" s="2"/>
      <c r="T243" s="2"/>
      <c r="U243" s="2"/>
      <c r="V243" s="6"/>
    </row>
    <row r="244" spans="2:22" ht="13.15" customHeight="1" x14ac:dyDescent="0.2">
      <c r="B244" s="3"/>
      <c r="C244" s="3"/>
      <c r="D244" s="4"/>
      <c r="E244" s="2"/>
      <c r="F244" s="5"/>
      <c r="G244" s="5"/>
      <c r="H244" s="2"/>
      <c r="I244" s="2"/>
      <c r="S244" s="2"/>
      <c r="T244" s="2"/>
      <c r="U244" s="2"/>
      <c r="V244" s="6"/>
    </row>
    <row r="245" spans="2:22" ht="21.95" customHeight="1" x14ac:dyDescent="0.2">
      <c r="B245" s="3"/>
      <c r="C245" s="3"/>
      <c r="D245" s="4"/>
      <c r="E245" s="2"/>
      <c r="F245" s="5"/>
      <c r="G245" s="5"/>
      <c r="H245" s="2"/>
      <c r="I245" s="2"/>
      <c r="S245" s="2"/>
      <c r="T245" s="2"/>
      <c r="U245" s="2"/>
      <c r="V245" s="6"/>
    </row>
    <row r="246" spans="2:22" ht="13.15" customHeight="1" x14ac:dyDescent="0.2">
      <c r="B246" s="3"/>
      <c r="C246" s="3"/>
      <c r="D246" s="4"/>
      <c r="E246" s="2"/>
      <c r="F246" s="5"/>
      <c r="G246" s="5"/>
      <c r="H246" s="2"/>
      <c r="I246" s="2"/>
      <c r="S246" s="2"/>
      <c r="T246" s="2"/>
      <c r="U246" s="2"/>
      <c r="V246" s="6"/>
    </row>
    <row r="247" spans="2:22" ht="13.15" customHeight="1" x14ac:dyDescent="0.2">
      <c r="B247" s="3"/>
      <c r="C247" s="3"/>
      <c r="D247" s="4"/>
      <c r="E247" s="2"/>
      <c r="F247" s="5"/>
      <c r="G247" s="5"/>
      <c r="H247" s="2"/>
      <c r="I247" s="2"/>
      <c r="S247" s="2"/>
      <c r="T247" s="2"/>
      <c r="U247" s="2"/>
      <c r="V247" s="6"/>
    </row>
    <row r="248" spans="2:22" ht="13.15" customHeight="1" x14ac:dyDescent="0.2">
      <c r="B248" s="3"/>
      <c r="C248" s="3"/>
      <c r="D248" s="4"/>
      <c r="E248" s="2"/>
      <c r="F248" s="5"/>
      <c r="G248" s="5"/>
      <c r="H248" s="2"/>
      <c r="I248" s="2"/>
      <c r="S248" s="2"/>
      <c r="T248" s="2"/>
      <c r="U248" s="2"/>
      <c r="V248" s="6"/>
    </row>
    <row r="249" spans="2:22" ht="13.15" customHeight="1" x14ac:dyDescent="0.2">
      <c r="B249" s="3"/>
      <c r="C249" s="3"/>
      <c r="D249" s="4"/>
      <c r="E249" s="2"/>
      <c r="F249" s="5"/>
      <c r="G249" s="5"/>
      <c r="H249" s="2"/>
      <c r="I249" s="2"/>
      <c r="S249" s="2"/>
      <c r="T249" s="2"/>
      <c r="U249" s="2"/>
      <c r="V249" s="6"/>
    </row>
    <row r="250" spans="2:22" ht="13.15" customHeight="1" x14ac:dyDescent="0.2">
      <c r="B250" s="3"/>
      <c r="C250" s="3"/>
      <c r="D250" s="4"/>
      <c r="E250" s="2"/>
      <c r="F250" s="5"/>
      <c r="G250" s="5"/>
      <c r="H250" s="2"/>
      <c r="I250" s="2"/>
      <c r="S250" s="2"/>
      <c r="T250" s="2"/>
      <c r="U250" s="2"/>
      <c r="V250" s="6"/>
    </row>
    <row r="251" spans="2:22" ht="13.15" customHeight="1" x14ac:dyDescent="0.2">
      <c r="B251" s="3"/>
      <c r="C251" s="3"/>
      <c r="D251" s="4"/>
      <c r="E251" s="2"/>
      <c r="F251" s="5"/>
      <c r="G251" s="5"/>
      <c r="H251" s="2"/>
      <c r="I251" s="2"/>
      <c r="S251" s="2"/>
      <c r="T251" s="2"/>
      <c r="U251" s="2"/>
      <c r="V251" s="6"/>
    </row>
    <row r="252" spans="2:22" ht="21.95" customHeight="1" x14ac:dyDescent="0.2">
      <c r="B252" s="3"/>
      <c r="C252" s="3"/>
      <c r="D252" s="4"/>
      <c r="E252" s="2"/>
      <c r="F252" s="5"/>
      <c r="G252" s="5"/>
      <c r="H252" s="2"/>
      <c r="I252" s="2"/>
      <c r="S252" s="2"/>
      <c r="T252" s="2"/>
      <c r="U252" s="2"/>
      <c r="V252" s="6"/>
    </row>
    <row r="253" spans="2:22" ht="13.15" customHeight="1" x14ac:dyDescent="0.2">
      <c r="B253" s="3"/>
      <c r="C253" s="3"/>
      <c r="D253" s="4"/>
      <c r="E253" s="2"/>
      <c r="F253" s="5"/>
      <c r="G253" s="5"/>
      <c r="H253" s="2"/>
      <c r="I253" s="2"/>
      <c r="S253" s="2"/>
      <c r="T253" s="2"/>
      <c r="U253" s="2"/>
      <c r="V253" s="6"/>
    </row>
    <row r="254" spans="2:22" ht="13.15" customHeight="1" x14ac:dyDescent="0.2">
      <c r="B254" s="3"/>
      <c r="C254" s="3"/>
      <c r="D254" s="4"/>
      <c r="E254" s="2"/>
      <c r="F254" s="5"/>
      <c r="G254" s="5"/>
      <c r="H254" s="2"/>
      <c r="I254" s="2"/>
      <c r="S254" s="2"/>
      <c r="T254" s="2"/>
      <c r="U254" s="2"/>
      <c r="V254" s="6"/>
    </row>
    <row r="255" spans="2:22" ht="13.15" customHeight="1" x14ac:dyDescent="0.2">
      <c r="B255" s="3"/>
      <c r="C255" s="3"/>
      <c r="D255" s="4"/>
      <c r="E255" s="2"/>
      <c r="F255" s="5"/>
      <c r="G255" s="5"/>
      <c r="H255" s="2"/>
      <c r="I255" s="2"/>
      <c r="S255" s="2"/>
      <c r="T255" s="2"/>
      <c r="U255" s="2"/>
      <c r="V255" s="6"/>
    </row>
    <row r="256" spans="2:22" ht="13.15" customHeight="1" x14ac:dyDescent="0.2">
      <c r="B256" s="3"/>
      <c r="C256" s="3"/>
      <c r="D256" s="4"/>
      <c r="E256" s="2"/>
      <c r="F256" s="5"/>
      <c r="G256" s="5"/>
      <c r="H256" s="2"/>
      <c r="I256" s="2"/>
      <c r="S256" s="2"/>
      <c r="T256" s="2"/>
      <c r="U256" s="2"/>
      <c r="V256" s="6"/>
    </row>
    <row r="257" spans="2:22" ht="13.15" customHeight="1" x14ac:dyDescent="0.2">
      <c r="B257" s="3"/>
      <c r="C257" s="3"/>
      <c r="D257" s="4"/>
      <c r="E257" s="2"/>
      <c r="F257" s="5"/>
      <c r="G257" s="5"/>
      <c r="H257" s="2"/>
      <c r="I257" s="2"/>
      <c r="S257" s="2"/>
      <c r="T257" s="2"/>
      <c r="U257" s="2"/>
      <c r="V257" s="6"/>
    </row>
    <row r="258" spans="2:22" ht="13.15" customHeight="1" x14ac:dyDescent="0.2">
      <c r="B258" s="3"/>
      <c r="C258" s="3"/>
      <c r="D258" s="4"/>
      <c r="E258" s="2"/>
      <c r="F258" s="5"/>
      <c r="G258" s="5"/>
      <c r="H258" s="2"/>
      <c r="I258" s="2"/>
      <c r="S258" s="2"/>
      <c r="T258" s="2"/>
      <c r="U258" s="2"/>
      <c r="V258" s="6"/>
    </row>
    <row r="259" spans="2:22" ht="13.15" customHeight="1" x14ac:dyDescent="0.2">
      <c r="B259" s="3"/>
      <c r="C259" s="3"/>
      <c r="D259" s="4"/>
      <c r="E259" s="2"/>
      <c r="F259" s="5"/>
      <c r="G259" s="5"/>
      <c r="H259" s="2"/>
      <c r="I259" s="2"/>
      <c r="S259" s="2"/>
      <c r="T259" s="2"/>
      <c r="U259" s="2"/>
      <c r="V259" s="6"/>
    </row>
    <row r="260" spans="2:22" ht="26.65" customHeight="1" x14ac:dyDescent="0.2">
      <c r="B260" s="3"/>
      <c r="C260" s="3"/>
      <c r="D260" s="4"/>
      <c r="E260" s="2"/>
      <c r="F260" s="5"/>
      <c r="G260" s="5"/>
      <c r="H260" s="2"/>
      <c r="I260" s="2"/>
      <c r="S260" s="2"/>
      <c r="T260" s="2"/>
      <c r="U260" s="2"/>
      <c r="V260" s="6"/>
    </row>
    <row r="261" spans="2:22" ht="13.15" customHeight="1" x14ac:dyDescent="0.2">
      <c r="B261" s="3"/>
      <c r="C261" s="3"/>
      <c r="D261" s="4"/>
      <c r="E261" s="2"/>
      <c r="F261" s="5"/>
      <c r="G261" s="5"/>
      <c r="H261" s="2"/>
      <c r="I261" s="2"/>
      <c r="S261" s="2"/>
      <c r="T261" s="2"/>
      <c r="U261" s="2"/>
      <c r="V261" s="6"/>
    </row>
    <row r="262" spans="2:22" ht="13.15" customHeight="1" x14ac:dyDescent="0.2">
      <c r="B262" s="3"/>
      <c r="C262" s="3"/>
      <c r="D262" s="4"/>
      <c r="E262" s="2"/>
      <c r="F262" s="5"/>
      <c r="G262" s="5"/>
      <c r="H262" s="2"/>
      <c r="I262" s="2"/>
      <c r="S262" s="2"/>
      <c r="T262" s="2"/>
      <c r="U262" s="2"/>
      <c r="V262" s="6"/>
    </row>
    <row r="263" spans="2:22" ht="13.15" customHeight="1" x14ac:dyDescent="0.2">
      <c r="B263" s="3"/>
      <c r="C263" s="3"/>
      <c r="D263" s="4"/>
      <c r="E263" s="2"/>
      <c r="F263" s="5"/>
      <c r="G263" s="5"/>
      <c r="H263" s="2"/>
      <c r="I263" s="2"/>
      <c r="S263" s="2"/>
      <c r="T263" s="2"/>
      <c r="U263" s="2"/>
      <c r="V263" s="6"/>
    </row>
    <row r="264" spans="2:22" ht="13.15" customHeight="1" x14ac:dyDescent="0.2">
      <c r="B264" s="3"/>
      <c r="C264" s="3"/>
      <c r="D264" s="4"/>
      <c r="E264" s="2"/>
      <c r="F264" s="5"/>
      <c r="G264" s="5"/>
      <c r="H264" s="2"/>
      <c r="I264" s="2"/>
      <c r="S264" s="2"/>
      <c r="T264" s="2"/>
      <c r="U264" s="2"/>
      <c r="V264" s="6"/>
    </row>
    <row r="265" spans="2:22" ht="21.95" customHeight="1" x14ac:dyDescent="0.2">
      <c r="B265" s="3"/>
      <c r="C265" s="3"/>
      <c r="D265" s="4"/>
      <c r="E265" s="2"/>
      <c r="F265" s="5"/>
      <c r="G265" s="5"/>
      <c r="H265" s="2"/>
      <c r="I265" s="2"/>
      <c r="S265" s="2"/>
      <c r="T265" s="2"/>
      <c r="U265" s="2"/>
      <c r="V265" s="6"/>
    </row>
    <row r="266" spans="2:22" ht="13.15" customHeight="1" x14ac:dyDescent="0.2">
      <c r="B266" s="3"/>
      <c r="C266" s="3"/>
      <c r="D266" s="4"/>
      <c r="E266" s="2"/>
      <c r="F266" s="5"/>
      <c r="G266" s="5"/>
      <c r="H266" s="2"/>
      <c r="I266" s="2"/>
      <c r="S266" s="2"/>
      <c r="T266" s="2"/>
      <c r="U266" s="2"/>
      <c r="V266" s="6"/>
    </row>
    <row r="267" spans="2:22" ht="13.15" customHeight="1" x14ac:dyDescent="0.2">
      <c r="B267" s="3"/>
      <c r="C267" s="3"/>
      <c r="D267" s="4"/>
      <c r="E267" s="2"/>
      <c r="F267" s="5"/>
      <c r="G267" s="5"/>
      <c r="H267" s="2"/>
      <c r="I267" s="2"/>
      <c r="S267" s="2"/>
      <c r="T267" s="2"/>
      <c r="U267" s="2"/>
      <c r="V267" s="6"/>
    </row>
    <row r="268" spans="2:22" ht="13.15" customHeight="1" x14ac:dyDescent="0.2">
      <c r="B268" s="3"/>
      <c r="C268" s="3"/>
      <c r="D268" s="4"/>
      <c r="E268" s="2"/>
      <c r="F268" s="5"/>
      <c r="G268" s="5"/>
      <c r="H268" s="2"/>
      <c r="I268" s="2"/>
      <c r="S268" s="2"/>
      <c r="T268" s="2"/>
      <c r="U268" s="2"/>
      <c r="V268" s="6"/>
    </row>
    <row r="269" spans="2:22" ht="13.15" customHeight="1" x14ac:dyDescent="0.2">
      <c r="B269" s="3"/>
      <c r="C269" s="3"/>
      <c r="D269" s="4"/>
      <c r="E269" s="2"/>
      <c r="F269" s="5"/>
      <c r="G269" s="5"/>
      <c r="H269" s="2"/>
      <c r="I269" s="2"/>
      <c r="S269" s="2"/>
      <c r="T269" s="2"/>
      <c r="U269" s="2"/>
      <c r="V269" s="6"/>
    </row>
    <row r="270" spans="2:22" ht="13.15" customHeight="1" x14ac:dyDescent="0.2">
      <c r="B270" s="3"/>
      <c r="C270" s="3"/>
      <c r="D270" s="4"/>
      <c r="E270" s="2"/>
      <c r="F270" s="5"/>
      <c r="G270" s="5"/>
      <c r="H270" s="2"/>
      <c r="I270" s="2"/>
      <c r="S270" s="2"/>
      <c r="T270" s="2"/>
      <c r="U270" s="2"/>
      <c r="V270" s="6"/>
    </row>
    <row r="271" spans="2:22" ht="21.95" customHeight="1" x14ac:dyDescent="0.2">
      <c r="B271" s="3"/>
      <c r="C271" s="3"/>
      <c r="D271" s="4"/>
      <c r="E271" s="2"/>
      <c r="F271" s="5"/>
      <c r="G271" s="5"/>
      <c r="H271" s="2"/>
      <c r="I271" s="2"/>
      <c r="S271" s="2"/>
      <c r="T271" s="2"/>
      <c r="U271" s="2"/>
      <c r="V271" s="6"/>
    </row>
    <row r="272" spans="2:22" ht="21.95" customHeight="1" x14ac:dyDescent="0.2">
      <c r="B272" s="3"/>
      <c r="C272" s="3"/>
      <c r="D272" s="4"/>
      <c r="E272" s="2"/>
      <c r="F272" s="5"/>
      <c r="G272" s="5"/>
      <c r="H272" s="2"/>
      <c r="I272" s="2"/>
      <c r="S272" s="2"/>
      <c r="T272" s="2"/>
      <c r="U272" s="2"/>
      <c r="V272" s="6"/>
    </row>
    <row r="273" spans="2:22" ht="13.15" customHeight="1" x14ac:dyDescent="0.2">
      <c r="B273" s="3"/>
      <c r="C273" s="3"/>
      <c r="D273" s="4"/>
      <c r="E273" s="2"/>
      <c r="F273" s="5"/>
      <c r="G273" s="5"/>
      <c r="H273" s="2"/>
      <c r="I273" s="2"/>
      <c r="S273" s="2"/>
      <c r="T273" s="2"/>
      <c r="U273" s="2"/>
      <c r="V273" s="6"/>
    </row>
    <row r="274" spans="2:22" ht="21.95" customHeight="1" x14ac:dyDescent="0.2">
      <c r="B274" s="3"/>
      <c r="C274" s="3"/>
      <c r="D274" s="4"/>
      <c r="E274" s="2"/>
      <c r="F274" s="5"/>
      <c r="G274" s="5"/>
      <c r="H274" s="2"/>
      <c r="I274" s="2"/>
      <c r="S274" s="2"/>
      <c r="T274" s="2"/>
      <c r="U274" s="2"/>
      <c r="V274" s="6"/>
    </row>
    <row r="275" spans="2:22" ht="13.15" customHeight="1" x14ac:dyDescent="0.2">
      <c r="B275" s="3"/>
      <c r="C275" s="3"/>
      <c r="D275" s="4"/>
      <c r="E275" s="2"/>
      <c r="F275" s="5"/>
      <c r="G275" s="5"/>
      <c r="H275" s="2"/>
      <c r="I275" s="2"/>
      <c r="S275" s="2"/>
      <c r="T275" s="2"/>
      <c r="U275" s="2"/>
      <c r="V275" s="6"/>
    </row>
    <row r="276" spans="2:22" ht="26.65" customHeight="1" x14ac:dyDescent="0.2">
      <c r="B276" s="3"/>
      <c r="C276" s="3"/>
      <c r="D276" s="4"/>
      <c r="E276" s="2"/>
      <c r="F276" s="5"/>
      <c r="G276" s="5"/>
      <c r="H276" s="2"/>
      <c r="I276" s="2"/>
      <c r="S276" s="2"/>
      <c r="T276" s="2"/>
      <c r="U276" s="2"/>
      <c r="V276" s="6"/>
    </row>
    <row r="277" spans="2:22" ht="26.65" customHeight="1" x14ac:dyDescent="0.2">
      <c r="B277" s="3"/>
      <c r="C277" s="3"/>
      <c r="D277" s="4"/>
      <c r="E277" s="2"/>
      <c r="F277" s="5"/>
      <c r="G277" s="5"/>
      <c r="H277" s="2"/>
      <c r="I277" s="2"/>
      <c r="S277" s="2"/>
      <c r="T277" s="2"/>
      <c r="U277" s="2"/>
      <c r="V277" s="6"/>
    </row>
    <row r="278" spans="2:22" ht="21.95" customHeight="1" x14ac:dyDescent="0.2">
      <c r="B278" s="3"/>
      <c r="C278" s="3"/>
      <c r="D278" s="4"/>
      <c r="E278" s="2"/>
      <c r="F278" s="5"/>
      <c r="G278" s="5"/>
      <c r="H278" s="2"/>
      <c r="I278" s="2"/>
      <c r="S278" s="2"/>
      <c r="T278" s="2"/>
      <c r="U278" s="2"/>
      <c r="V278" s="6"/>
    </row>
    <row r="279" spans="2:22" ht="13.15" customHeight="1" x14ac:dyDescent="0.2">
      <c r="B279" s="3"/>
      <c r="C279" s="3"/>
      <c r="D279" s="4"/>
      <c r="E279" s="2"/>
      <c r="F279" s="5"/>
      <c r="G279" s="5"/>
      <c r="H279" s="2"/>
      <c r="I279" s="2"/>
      <c r="S279" s="2"/>
      <c r="T279" s="2"/>
      <c r="U279" s="2"/>
      <c r="V279" s="6"/>
    </row>
    <row r="280" spans="2:22" ht="21.95" customHeight="1" x14ac:dyDescent="0.2">
      <c r="B280" s="3"/>
      <c r="C280" s="3"/>
      <c r="D280" s="4"/>
      <c r="E280" s="2"/>
      <c r="F280" s="5"/>
      <c r="G280" s="5"/>
      <c r="H280" s="2"/>
      <c r="I280" s="2"/>
      <c r="S280" s="2"/>
      <c r="T280" s="2"/>
      <c r="U280" s="2"/>
      <c r="V280" s="6"/>
    </row>
    <row r="281" spans="2:22" ht="21.95" customHeight="1" x14ac:dyDescent="0.2">
      <c r="B281" s="3"/>
      <c r="C281" s="3"/>
      <c r="D281" s="4"/>
      <c r="E281" s="2"/>
      <c r="F281" s="5"/>
      <c r="G281" s="5"/>
      <c r="H281" s="2"/>
      <c r="I281" s="2"/>
      <c r="S281" s="2"/>
      <c r="T281" s="2"/>
      <c r="U281" s="2"/>
      <c r="V281" s="6"/>
    </row>
    <row r="282" spans="2:22" ht="13.15" customHeight="1" x14ac:dyDescent="0.2">
      <c r="B282" s="3"/>
      <c r="C282" s="3"/>
      <c r="D282" s="4"/>
      <c r="E282" s="2"/>
      <c r="F282" s="5"/>
      <c r="G282" s="5"/>
      <c r="H282" s="2"/>
      <c r="I282" s="2"/>
      <c r="S282" s="2"/>
      <c r="T282" s="2"/>
      <c r="U282" s="2"/>
      <c r="V282" s="6"/>
    </row>
    <row r="283" spans="2:22" ht="13.15" customHeight="1" x14ac:dyDescent="0.2">
      <c r="B283" s="3"/>
      <c r="C283" s="3"/>
      <c r="D283" s="4"/>
      <c r="E283" s="2"/>
      <c r="F283" s="5"/>
      <c r="G283" s="5"/>
      <c r="H283" s="2"/>
      <c r="I283" s="2"/>
      <c r="S283" s="2"/>
      <c r="T283" s="2"/>
      <c r="U283" s="2"/>
      <c r="V283" s="6"/>
    </row>
    <row r="284" spans="2:22" ht="21.95" customHeight="1" x14ac:dyDescent="0.2">
      <c r="B284" s="3"/>
      <c r="C284" s="3"/>
      <c r="D284" s="4"/>
      <c r="E284" s="2"/>
      <c r="F284" s="5"/>
      <c r="G284" s="5"/>
      <c r="H284" s="2"/>
      <c r="I284" s="2"/>
      <c r="S284" s="2"/>
      <c r="T284" s="2"/>
      <c r="U284" s="2"/>
      <c r="V284" s="6"/>
    </row>
    <row r="285" spans="2:22" ht="13.15" customHeight="1" x14ac:dyDescent="0.2">
      <c r="B285" s="3"/>
      <c r="C285" s="3"/>
      <c r="D285" s="4"/>
      <c r="E285" s="2"/>
      <c r="F285" s="5"/>
      <c r="G285" s="5"/>
      <c r="H285" s="2"/>
      <c r="I285" s="2"/>
      <c r="S285" s="2"/>
      <c r="T285" s="2"/>
      <c r="U285" s="2"/>
      <c r="V285" s="6"/>
    </row>
    <row r="286" spans="2:22" ht="13.15" customHeight="1" x14ac:dyDescent="0.2">
      <c r="B286" s="3"/>
      <c r="C286" s="3"/>
      <c r="D286" s="4"/>
      <c r="E286" s="2"/>
      <c r="F286" s="5"/>
      <c r="G286" s="5"/>
      <c r="H286" s="2"/>
      <c r="I286" s="2"/>
      <c r="S286" s="2"/>
      <c r="T286" s="2"/>
      <c r="U286" s="2"/>
      <c r="V286" s="6"/>
    </row>
    <row r="287" spans="2:22" ht="13.15" customHeight="1" x14ac:dyDescent="0.2">
      <c r="B287" s="3"/>
      <c r="C287" s="3"/>
      <c r="D287" s="4"/>
      <c r="E287" s="2"/>
      <c r="F287" s="5"/>
      <c r="G287" s="5"/>
      <c r="H287" s="2"/>
      <c r="I287" s="2"/>
      <c r="S287" s="2"/>
      <c r="T287" s="2"/>
      <c r="U287" s="2"/>
      <c r="V287" s="6"/>
    </row>
    <row r="288" spans="2:22" ht="13.15" customHeight="1" x14ac:dyDescent="0.2">
      <c r="B288" s="3"/>
      <c r="C288" s="3"/>
      <c r="D288" s="4"/>
      <c r="E288" s="2"/>
      <c r="F288" s="5"/>
      <c r="G288" s="5"/>
      <c r="H288" s="2"/>
      <c r="I288" s="2"/>
      <c r="S288" s="2"/>
      <c r="T288" s="2"/>
      <c r="U288" s="2"/>
      <c r="V288" s="6"/>
    </row>
    <row r="289" spans="2:22" ht="13.15" customHeight="1" x14ac:dyDescent="0.2">
      <c r="B289" s="3"/>
      <c r="C289" s="3"/>
      <c r="D289" s="4"/>
      <c r="E289" s="2"/>
      <c r="F289" s="5"/>
      <c r="G289" s="5"/>
      <c r="H289" s="2"/>
      <c r="I289" s="2"/>
      <c r="S289" s="2"/>
      <c r="T289" s="2"/>
      <c r="U289" s="2"/>
      <c r="V289" s="6"/>
    </row>
    <row r="290" spans="2:22" ht="13.15" customHeight="1" x14ac:dyDescent="0.2">
      <c r="B290" s="3"/>
      <c r="C290" s="3"/>
      <c r="D290" s="4"/>
      <c r="E290" s="2"/>
      <c r="F290" s="5"/>
      <c r="G290" s="5"/>
      <c r="H290" s="2"/>
      <c r="I290" s="2"/>
      <c r="S290" s="2"/>
      <c r="T290" s="2"/>
      <c r="U290" s="2"/>
      <c r="V290" s="6"/>
    </row>
    <row r="291" spans="2:22" ht="13.15" customHeight="1" x14ac:dyDescent="0.2">
      <c r="B291" s="3"/>
      <c r="C291" s="3"/>
      <c r="D291" s="4"/>
      <c r="E291" s="2"/>
      <c r="F291" s="5"/>
      <c r="G291" s="5"/>
      <c r="H291" s="2"/>
      <c r="I291" s="2"/>
      <c r="S291" s="2"/>
      <c r="T291" s="2"/>
      <c r="U291" s="2"/>
      <c r="V291" s="6"/>
    </row>
    <row r="292" spans="2:22" ht="13.15" customHeight="1" x14ac:dyDescent="0.2">
      <c r="B292" s="3"/>
      <c r="C292" s="3"/>
      <c r="D292" s="4"/>
      <c r="E292" s="2"/>
      <c r="F292" s="5"/>
      <c r="G292" s="5"/>
      <c r="H292" s="2"/>
      <c r="I292" s="2"/>
      <c r="S292" s="2"/>
      <c r="T292" s="2"/>
      <c r="U292" s="2"/>
      <c r="V292" s="6"/>
    </row>
    <row r="293" spans="2:22" ht="13.15" customHeight="1" x14ac:dyDescent="0.2">
      <c r="B293" s="3"/>
      <c r="C293" s="3"/>
      <c r="D293" s="4"/>
      <c r="E293" s="2"/>
      <c r="F293" s="5"/>
      <c r="G293" s="5"/>
      <c r="H293" s="2"/>
      <c r="I293" s="2"/>
      <c r="S293" s="2"/>
      <c r="T293" s="2"/>
      <c r="U293" s="2"/>
      <c r="V293" s="6"/>
    </row>
    <row r="294" spans="2:22" ht="26.65" customHeight="1" x14ac:dyDescent="0.2">
      <c r="B294" s="3"/>
      <c r="C294" s="3"/>
      <c r="D294" s="4"/>
      <c r="E294" s="2"/>
      <c r="F294" s="5"/>
      <c r="G294" s="5"/>
      <c r="H294" s="2"/>
      <c r="I294" s="2"/>
      <c r="S294" s="2"/>
      <c r="T294" s="2"/>
      <c r="U294" s="2"/>
      <c r="V294" s="6"/>
    </row>
    <row r="295" spans="2:22" ht="13.15" customHeight="1" x14ac:dyDescent="0.2">
      <c r="B295" s="3"/>
      <c r="C295" s="3"/>
      <c r="D295" s="4"/>
      <c r="E295" s="2"/>
      <c r="F295" s="5"/>
      <c r="G295" s="5"/>
      <c r="H295" s="2"/>
      <c r="I295" s="2"/>
      <c r="S295" s="2"/>
      <c r="T295" s="2"/>
      <c r="U295" s="2"/>
      <c r="V295" s="6"/>
    </row>
    <row r="296" spans="2:22" ht="21.95" customHeight="1" x14ac:dyDescent="0.2">
      <c r="B296" s="3"/>
      <c r="C296" s="3"/>
      <c r="D296" s="4"/>
      <c r="E296" s="2"/>
      <c r="F296" s="5"/>
      <c r="G296" s="5"/>
      <c r="H296" s="2"/>
      <c r="I296" s="2"/>
      <c r="S296" s="2"/>
      <c r="T296" s="2"/>
      <c r="U296" s="2"/>
      <c r="V296" s="6"/>
    </row>
    <row r="297" spans="2:22" ht="21.95" customHeight="1" x14ac:dyDescent="0.2">
      <c r="B297" s="3"/>
      <c r="C297" s="3"/>
      <c r="D297" s="4"/>
      <c r="E297" s="2"/>
      <c r="F297" s="5"/>
      <c r="G297" s="5"/>
      <c r="H297" s="2"/>
      <c r="I297" s="2"/>
      <c r="S297" s="2"/>
      <c r="T297" s="2"/>
      <c r="U297" s="2"/>
      <c r="V297" s="6"/>
    </row>
    <row r="298" spans="2:22" ht="21.95" customHeight="1" x14ac:dyDescent="0.2">
      <c r="B298" s="3"/>
      <c r="C298" s="3"/>
      <c r="D298" s="4"/>
      <c r="E298" s="2"/>
      <c r="F298" s="5"/>
      <c r="G298" s="5"/>
      <c r="H298" s="2"/>
      <c r="I298" s="2"/>
      <c r="S298" s="2"/>
      <c r="T298" s="2"/>
      <c r="U298" s="2"/>
      <c r="V298" s="6"/>
    </row>
    <row r="299" spans="2:22" ht="13.15" customHeight="1" x14ac:dyDescent="0.2">
      <c r="B299" s="3"/>
      <c r="C299" s="3"/>
      <c r="D299" s="4"/>
      <c r="E299" s="2"/>
      <c r="F299" s="5"/>
      <c r="G299" s="5"/>
      <c r="H299" s="2"/>
      <c r="I299" s="2"/>
      <c r="S299" s="2"/>
      <c r="T299" s="2"/>
      <c r="U299" s="2"/>
      <c r="V299" s="6"/>
    </row>
    <row r="300" spans="2:22" ht="13.15" customHeight="1" x14ac:dyDescent="0.2">
      <c r="B300" s="3"/>
      <c r="C300" s="3"/>
      <c r="D300" s="4"/>
      <c r="E300" s="2"/>
      <c r="F300" s="5"/>
      <c r="G300" s="5"/>
      <c r="H300" s="2"/>
      <c r="I300" s="2"/>
      <c r="S300" s="2"/>
      <c r="T300" s="2"/>
      <c r="U300" s="2"/>
      <c r="V300" s="6"/>
    </row>
    <row r="301" spans="2:22" ht="21.95" customHeight="1" x14ac:dyDescent="0.2">
      <c r="B301" s="3"/>
      <c r="C301" s="3"/>
      <c r="D301" s="4"/>
      <c r="E301" s="2"/>
      <c r="F301" s="5"/>
      <c r="G301" s="5"/>
      <c r="H301" s="2"/>
      <c r="I301" s="2"/>
      <c r="S301" s="2"/>
      <c r="T301" s="2"/>
      <c r="U301" s="2"/>
      <c r="V301" s="6"/>
    </row>
    <row r="302" spans="2:22" ht="21.95" customHeight="1" x14ac:dyDescent="0.2">
      <c r="B302" s="3"/>
      <c r="C302" s="3"/>
      <c r="D302" s="4"/>
      <c r="E302" s="2"/>
      <c r="F302" s="5"/>
      <c r="G302" s="5"/>
      <c r="H302" s="2"/>
      <c r="I302" s="2"/>
      <c r="S302" s="2"/>
      <c r="T302" s="2"/>
      <c r="U302" s="2"/>
      <c r="V302" s="6"/>
    </row>
    <row r="303" spans="2:22" ht="13.15" customHeight="1" x14ac:dyDescent="0.2">
      <c r="B303" s="3"/>
      <c r="C303" s="3"/>
      <c r="D303" s="4"/>
      <c r="E303" s="2"/>
      <c r="F303" s="5"/>
      <c r="G303" s="5"/>
      <c r="H303" s="2"/>
      <c r="I303" s="2"/>
      <c r="S303" s="2"/>
      <c r="T303" s="2"/>
      <c r="U303" s="2"/>
      <c r="V303" s="6"/>
    </row>
    <row r="304" spans="2:22" ht="13.15" customHeight="1" x14ac:dyDescent="0.2">
      <c r="B304" s="3"/>
      <c r="C304" s="3"/>
      <c r="D304" s="4"/>
      <c r="E304" s="2"/>
      <c r="F304" s="5"/>
      <c r="G304" s="5"/>
      <c r="H304" s="2"/>
      <c r="I304" s="2"/>
      <c r="S304" s="2"/>
      <c r="T304" s="2"/>
      <c r="U304" s="2"/>
      <c r="V304" s="6"/>
    </row>
    <row r="305" spans="2:22" ht="13.15" customHeight="1" x14ac:dyDescent="0.2">
      <c r="B305" s="3"/>
      <c r="C305" s="3"/>
      <c r="D305" s="4"/>
      <c r="E305" s="2"/>
      <c r="F305" s="5"/>
      <c r="G305" s="5"/>
      <c r="H305" s="2"/>
      <c r="I305" s="2"/>
      <c r="S305" s="2"/>
      <c r="T305" s="2"/>
      <c r="U305" s="2"/>
      <c r="V305" s="6"/>
    </row>
    <row r="306" spans="2:22" ht="21.95" customHeight="1" x14ac:dyDescent="0.2">
      <c r="B306" s="3"/>
      <c r="C306" s="3"/>
      <c r="D306" s="4"/>
      <c r="E306" s="2"/>
      <c r="F306" s="5"/>
      <c r="G306" s="5"/>
      <c r="H306" s="2"/>
      <c r="I306" s="2"/>
      <c r="S306" s="2"/>
      <c r="T306" s="2"/>
      <c r="U306" s="2"/>
      <c r="V306" s="6"/>
    </row>
    <row r="307" spans="2:22" ht="21.95" customHeight="1" x14ac:dyDescent="0.2">
      <c r="B307" s="3"/>
      <c r="C307" s="3"/>
      <c r="D307" s="4"/>
      <c r="E307" s="2"/>
      <c r="F307" s="5"/>
      <c r="G307" s="5"/>
      <c r="H307" s="2"/>
      <c r="I307" s="2"/>
      <c r="S307" s="2"/>
      <c r="T307" s="2"/>
      <c r="U307" s="2"/>
      <c r="V307" s="6"/>
    </row>
    <row r="308" spans="2:22" ht="13.15" customHeight="1" x14ac:dyDescent="0.2">
      <c r="B308" s="3"/>
      <c r="C308" s="3"/>
      <c r="D308" s="4"/>
      <c r="E308" s="2"/>
      <c r="F308" s="5"/>
      <c r="G308" s="5"/>
      <c r="H308" s="2"/>
      <c r="I308" s="2"/>
      <c r="S308" s="2"/>
      <c r="T308" s="2"/>
      <c r="U308" s="2"/>
      <c r="V308" s="6"/>
    </row>
    <row r="309" spans="2:22" ht="13.15" customHeight="1" x14ac:dyDescent="0.2">
      <c r="B309" s="3"/>
      <c r="C309" s="3"/>
      <c r="D309" s="4"/>
      <c r="E309" s="2"/>
      <c r="F309" s="5"/>
      <c r="G309" s="5"/>
      <c r="H309" s="2"/>
      <c r="I309" s="2"/>
      <c r="S309" s="2"/>
      <c r="T309" s="2"/>
      <c r="U309" s="2"/>
      <c r="V309" s="6"/>
    </row>
    <row r="310" spans="2:22" ht="13.15" customHeight="1" x14ac:dyDescent="0.2">
      <c r="B310" s="3"/>
      <c r="C310" s="3"/>
      <c r="D310" s="4"/>
      <c r="E310" s="2"/>
      <c r="F310" s="5"/>
      <c r="G310" s="5"/>
      <c r="H310" s="2"/>
      <c r="I310" s="2"/>
      <c r="S310" s="2"/>
      <c r="T310" s="2"/>
      <c r="U310" s="2"/>
      <c r="V310" s="6"/>
    </row>
    <row r="311" spans="2:22" ht="13.15" customHeight="1" x14ac:dyDescent="0.2">
      <c r="B311" s="3"/>
      <c r="C311" s="3"/>
      <c r="D311" s="4"/>
      <c r="E311" s="2"/>
      <c r="F311" s="5"/>
      <c r="G311" s="5"/>
      <c r="H311" s="2"/>
      <c r="I311" s="2"/>
      <c r="S311" s="2"/>
      <c r="T311" s="2"/>
      <c r="U311" s="2"/>
      <c r="V311" s="6"/>
    </row>
    <row r="312" spans="2:22" ht="21.95" customHeight="1" x14ac:dyDescent="0.2">
      <c r="B312" s="3"/>
      <c r="C312" s="3"/>
      <c r="D312" s="4"/>
      <c r="E312" s="2"/>
      <c r="F312" s="5"/>
      <c r="G312" s="5"/>
      <c r="H312" s="2"/>
      <c r="I312" s="2"/>
      <c r="S312" s="2"/>
      <c r="T312" s="2"/>
      <c r="U312" s="2"/>
      <c r="V312" s="6"/>
    </row>
    <row r="313" spans="2:22" ht="21.95" customHeight="1" x14ac:dyDescent="0.2">
      <c r="B313" s="3"/>
      <c r="C313" s="3"/>
      <c r="D313" s="4"/>
      <c r="E313" s="2"/>
      <c r="F313" s="5"/>
      <c r="G313" s="5"/>
      <c r="H313" s="2"/>
      <c r="I313" s="2"/>
      <c r="S313" s="2"/>
      <c r="T313" s="2"/>
      <c r="U313" s="2"/>
      <c r="V313" s="6"/>
    </row>
    <row r="314" spans="2:22" ht="21.95" customHeight="1" x14ac:dyDescent="0.2">
      <c r="B314" s="3"/>
      <c r="C314" s="3"/>
      <c r="D314" s="4"/>
      <c r="E314" s="2"/>
      <c r="F314" s="5"/>
      <c r="G314" s="5"/>
      <c r="H314" s="2"/>
      <c r="I314" s="2"/>
      <c r="S314" s="2"/>
      <c r="T314" s="2"/>
      <c r="U314" s="2"/>
      <c r="V314" s="6"/>
    </row>
    <row r="315" spans="2:22" ht="13.15" customHeight="1" x14ac:dyDescent="0.2">
      <c r="B315" s="3"/>
      <c r="C315" s="3"/>
      <c r="D315" s="4"/>
      <c r="E315" s="2"/>
      <c r="F315" s="5"/>
      <c r="G315" s="5"/>
      <c r="H315" s="2"/>
      <c r="I315" s="2"/>
      <c r="S315" s="2"/>
      <c r="T315" s="2"/>
      <c r="U315" s="2"/>
      <c r="V315" s="6"/>
    </row>
    <row r="316" spans="2:22" ht="26.65" customHeight="1" x14ac:dyDescent="0.2">
      <c r="B316" s="3"/>
      <c r="C316" s="3"/>
      <c r="D316" s="4"/>
      <c r="E316" s="2"/>
      <c r="F316" s="5"/>
      <c r="G316" s="5"/>
      <c r="H316" s="2"/>
      <c r="I316" s="2"/>
      <c r="S316" s="2"/>
      <c r="T316" s="2"/>
      <c r="U316" s="2"/>
      <c r="V316" s="6"/>
    </row>
    <row r="317" spans="2:22" ht="13.15" customHeight="1" x14ac:dyDescent="0.2">
      <c r="B317" s="3"/>
      <c r="C317" s="3"/>
      <c r="D317" s="4"/>
      <c r="E317" s="2"/>
      <c r="F317" s="5"/>
      <c r="G317" s="5"/>
      <c r="H317" s="2"/>
      <c r="I317" s="2"/>
      <c r="S317" s="2"/>
      <c r="T317" s="2"/>
      <c r="U317" s="2"/>
      <c r="V317" s="6"/>
    </row>
    <row r="318" spans="2:22" ht="13.15" customHeight="1" x14ac:dyDescent="0.2">
      <c r="B318" s="3"/>
      <c r="C318" s="3"/>
      <c r="D318" s="4"/>
      <c r="E318" s="2"/>
      <c r="F318" s="5"/>
      <c r="G318" s="5"/>
      <c r="H318" s="2"/>
      <c r="I318" s="2"/>
      <c r="S318" s="2"/>
      <c r="T318" s="2"/>
      <c r="U318" s="2"/>
      <c r="V318" s="6"/>
    </row>
    <row r="319" spans="2:22" ht="21.95" customHeight="1" x14ac:dyDescent="0.2">
      <c r="B319" s="3"/>
      <c r="C319" s="3"/>
      <c r="D319" s="4"/>
      <c r="E319" s="2"/>
      <c r="F319" s="5"/>
      <c r="G319" s="5"/>
      <c r="H319" s="2"/>
      <c r="I319" s="2"/>
      <c r="S319" s="2"/>
      <c r="T319" s="2"/>
      <c r="U319" s="2"/>
      <c r="V319" s="6"/>
    </row>
    <row r="320" spans="2:22" ht="21.95" customHeight="1" x14ac:dyDescent="0.2">
      <c r="B320" s="3"/>
      <c r="C320" s="3"/>
      <c r="D320" s="4"/>
      <c r="E320" s="2"/>
      <c r="F320" s="5"/>
      <c r="G320" s="5"/>
      <c r="H320" s="2"/>
      <c r="I320" s="2"/>
      <c r="S320" s="2"/>
      <c r="T320" s="2"/>
      <c r="U320" s="2"/>
      <c r="V320" s="6"/>
    </row>
  </sheetData>
  <sheetProtection formatColumns="0" formatRows="0" selectLockedCells="1" selectUnlockedCells="1"/>
  <autoFilter ref="A5:Q89"/>
  <mergeCells count="3">
    <mergeCell ref="A1:I1"/>
    <mergeCell ref="A2:I2"/>
    <mergeCell ref="A3:I3"/>
  </mergeCells>
  <hyperlinks>
    <hyperlink ref="U9" r:id="rId1"/>
    <hyperlink ref="U10" r:id="rId2"/>
    <hyperlink ref="U11" r:id="rId3"/>
    <hyperlink ref="U13" r:id="rId4"/>
    <hyperlink ref="U22" r:id="rId5"/>
    <hyperlink ref="U27" r:id="rId6"/>
    <hyperlink ref="U33" r:id="rId7"/>
    <hyperlink ref="U41" r:id="rId8"/>
    <hyperlink ref="U43" r:id="rId9"/>
    <hyperlink ref="U44" r:id="rId10"/>
    <hyperlink ref="U48" r:id="rId11"/>
    <hyperlink ref="U49" r:id="rId12"/>
    <hyperlink ref="U50" r:id="rId13"/>
    <hyperlink ref="U51" r:id="rId14"/>
    <hyperlink ref="U53" r:id="rId15"/>
    <hyperlink ref="U54" r:id="rId16"/>
    <hyperlink ref="U63" r:id="rId17"/>
    <hyperlink ref="U65" r:id="rId18"/>
    <hyperlink ref="U70" r:id="rId19"/>
    <hyperlink ref="U71" r:id="rId20"/>
    <hyperlink ref="U72" r:id="rId21"/>
    <hyperlink ref="U74" r:id="rId22"/>
    <hyperlink ref="U78" r:id="rId23" display="soengvandy@gmail.com"/>
    <hyperlink ref="U80" r:id="rId24"/>
    <hyperlink ref="U86" r:id="rId25"/>
    <hyperlink ref="U87" r:id="rId26"/>
    <hyperlink ref="U89" r:id="rId27"/>
  </hyperlinks>
  <pageMargins left="0.32" right="0.24" top="0.3" bottom="0.17" header="0.31" footer="0.17"/>
  <pageSetup paperSize="9" orientation="landscape" verticalDpi="300" r:id="rId28"/>
  <headerFooter alignWithMargins="0"/>
  <drawing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Y2,P11</vt:lpstr>
      <vt:lpstr>Y3,P10</vt:lpstr>
      <vt:lpstr>Y4,P9</vt:lpstr>
    </vt:vector>
  </TitlesOfParts>
  <Company>21.07.2010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</dc:creator>
  <cp:lastModifiedBy>Chantha Uk</cp:lastModifiedBy>
  <cp:lastPrinted>2014-04-02T11:08:52Z</cp:lastPrinted>
  <dcterms:created xsi:type="dcterms:W3CDTF">2010-08-16T07:11:42Z</dcterms:created>
  <dcterms:modified xsi:type="dcterms:W3CDTF">2014-07-16T09:59:56Z</dcterms:modified>
</cp:coreProperties>
</file>