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15" windowWidth="15135" windowHeight="7830" activeTab="1"/>
  </bookViews>
  <sheets>
    <sheet name="For Student" sheetId="1" r:id="rId1"/>
    <sheet name="Result" sheetId="5" r:id="rId2"/>
    <sheet name="Total Score" sheetId="4" r:id="rId3"/>
  </sheets>
  <calcPr calcId="144525"/>
</workbook>
</file>

<file path=xl/calcChain.xml><?xml version="1.0" encoding="utf-8"?>
<calcChain xmlns="http://schemas.openxmlformats.org/spreadsheetml/2006/main">
  <c r="F35" i="4" l="1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E29" i="4"/>
  <c r="F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H34" i="4" l="1"/>
  <c r="D36" i="4"/>
  <c r="C36" i="4"/>
  <c r="F36" i="4"/>
  <c r="F24" i="4"/>
  <c r="E36" i="4" l="1"/>
  <c r="B36" i="4"/>
  <c r="E24" i="4"/>
  <c r="E13" i="5" s="1"/>
  <c r="D24" i="4"/>
  <c r="C24" i="4"/>
  <c r="B24" i="4"/>
  <c r="F13" i="5"/>
  <c r="F18" i="4"/>
  <c r="H27" i="4"/>
  <c r="H28" i="4"/>
  <c r="H29" i="4"/>
  <c r="H33" i="4"/>
  <c r="C30" i="4"/>
  <c r="D30" i="4"/>
  <c r="E30" i="4"/>
  <c r="F30" i="4"/>
  <c r="F15" i="5" l="1"/>
  <c r="D15" i="5"/>
  <c r="E14" i="5"/>
  <c r="C14" i="5"/>
  <c r="F14" i="5"/>
  <c r="D14" i="5"/>
  <c r="D13" i="5"/>
  <c r="B13" i="5"/>
  <c r="F12" i="5"/>
  <c r="C13" i="5"/>
  <c r="H21" i="4"/>
  <c r="H20" i="4"/>
  <c r="E18" i="4"/>
  <c r="H26" i="4"/>
  <c r="H30" i="4" s="1"/>
  <c r="H22" i="4"/>
  <c r="H17" i="4"/>
  <c r="H16" i="4"/>
  <c r="B30" i="4"/>
  <c r="H13" i="4"/>
  <c r="H23" i="4"/>
  <c r="B18" i="4"/>
  <c r="H24" i="4" l="1"/>
  <c r="F16" i="5"/>
  <c r="B14" i="5"/>
  <c r="E12" i="5"/>
  <c r="C15" i="5"/>
  <c r="B12" i="5"/>
  <c r="C18" i="4"/>
  <c r="H14" i="4"/>
  <c r="D18" i="4"/>
  <c r="H15" i="4"/>
  <c r="H18" i="4" l="1"/>
  <c r="D12" i="5"/>
  <c r="D16" i="5" s="1"/>
  <c r="C12" i="5"/>
  <c r="C16" i="5" s="1"/>
  <c r="H35" i="4"/>
  <c r="E15" i="5"/>
  <c r="E16" i="5" s="1"/>
  <c r="B15" i="5"/>
  <c r="B16" i="5" s="1"/>
  <c r="H32" i="4"/>
  <c r="H36" i="4" l="1"/>
</calcChain>
</file>

<file path=xl/sharedStrings.xml><?xml version="1.0" encoding="utf-8"?>
<sst xmlns="http://schemas.openxmlformats.org/spreadsheetml/2006/main" count="80" uniqueCount="63">
  <si>
    <t>សម្រង់មតិរបស់និសិ្សតចំពោះការបង្រៀនរបស់សាស្រ្តាចារ្យ</t>
  </si>
  <si>
    <t>ឈ្មោះសាស្រ្តាចារ្យ......................................................</t>
  </si>
  <si>
    <t>ធ្វើនៅថ្ងៃទី.........ខែ..................ឆ្នាំ២០....</t>
  </si>
  <si>
    <t xml:space="preserve">សំគាល់ៈ A-ល្អណាស់     B-ល្អ      C-បង្អួរ    D-មធ្យម ​     E-ខ្សោយ </t>
  </si>
  <si>
    <t>សម្រង់មតិលើការបង្រៀន</t>
  </si>
  <si>
    <t>សមត្ថភាពការងារ /​ បង្រៀន</t>
  </si>
  <si>
    <t>១-ការផ្ទេរចំណេះដឹងដល់និសិ្សត</t>
  </si>
  <si>
    <t>២-សមត្ថភាពក្នុងការបកស្រាយមេរៀន</t>
  </si>
  <si>
    <t>៣-ការកែលំអរកំហុសនិសិ្សត</t>
  </si>
  <si>
    <t>៤-ការគ្រប់គ្រងវិន័យក្នុងថ្នាក់រៀន</t>
  </si>
  <si>
    <t>៥-ការទាក់ទាញអារម្មណ៍និសិ្សតអោយសិក្សា</t>
  </si>
  <si>
    <t>អត្តចរិកការងារ</t>
  </si>
  <si>
    <t>៦-ការមកបង្រៀនទាន់ពេល</t>
  </si>
  <si>
    <t>ការចូលរួមក្នុងការងារ</t>
  </si>
  <si>
    <t>មុខវិជ្ជា............................................ឆ្នាំទី.........ជំនាន់...........ពេល...................បន្ទប់………….</t>
  </si>
  <si>
    <t>សម្រង់មតិលើមុខវិជ្ជារបស់សាស្រ្តាចារ្យ</t>
  </si>
  <si>
    <t>៧-ការប្រើពាក្យសំដី និងកាយវិការ</t>
  </si>
  <si>
    <t>៨-ឯកសណ្ឋានរបស់សាស្រ្តាចារ្យ</t>
  </si>
  <si>
    <t>៩-ការយកចិត្តទុកដាក់ចំពោះនិសិ្សត</t>
  </si>
  <si>
    <t>១០-ការលើកទឹកចិត្តនិសិ្សតអោយមានកាបញ្ចេញមតិ</t>
  </si>
  <si>
    <t>១១-ការដឹកនាំសកម្មភាពពិភាក្សារបស់និសិ្សត</t>
  </si>
  <si>
    <t>១២-ការរំលឹកមេរៀន</t>
  </si>
  <si>
    <t>១៣-សំនួរវាយតំលៃកំរិតយល់ដឹងរបស់និសិ្សត</t>
  </si>
  <si>
    <t>១៤-តើទិសដៅ និងគោលបំណង នៃមេរៀនបង្ហាញច្បាស់រឺទេ?</t>
  </si>
  <si>
    <t>១៥-តើ(Assignment, Quize, Home Work)ទាក់ទងនិងមេរៀនរឺទេ?</t>
  </si>
  <si>
    <t>១៦-តើមុខវិជ្ជាបង្រៀនមានការរៀបចំបានល្អដែររឺទេ?</t>
  </si>
  <si>
    <t>សំណូមពររបស់និសិ្សត</t>
  </si>
  <si>
    <t>.........................................................................................................................................................................</t>
  </si>
  <si>
    <t>លទ្ធផលវាយតំលៃសាស្រ្តាចារ្យ</t>
  </si>
  <si>
    <t>សរុបសមត្ថភាពក្នុងការបង្រៀន</t>
  </si>
  <si>
    <t>អត្តចរិកការងារក្នុងការបង្រៀន</t>
  </si>
  <si>
    <t>វត្តមានក្នុងការបង្រៀន</t>
  </si>
  <si>
    <t>កំរិតទទួលបានជាភាគរយ (%)</t>
  </si>
  <si>
    <t>A (%)</t>
  </si>
  <si>
    <t>B (%)</t>
  </si>
  <si>
    <t>C (%)</t>
  </si>
  <si>
    <t>D (%)</t>
  </si>
  <si>
    <t>E (%)</t>
  </si>
  <si>
    <t>Total</t>
  </si>
  <si>
    <t>ពិន្ទុសរុបរួម</t>
  </si>
  <si>
    <t>ឈ្មោះសាស្រ្តាចារ្យៈ ហាក់ ហុន</t>
  </si>
  <si>
    <t>ធ្វើនៅថ្ងៃទី01 ខែវិចិ្ឆកា ឆ្នាំ២០១3</t>
  </si>
  <si>
    <t>មុខវិជ្ជាៈ ព្រះពុទ្ឋសាសនា ឆ្នាំទី១ ជំនាន់ទី ១២ ពេលច័ន្ទ-ស្រុក បន្ទប់…E….</t>
  </si>
  <si>
    <t>ឆ្នាំសិក្សាៈ ២០១៣-២០១៤</t>
  </si>
  <si>
    <t>៣-ការកែលំអរកំហុសនិសិ្សតពេលកំពុងបង្រៀន</t>
  </si>
  <si>
    <t>៥-យុទ្ធសាស្ត្រក្នុងការទាក់ទាញអារម្មណ៍និស្សិតអោយសិក្សា</t>
  </si>
  <si>
    <t>សមត្ថភាពបង្រៀនរបស់សាស្ត្រាចារ្យ</t>
  </si>
  <si>
    <t>អត្តចរិកក្នុងការបង្រៀន</t>
  </si>
  <si>
    <t>៧-ភាពអត់ធ្មត់របស់សាស្ត្រាចារ្យ</t>
  </si>
  <si>
    <t>៨-ការប្រើ់ប្រាស់សំលេង</t>
  </si>
  <si>
    <t>៩-ការប្រើប្រាស់សំដី និងកាយវិការ</t>
  </si>
  <si>
    <t>ការចូលរួមក្នុងបង្រៀន</t>
  </si>
  <si>
    <t>១០-ការលើកទឹកចិត្តនិសិ្សតអោយមានការបញ្ចេញមតិ</t>
  </si>
  <si>
    <t>១១-ការផ្តល់ពេលវេលាឱ្យនិស្សិតជួបពិភាក្សា</t>
  </si>
  <si>
    <t>១៣-ការជំរុញឱ្យនិស្សិតចូលបណ្ណាល័យ និងស្រាវជ្រាវឯកសារ</t>
  </si>
  <si>
    <t>សម្រង់មតិលើមុខវិជ្ជា</t>
  </si>
  <si>
    <t>១៥-តើ(Assignment, Quize, Home Work)បានបញ្ជាក់ច្បាស់លាស់ដែរឬទេ?</t>
  </si>
  <si>
    <t>១៦-តើវិធីសាស្ត្របង្រៀននៃមុខវិជ្ជានេះអាចជួយសំរួលដល់ការសិក្សារបស់និស្សិតដែរឬទេ?</t>
  </si>
  <si>
    <t>១៧-តើមុខវិជ្ជានេះបានរៀបចំចាត់ចែងបានល្អដែរ ឬទេ?</t>
  </si>
  <si>
    <t>ឈ្មោះសាស្រ្តាចារ្យៈ គុំ អ៊ុយនិច</t>
  </si>
  <si>
    <t>មុខវិជ្ជាៈ ប្រវត្តិសាស្ត្រ​  ឆ្នាំទី ១ ជំនាន់ទី ១២  ពេលៈ (សៅរ៍-អាទិត្យ) បន្ទប់ៈ បាយ័ន</t>
  </si>
  <si>
    <t>សូ​មលោកសាស្ត្រចារ្យធ្វើការបកស្រាយឱ្យបានក្បោះក្បាយនូវរាល់សំនួររបស់និស្សិតបានសួរ។</t>
  </si>
  <si>
    <t>សូមលោកសាស្ត្រចារ្យ​ជួយពន្យល់មេរៀននីមួយៗឱ្យបានច្បាស់កុំពន្យល់លឿនពេក។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</si>
</sst>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Khmer OS Muol Light"/>
    </font>
    <font>
      <sz val="11"/>
      <color theme="1"/>
      <name val="Khmer OS "/>
    </font>
    <font>
      <b/>
      <sz val="11"/>
      <color theme="1"/>
      <name val="Khmer OS 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Khmer OS "/>
    </font>
    <font>
      <sz val="11"/>
      <color theme="1"/>
      <name val="Khmer OS Freehand"/>
    </font>
    <font>
      <b/>
      <sz val="11"/>
      <color theme="1"/>
      <name val="Khmer OS Freehand"/>
    </font>
    <font>
      <b/>
      <u/>
      <sz val="11"/>
      <color theme="1"/>
      <name val="Khmer OS Freehand"/>
    </font>
    <font>
      <sz val="12"/>
      <color theme="1"/>
      <name val="Khmer OS Muol Light"/>
    </font>
    <font>
      <b/>
      <sz val="10.5"/>
      <color theme="1"/>
      <name val="Khmer OS "/>
    </font>
    <font>
      <sz val="10.5"/>
      <color theme="1"/>
      <name val="Khmer OS 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9" fontId="4" fillId="0" borderId="2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9" fontId="0" fillId="0" borderId="0" xfId="1" applyFont="1"/>
    <xf numFmtId="9" fontId="0" fillId="0" borderId="0" xfId="1" applyFont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9" fontId="4" fillId="0" borderId="2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top"/>
    </xf>
    <xf numFmtId="0" fontId="7" fillId="3" borderId="9" xfId="0" applyFont="1" applyFill="1" applyBorder="1" applyAlignment="1">
      <alignment horizontal="center" vertical="top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4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9" fontId="13" fillId="0" borderId="2" xfId="1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2" borderId="17" xfId="0" applyFont="1" applyFill="1" applyBorder="1" applyAlignment="1">
      <alignment horizontal="center" vertical="center"/>
    </xf>
    <xf numFmtId="9" fontId="13" fillId="2" borderId="18" xfId="1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/>
    </xf>
    <xf numFmtId="0" fontId="8" fillId="0" borderId="13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38102</xdr:rowOff>
    </xdr:from>
    <xdr:to>
      <xdr:col>6</xdr:col>
      <xdr:colOff>171450</xdr:colOff>
      <xdr:row>5</xdr:row>
      <xdr:rowOff>381085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0" y="38102"/>
          <a:ext cx="6743700" cy="1295483"/>
          <a:chOff x="526" y="396"/>
          <a:chExt cx="10959" cy="2071"/>
        </a:xfrm>
      </xdr:grpSpPr>
      <xdr:sp macro="" textlink="">
        <xdr:nvSpPr>
          <xdr:cNvPr id="1026" name="AutoShape 2"/>
          <xdr:cNvSpPr>
            <a:spLocks noChangeArrowheads="1"/>
          </xdr:cNvSpPr>
        </xdr:nvSpPr>
        <xdr:spPr bwMode="auto">
          <a:xfrm>
            <a:off x="607" y="396"/>
            <a:ext cx="10620" cy="1418"/>
          </a:xfrm>
          <a:prstGeom prst="roundRect">
            <a:avLst>
              <a:gd name="adj" fmla="val 8597"/>
            </a:avLst>
          </a:prstGeom>
          <a:solidFill>
            <a:srgbClr val="003366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1027" name="WordArt 3"/>
          <xdr:cNvSpPr>
            <a:spLocks noChangeArrowheads="1" noChangeShapeType="1" noTextEdit="1"/>
          </xdr:cNvSpPr>
        </xdr:nvSpPr>
        <xdr:spPr bwMode="auto">
          <a:xfrm>
            <a:off x="3087" y="608"/>
            <a:ext cx="4360" cy="60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>
                    <a:alpha val="45000"/>
                  </a:srgbClr>
                </a:solidFill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28" name="WordArt 4"/>
          <xdr:cNvSpPr>
            <a:spLocks noChangeArrowheads="1" noChangeShapeType="1" noTextEdit="1"/>
          </xdr:cNvSpPr>
        </xdr:nvSpPr>
        <xdr:spPr bwMode="auto">
          <a:xfrm>
            <a:off x="727" y="1550"/>
            <a:ext cx="10302" cy="16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9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 Address: National Road 7A, Beung Snay Village, Sambour Meas Commune, Kampong Cham District, Kampong Province. Website: ume.edu.kh, Fixed Phone: 042 941 896</a:t>
            </a:r>
          </a:p>
        </xdr:txBody>
      </xdr:sp>
      <xdr:pic>
        <xdr:nvPicPr>
          <xdr:cNvPr id="1029" name="Picture 5" descr="No-Background-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37" y="533"/>
            <a:ext cx="950" cy="804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  <xdr:sp macro="" textlink="">
        <xdr:nvSpPr>
          <xdr:cNvPr id="1030" name="WordArt 6"/>
          <xdr:cNvSpPr>
            <a:spLocks noChangeArrowheads="1" noChangeShapeType="1" noTextEdit="1"/>
          </xdr:cNvSpPr>
        </xdr:nvSpPr>
        <xdr:spPr bwMode="auto">
          <a:xfrm>
            <a:off x="9247" y="608"/>
            <a:ext cx="1800" cy="7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University of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Management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   and Economics</a:t>
            </a:r>
          </a:p>
        </xdr:txBody>
      </xdr:sp>
      <xdr:sp macro="" textlink="">
        <xdr:nvSpPr>
          <xdr:cNvPr id="1031" name="WordArt 7"/>
          <xdr:cNvSpPr>
            <a:spLocks noChangeArrowheads="1" noChangeShapeType="1" noTextEdit="1"/>
          </xdr:cNvSpPr>
        </xdr:nvSpPr>
        <xdr:spPr bwMode="auto">
          <a:xfrm>
            <a:off x="1867" y="1148"/>
            <a:ext cx="7020" cy="17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20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Committed to providing success with national consciousness</a:t>
            </a:r>
          </a:p>
        </xdr:txBody>
      </xdr:sp>
      <xdr:sp macro="" textlink="">
        <xdr:nvSpPr>
          <xdr:cNvPr id="1032" name="WordArt 8"/>
          <xdr:cNvSpPr>
            <a:spLocks noChangeArrowheads="1" noChangeShapeType="1" noTextEdit="1"/>
          </xdr:cNvSpPr>
        </xdr:nvSpPr>
        <xdr:spPr bwMode="auto">
          <a:xfrm>
            <a:off x="3172" y="608"/>
            <a:ext cx="5305" cy="10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noFill/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33" name="WordArt 9"/>
          <xdr:cNvSpPr>
            <a:spLocks noChangeArrowheads="1" noChangeShapeType="1" noTextEdit="1"/>
          </xdr:cNvSpPr>
        </xdr:nvSpPr>
        <xdr:spPr bwMode="auto">
          <a:xfrm>
            <a:off x="1867" y="457"/>
            <a:ext cx="7140" cy="565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Limon R1"/>
              </a:rPr>
              <a:t>saxasaklviTüal½yRKb;RKg nigesdækic©</a:t>
            </a:r>
          </a:p>
        </xdr:txBody>
      </xdr:sp>
      <xdr:sp macro="" textlink="">
        <xdr:nvSpPr>
          <xdr:cNvPr id="1034" name="Line 10"/>
          <xdr:cNvSpPr>
            <a:spLocks noChangeShapeType="1"/>
          </xdr:cNvSpPr>
        </xdr:nvSpPr>
        <xdr:spPr bwMode="auto">
          <a:xfrm>
            <a:off x="9247" y="457"/>
            <a:ext cx="0" cy="1055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1035" name="Line 11"/>
          <xdr:cNvSpPr>
            <a:spLocks noChangeShapeType="1"/>
          </xdr:cNvSpPr>
        </xdr:nvSpPr>
        <xdr:spPr bwMode="auto">
          <a:xfrm>
            <a:off x="697" y="2279"/>
            <a:ext cx="10440" cy="27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526" y="1713"/>
            <a:ext cx="2160" cy="75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2200" b="0" i="0" strike="noStrike">
                <a:solidFill>
                  <a:srgbClr val="000000"/>
                </a:solidFill>
                <a:latin typeface="Limon F1"/>
              </a:rPr>
              <a:t>kariyal½ysikSa</a:t>
            </a:r>
          </a:p>
          <a:p>
            <a:pPr algn="l" rtl="1">
              <a:defRPr sz="1000"/>
            </a:pPr>
            <a:endParaRPr lang="en-US" sz="2200" b="0" i="0" strike="noStrike">
              <a:solidFill>
                <a:srgbClr val="000000"/>
              </a:solidFill>
              <a:latin typeface="Limon F1"/>
            </a:endParaRPr>
          </a:p>
        </xdr:txBody>
      </xdr:sp>
      <xdr:sp macro="" textlink="">
        <xdr:nvSpPr>
          <xdr:cNvPr id="1037" name="Text Box 13"/>
          <xdr:cNvSpPr txBox="1">
            <a:spLocks noChangeArrowheads="1"/>
          </xdr:cNvSpPr>
        </xdr:nvSpPr>
        <xdr:spPr bwMode="auto">
          <a:xfrm>
            <a:off x="9261" y="1844"/>
            <a:ext cx="2224" cy="60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Calibri"/>
              </a:rPr>
              <a:t>Academic Office</a:t>
            </a:r>
          </a:p>
          <a:p>
            <a:pPr algn="l" rtl="1">
              <a:defRPr sz="1000"/>
            </a:pPr>
            <a:endParaRPr lang="en-US" sz="12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152400</xdr:rowOff>
    </xdr:from>
    <xdr:to>
      <xdr:col>6</xdr:col>
      <xdr:colOff>381000</xdr:colOff>
      <xdr:row>24</xdr:row>
      <xdr:rowOff>114300</xdr:rowOff>
    </xdr:to>
    <xdr:sp macro="" textlink="">
      <xdr:nvSpPr>
        <xdr:cNvPr id="15" name="TextBox 14"/>
        <xdr:cNvSpPr txBox="1"/>
      </xdr:nvSpPr>
      <xdr:spPr>
        <a:xfrm>
          <a:off x="3524250" y="6800850"/>
          <a:ext cx="343852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កំពង់ចាម,ថ្ងៃទី............ខែ.................ឆ្នាំ២០....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អ្នកចុះវាយតំលៃ</a:t>
          </a:r>
        </a:p>
      </xdr:txBody>
    </xdr:sp>
    <xdr:clientData/>
  </xdr:twoCellAnchor>
  <xdr:twoCellAnchor>
    <xdr:from>
      <xdr:col>0</xdr:col>
      <xdr:colOff>1</xdr:colOff>
      <xdr:row>23</xdr:row>
      <xdr:rowOff>38101</xdr:rowOff>
    </xdr:from>
    <xdr:to>
      <xdr:col>0</xdr:col>
      <xdr:colOff>2895601</xdr:colOff>
      <xdr:row>29</xdr:row>
      <xdr:rowOff>152401</xdr:rowOff>
    </xdr:to>
    <xdr:sp macro="" textlink="">
      <xdr:nvSpPr>
        <xdr:cNvPr id="16" name="TextBox 15"/>
        <xdr:cNvSpPr txBox="1"/>
      </xdr:nvSpPr>
      <xdr:spPr>
        <a:xfrm>
          <a:off x="1" y="7258051"/>
          <a:ext cx="2895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បញ្ជាក់ថា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...............................................................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កំពង់ចាម,ថ្ងៃទី...........ខែ...............ឆ្នាំ២០.....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ប្រធាន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ដេប៉ាតឺម៉ង់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3057525</xdr:colOff>
      <xdr:row>29</xdr:row>
      <xdr:rowOff>142876</xdr:rowOff>
    </xdr:from>
    <xdr:to>
      <xdr:col>5</xdr:col>
      <xdr:colOff>228599</xdr:colOff>
      <xdr:row>36</xdr:row>
      <xdr:rowOff>66676</xdr:rowOff>
    </xdr:to>
    <xdr:sp macro="" textlink="">
      <xdr:nvSpPr>
        <xdr:cNvPr id="17" name="TextBox 16"/>
        <xdr:cNvSpPr txBox="1"/>
      </xdr:nvSpPr>
      <xdr:spPr>
        <a:xfrm>
          <a:off x="3057525" y="8439151"/>
          <a:ext cx="2990849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បានឃើញ និង ឯកភាព</a:t>
          </a:r>
        </a:p>
        <a:p>
          <a:pPr algn="ctr"/>
          <a:r>
            <a:rPr lang="en-US" sz="1100">
              <a:latin typeface="Khmer OS" pitchFamily="2" charset="0"/>
              <a:cs typeface="Khmer OS" pitchFamily="2" charset="0"/>
            </a:rPr>
            <a:t>កំពង់ចាម,ថ្ងៃទី...........ខែ...............ឆ្នាំ២០.....</a:t>
          </a:r>
        </a:p>
        <a:p>
          <a:pPr algn="ctr"/>
          <a:r>
            <a:rPr lang="en-US" sz="1100">
              <a:latin typeface="Khmer OS Muol Light" pitchFamily="2" charset="0"/>
              <a:cs typeface="Khmer OS Muol Light" pitchFamily="2" charset="0"/>
            </a:rPr>
            <a:t>នាយក</a:t>
          </a:r>
          <a:r>
            <a:rPr lang="km-KH" sz="1100">
              <a:latin typeface="Khmer OS Muol Light" pitchFamily="2" charset="0"/>
              <a:cs typeface="Khmer OS Muol Light" pitchFamily="2" charset="0"/>
            </a:rPr>
            <a:t>សាខា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600075</xdr:colOff>
      <xdr:row>5</xdr:row>
      <xdr:rowOff>285750</xdr:rowOff>
    </xdr:to>
    <xdr:grpSp>
      <xdr:nvGrpSpPr>
        <xdr:cNvPr id="18" name="Group 1"/>
        <xdr:cNvGrpSpPr>
          <a:grpSpLocks/>
        </xdr:cNvGrpSpPr>
      </xdr:nvGrpSpPr>
      <xdr:grpSpPr bwMode="auto">
        <a:xfrm>
          <a:off x="0" y="0"/>
          <a:ext cx="6419850" cy="1238250"/>
          <a:chOff x="688" y="870"/>
          <a:chExt cx="10355" cy="1950"/>
        </a:xfrm>
      </xdr:grpSpPr>
      <xdr:sp macro="" textlink="">
        <xdr:nvSpPr>
          <xdr:cNvPr id="19" name="Text Box 2"/>
          <xdr:cNvSpPr txBox="1">
            <a:spLocks noChangeArrowheads="1"/>
          </xdr:cNvSpPr>
        </xdr:nvSpPr>
        <xdr:spPr bwMode="auto">
          <a:xfrm>
            <a:off x="7952" y="2295"/>
            <a:ext cx="3091" cy="3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8000"/>
                </a:solidFill>
                <a:latin typeface="Arial Narrow"/>
              </a:rPr>
              <a:t>OFFICE OF THE </a:t>
            </a:r>
            <a:r>
              <a:rPr lang="en-US" sz="900" b="0" i="0" strike="noStrike">
                <a:solidFill>
                  <a:srgbClr val="008000"/>
                </a:solidFill>
                <a:latin typeface="DaunPenh"/>
              </a:rPr>
              <a:t>​</a:t>
            </a:r>
            <a:r>
              <a:rPr lang="en-US" sz="900" b="1" i="0" strike="noStrike">
                <a:solidFill>
                  <a:srgbClr val="008000"/>
                </a:solidFill>
                <a:latin typeface="Arial Narrow"/>
              </a:rPr>
              <a:t>FOUNDATION YEAR</a:t>
            </a:r>
          </a:p>
          <a:p>
            <a:pPr algn="l" rtl="1">
              <a:defRPr sz="1000"/>
            </a:pPr>
            <a:endParaRPr lang="en-US" sz="900" b="1" i="0" strike="noStrike">
              <a:solidFill>
                <a:srgbClr val="008000"/>
              </a:solidFill>
              <a:latin typeface="Arial Narrow"/>
            </a:endParaRPr>
          </a:p>
        </xdr:txBody>
      </xdr:sp>
      <xdr:grpSp>
        <xdr:nvGrpSpPr>
          <xdr:cNvPr id="20" name="Group 18"/>
          <xdr:cNvGrpSpPr>
            <a:grpSpLocks/>
          </xdr:cNvGrpSpPr>
        </xdr:nvGrpSpPr>
        <xdr:grpSpPr bwMode="auto">
          <a:xfrm>
            <a:off x="688" y="870"/>
            <a:ext cx="10275" cy="1950"/>
            <a:chOff x="688" y="870"/>
            <a:chExt cx="10275" cy="1950"/>
          </a:xfrm>
        </xdr:grpSpPr>
        <xdr:sp macro="" textlink="">
          <xdr:nvSpPr>
            <xdr:cNvPr id="21" name="Rectangle 4"/>
            <xdr:cNvSpPr>
              <a:spLocks noChangeArrowheads="1"/>
            </xdr:cNvSpPr>
          </xdr:nvSpPr>
          <xdr:spPr bwMode="auto">
            <a:xfrm>
              <a:off x="688" y="2597"/>
              <a:ext cx="10260" cy="109"/>
            </a:xfrm>
            <a:prstGeom prst="rect">
              <a:avLst/>
            </a:prstGeom>
            <a:solidFill>
              <a:srgbClr val="F79646"/>
            </a:solidFill>
            <a:ln w="9525">
              <a:noFill/>
              <a:miter lim="800000"/>
              <a:headEnd/>
              <a:tailEnd/>
            </a:ln>
          </xdr:spPr>
        </xdr:sp>
        <xdr:sp macro="" textlink="">
          <xdr:nvSpPr>
            <xdr:cNvPr id="22" name="Text Box 5"/>
            <xdr:cNvSpPr txBox="1">
              <a:spLocks noChangeArrowheads="1"/>
            </xdr:cNvSpPr>
          </xdr:nvSpPr>
          <xdr:spPr bwMode="auto">
            <a:xfrm>
              <a:off x="688" y="2186"/>
              <a:ext cx="5858" cy="63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91440" tIns="45720" rIns="91440" bIns="45720" anchor="t" upright="1"/>
            <a:lstStyle/>
            <a:p>
              <a:pPr algn="l" rtl="1">
                <a:defRPr sz="1000"/>
              </a:pPr>
              <a:r>
                <a:rPr lang="km-KH" sz="1000" b="1" i="0" strike="noStrike">
                  <a:solidFill>
                    <a:srgbClr val="008000"/>
                  </a:solidFill>
                  <a:latin typeface="Khmer OS" pitchFamily="2" charset="0"/>
                  <a:cs typeface="Khmer OS" pitchFamily="2" charset="0"/>
                </a:rPr>
                <a:t>ការិយាល័យថ្នាក់ឆ្នាំសិក្សាមូលដ្ឋាន</a:t>
              </a:r>
              <a:endParaRPr lang="km-KH" sz="1000" b="0" i="0" strike="noStrike">
                <a:solidFill>
                  <a:srgbClr val="008000"/>
                </a:solidFill>
                <a:latin typeface="Khmer OS" pitchFamily="2" charset="0"/>
                <a:cs typeface="Khmer OS" pitchFamily="2" charset="0"/>
              </a:endParaRPr>
            </a:p>
            <a:p>
              <a:pPr algn="l" rtl="1">
                <a:defRPr sz="1000"/>
              </a:pPr>
              <a:endParaRPr lang="km-KH" sz="1800" b="0" i="0" strike="noStrike">
                <a:solidFill>
                  <a:srgbClr val="008000"/>
                </a:solidFill>
                <a:latin typeface="DaunPenh"/>
              </a:endParaRPr>
            </a:p>
          </xdr:txBody>
        </xdr:sp>
        <xdr:pic>
          <xdr:nvPicPr>
            <xdr:cNvPr id="23" name="Picture 1" descr="Description: C:\Users\tunpheakdey\Desktop\Picture1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 b="7339"/>
            <a:stretch>
              <a:fillRect/>
            </a:stretch>
          </xdr:blipFill>
          <xdr:spPr bwMode="auto">
            <a:xfrm>
              <a:off x="703" y="870"/>
              <a:ext cx="10260" cy="1376"/>
            </a:xfrm>
            <a:prstGeom prst="rect">
              <a:avLst/>
            </a:prstGeom>
            <a:noFill/>
          </xdr:spPr>
        </xdr:pic>
        <xdr:pic>
          <xdr:nvPicPr>
            <xdr:cNvPr id="24" name="Picture 7" descr="UME Logo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/>
            <a:srcRect/>
            <a:stretch>
              <a:fillRect/>
            </a:stretch>
          </xdr:blipFill>
          <xdr:spPr bwMode="auto">
            <a:xfrm>
              <a:off x="885" y="870"/>
              <a:ext cx="1380" cy="1357"/>
            </a:xfrm>
            <a:prstGeom prst="rect">
              <a:avLst/>
            </a:prstGeom>
            <a:noFill/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38102</xdr:rowOff>
    </xdr:from>
    <xdr:to>
      <xdr:col>6</xdr:col>
      <xdr:colOff>171450</xdr:colOff>
      <xdr:row>5</xdr:row>
      <xdr:rowOff>381085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38102"/>
          <a:ext cx="7343775" cy="1295483"/>
          <a:chOff x="526" y="396"/>
          <a:chExt cx="10959" cy="2071"/>
        </a:xfrm>
      </xdr:grpSpPr>
      <xdr:sp macro="" textlink="">
        <xdr:nvSpPr>
          <xdr:cNvPr id="3" name="AutoShape 2"/>
          <xdr:cNvSpPr>
            <a:spLocks noChangeArrowheads="1"/>
          </xdr:cNvSpPr>
        </xdr:nvSpPr>
        <xdr:spPr bwMode="auto">
          <a:xfrm>
            <a:off x="607" y="396"/>
            <a:ext cx="10620" cy="1418"/>
          </a:xfrm>
          <a:prstGeom prst="roundRect">
            <a:avLst>
              <a:gd name="adj" fmla="val 8597"/>
            </a:avLst>
          </a:prstGeom>
          <a:solidFill>
            <a:srgbClr val="003366"/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4" name="WordArt 3"/>
          <xdr:cNvSpPr>
            <a:spLocks noChangeArrowheads="1" noChangeShapeType="1" noTextEdit="1"/>
          </xdr:cNvSpPr>
        </xdr:nvSpPr>
        <xdr:spPr bwMode="auto">
          <a:xfrm>
            <a:off x="3087" y="608"/>
            <a:ext cx="4360" cy="60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>
                    <a:alpha val="45000"/>
                  </a:srgbClr>
                </a:solidFill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5" name="WordArt 4"/>
          <xdr:cNvSpPr>
            <a:spLocks noChangeArrowheads="1" noChangeShapeType="1" noTextEdit="1"/>
          </xdr:cNvSpPr>
        </xdr:nvSpPr>
        <xdr:spPr bwMode="auto">
          <a:xfrm>
            <a:off x="727" y="1550"/>
            <a:ext cx="10302" cy="16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9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 Address: National Road 7A, Beung Snay Village, Sambour Meas Commune, Kampong Cham District, Kampong Province. Website: ume.edu.kh, Fixed Phone: 042 941 896</a:t>
            </a:r>
          </a:p>
        </xdr:txBody>
      </xdr:sp>
      <xdr:pic>
        <xdr:nvPicPr>
          <xdr:cNvPr id="6" name="Picture 5" descr="No-Background-Logo"/>
          <xdr:cNvPicPr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737" y="533"/>
            <a:ext cx="950" cy="804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</xdr:pic>
      <xdr:sp macro="" textlink="">
        <xdr:nvSpPr>
          <xdr:cNvPr id="7" name="WordArt 6"/>
          <xdr:cNvSpPr>
            <a:spLocks noChangeArrowheads="1" noChangeShapeType="1" noTextEdit="1"/>
          </xdr:cNvSpPr>
        </xdr:nvSpPr>
        <xdr:spPr bwMode="auto">
          <a:xfrm>
            <a:off x="9247" y="608"/>
            <a:ext cx="1800" cy="7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University of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Management</a:t>
            </a:r>
          </a:p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Times New Roman"/>
                <a:cs typeface="Times New Roman"/>
              </a:rPr>
              <a:t>   and Economics</a:t>
            </a:r>
          </a:p>
        </xdr:txBody>
      </xdr:sp>
      <xdr:sp macro="" textlink="">
        <xdr:nvSpPr>
          <xdr:cNvPr id="8" name="WordArt 7"/>
          <xdr:cNvSpPr>
            <a:spLocks noChangeArrowheads="1" noChangeShapeType="1" noTextEdit="1"/>
          </xdr:cNvSpPr>
        </xdr:nvSpPr>
        <xdr:spPr bwMode="auto">
          <a:xfrm>
            <a:off x="1867" y="1148"/>
            <a:ext cx="7020" cy="17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20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Arial Narrow"/>
              </a:rPr>
              <a:t>Committed to providing success with national consciousness</a:t>
            </a:r>
          </a:p>
        </xdr:txBody>
      </xdr:sp>
      <xdr:sp macro="" textlink="">
        <xdr:nvSpPr>
          <xdr:cNvPr id="9" name="WordArt 8"/>
          <xdr:cNvSpPr>
            <a:spLocks noChangeArrowheads="1" noChangeShapeType="1" noTextEdit="1"/>
          </xdr:cNvSpPr>
        </xdr:nvSpPr>
        <xdr:spPr bwMode="auto">
          <a:xfrm>
            <a:off x="3172" y="608"/>
            <a:ext cx="5305" cy="105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dist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noFill/>
                <a:effectLst/>
                <a:latin typeface="Arial Black"/>
              </a:rPr>
              <a:t>UME</a:t>
            </a:r>
          </a:p>
        </xdr:txBody>
      </xdr:sp>
      <xdr:sp macro="" textlink="">
        <xdr:nvSpPr>
          <xdr:cNvPr id="10" name="WordArt 9"/>
          <xdr:cNvSpPr>
            <a:spLocks noChangeArrowheads="1" noChangeShapeType="1" noTextEdit="1"/>
          </xdr:cNvSpPr>
        </xdr:nvSpPr>
        <xdr:spPr bwMode="auto">
          <a:xfrm>
            <a:off x="1867" y="457"/>
            <a:ext cx="7140" cy="565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en-US" sz="3200" kern="10" spc="0">
                <a:ln w="9525">
                  <a:noFill/>
                  <a:round/>
                  <a:headEnd/>
                  <a:tailEnd/>
                </a:ln>
                <a:solidFill>
                  <a:srgbClr val="FFFFFF"/>
                </a:solidFill>
                <a:effectLst/>
                <a:latin typeface="Limon R1"/>
              </a:rPr>
              <a:t>saxasaklviTüal½yRKb;RKg nigesdækic©</a:t>
            </a:r>
          </a:p>
        </xdr:txBody>
      </xdr:sp>
      <xdr:sp macro="" textlink="">
        <xdr:nvSpPr>
          <xdr:cNvPr id="11" name="Line 10"/>
          <xdr:cNvSpPr>
            <a:spLocks noChangeShapeType="1"/>
          </xdr:cNvSpPr>
        </xdr:nvSpPr>
        <xdr:spPr bwMode="auto">
          <a:xfrm>
            <a:off x="9247" y="457"/>
            <a:ext cx="0" cy="1055"/>
          </a:xfrm>
          <a:prstGeom prst="line">
            <a:avLst/>
          </a:prstGeom>
          <a:noFill/>
          <a:ln w="9525">
            <a:solidFill>
              <a:srgbClr val="FFFFFF"/>
            </a:solidFill>
            <a:round/>
            <a:headEnd/>
            <a:tailEnd/>
          </a:ln>
        </xdr:spPr>
      </xdr:sp>
      <xdr:sp macro="" textlink="">
        <xdr:nvSpPr>
          <xdr:cNvPr id="12" name="Line 11"/>
          <xdr:cNvSpPr>
            <a:spLocks noChangeShapeType="1"/>
          </xdr:cNvSpPr>
        </xdr:nvSpPr>
        <xdr:spPr bwMode="auto">
          <a:xfrm>
            <a:off x="697" y="2279"/>
            <a:ext cx="10440" cy="27"/>
          </a:xfrm>
          <a:prstGeom prst="line">
            <a:avLst/>
          </a:prstGeom>
          <a:noFill/>
          <a:ln w="57150" cmpd="thickThin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526" y="1713"/>
            <a:ext cx="2160" cy="75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2200" b="0" i="0" strike="noStrike">
                <a:solidFill>
                  <a:srgbClr val="000000"/>
                </a:solidFill>
                <a:latin typeface="Limon F1"/>
              </a:rPr>
              <a:t>kariyal½ysikSa</a:t>
            </a:r>
          </a:p>
          <a:p>
            <a:pPr algn="l" rtl="1">
              <a:defRPr sz="1000"/>
            </a:pPr>
            <a:endParaRPr lang="en-US" sz="2200" b="0" i="0" strike="noStrike">
              <a:solidFill>
                <a:srgbClr val="000000"/>
              </a:solidFill>
              <a:latin typeface="Limon F1"/>
            </a:endParaRPr>
          </a:p>
        </xdr:txBody>
      </xdr:sp>
      <xdr:sp macro="" textlink="">
        <xdr:nvSpPr>
          <xdr:cNvPr id="14" name="Text Box 13"/>
          <xdr:cNvSpPr txBox="1">
            <a:spLocks noChangeArrowheads="1"/>
          </xdr:cNvSpPr>
        </xdr:nvSpPr>
        <xdr:spPr bwMode="auto">
          <a:xfrm>
            <a:off x="9261" y="1844"/>
            <a:ext cx="2224" cy="60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Calibri"/>
              </a:rPr>
              <a:t>Academic Office</a:t>
            </a:r>
          </a:p>
          <a:p>
            <a:pPr algn="l" rtl="1">
              <a:defRPr sz="1000"/>
            </a:pPr>
            <a:endParaRPr lang="en-US" sz="1200" b="1" i="0" strike="noStrike">
              <a:solidFill>
                <a:srgbClr val="000000"/>
              </a:solidFill>
              <a:latin typeface="Calibri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7"/>
  <sheetViews>
    <sheetView workbookViewId="0">
      <selection activeCell="A20" sqref="A20"/>
    </sheetView>
  </sheetViews>
  <sheetFormatPr defaultRowHeight="15"/>
  <cols>
    <col min="1" max="1" width="52.85546875" customWidth="1"/>
    <col min="2" max="6" width="9.140625" customWidth="1"/>
  </cols>
  <sheetData>
    <row r="6" spans="1:6" ht="56.25" customHeight="1">
      <c r="A6" s="26" t="s">
        <v>0</v>
      </c>
      <c r="B6" s="26"/>
      <c r="C6" s="26"/>
      <c r="D6" s="26"/>
      <c r="E6" s="26"/>
      <c r="F6" s="26"/>
    </row>
    <row r="7" spans="1:6" ht="23.25">
      <c r="A7" s="26" t="s">
        <v>1</v>
      </c>
      <c r="B7" s="26"/>
      <c r="C7" s="26"/>
      <c r="D7" s="26"/>
      <c r="E7" s="26"/>
      <c r="F7" s="26"/>
    </row>
    <row r="8" spans="1:6" ht="23.25">
      <c r="A8" s="26" t="s">
        <v>14</v>
      </c>
      <c r="B8" s="26"/>
      <c r="C8" s="26"/>
      <c r="D8" s="26"/>
      <c r="E8" s="26"/>
      <c r="F8" s="26"/>
    </row>
    <row r="9" spans="1:6" ht="25.5" customHeight="1">
      <c r="A9" s="27" t="s">
        <v>2</v>
      </c>
      <c r="B9" s="27"/>
      <c r="C9" s="27"/>
      <c r="D9" s="27"/>
      <c r="E9" s="27"/>
      <c r="F9" s="27"/>
    </row>
    <row r="10" spans="1:6" ht="24" customHeight="1">
      <c r="A10" s="25" t="s">
        <v>3</v>
      </c>
      <c r="B10" s="25"/>
      <c r="C10" s="25"/>
      <c r="D10" s="25"/>
      <c r="E10" s="25"/>
      <c r="F10" s="25"/>
    </row>
    <row r="11" spans="1:6" s="1" customFormat="1" ht="22.5" customHeight="1">
      <c r="A11" s="25" t="s">
        <v>4</v>
      </c>
      <c r="B11" s="25"/>
      <c r="C11" s="25"/>
      <c r="D11" s="25"/>
      <c r="E11" s="25"/>
      <c r="F11" s="25"/>
    </row>
    <row r="12" spans="1:6" s="1" customFormat="1" ht="22.5" customHeight="1">
      <c r="A12" s="25" t="s">
        <v>5</v>
      </c>
      <c r="B12" s="25"/>
      <c r="C12" s="25"/>
      <c r="D12" s="25"/>
      <c r="E12" s="25"/>
      <c r="F12" s="25"/>
    </row>
    <row r="13" spans="1:6" s="1" customFormat="1" ht="25.5" customHeight="1">
      <c r="A13" s="11" t="s">
        <v>6</v>
      </c>
      <c r="B13" s="12"/>
      <c r="C13" s="12"/>
      <c r="D13" s="12"/>
      <c r="E13" s="12"/>
      <c r="F13" s="12"/>
    </row>
    <row r="14" spans="1:6" s="1" customFormat="1" ht="25.5" customHeight="1">
      <c r="A14" s="11" t="s">
        <v>7</v>
      </c>
      <c r="B14" s="12"/>
      <c r="C14" s="12"/>
      <c r="D14" s="12"/>
      <c r="E14" s="12"/>
      <c r="F14" s="12"/>
    </row>
    <row r="15" spans="1:6" s="1" customFormat="1" ht="25.5" customHeight="1">
      <c r="A15" s="11" t="s">
        <v>8</v>
      </c>
      <c r="B15" s="12"/>
      <c r="C15" s="12"/>
      <c r="D15" s="12"/>
      <c r="E15" s="12"/>
      <c r="F15" s="12"/>
    </row>
    <row r="16" spans="1:6" s="1" customFormat="1" ht="25.5" customHeight="1">
      <c r="A16" s="11" t="s">
        <v>9</v>
      </c>
      <c r="B16" s="12"/>
      <c r="C16" s="12"/>
      <c r="D16" s="12"/>
      <c r="E16" s="12"/>
      <c r="F16" s="12"/>
    </row>
    <row r="17" spans="1:6" s="1" customFormat="1" ht="25.5" customHeight="1">
      <c r="A17" s="11" t="s">
        <v>10</v>
      </c>
      <c r="B17" s="12"/>
      <c r="C17" s="12"/>
      <c r="D17" s="12"/>
      <c r="E17" s="12"/>
      <c r="F17" s="12"/>
    </row>
    <row r="18" spans="1:6" s="1" customFormat="1" ht="22.5" customHeight="1">
      <c r="A18" s="25" t="s">
        <v>11</v>
      </c>
      <c r="B18" s="25"/>
      <c r="C18" s="25"/>
      <c r="D18" s="25"/>
      <c r="E18" s="25"/>
      <c r="F18" s="25"/>
    </row>
    <row r="19" spans="1:6" s="1" customFormat="1" ht="25.5" customHeight="1">
      <c r="A19" s="11" t="s">
        <v>12</v>
      </c>
      <c r="B19" s="12"/>
      <c r="C19" s="12"/>
      <c r="D19" s="12"/>
      <c r="E19" s="12"/>
      <c r="F19" s="12"/>
    </row>
    <row r="20" spans="1:6" s="1" customFormat="1" ht="25.5" customHeight="1">
      <c r="A20" s="11" t="s">
        <v>16</v>
      </c>
      <c r="B20" s="12"/>
      <c r="C20" s="12"/>
      <c r="D20" s="12"/>
      <c r="E20" s="12"/>
      <c r="F20" s="12"/>
    </row>
    <row r="21" spans="1:6" s="1" customFormat="1" ht="25.5" customHeight="1">
      <c r="A21" s="11" t="s">
        <v>17</v>
      </c>
      <c r="B21" s="12"/>
      <c r="C21" s="12"/>
      <c r="D21" s="12"/>
      <c r="E21" s="12"/>
      <c r="F21" s="12"/>
    </row>
    <row r="22" spans="1:6" s="1" customFormat="1" ht="25.5" customHeight="1">
      <c r="A22" s="11" t="s">
        <v>18</v>
      </c>
      <c r="B22" s="12"/>
      <c r="C22" s="12"/>
      <c r="D22" s="12"/>
      <c r="E22" s="12"/>
      <c r="F22" s="12"/>
    </row>
    <row r="23" spans="1:6" s="1" customFormat="1" ht="22.5" customHeight="1">
      <c r="A23" s="25" t="s">
        <v>13</v>
      </c>
      <c r="B23" s="25"/>
      <c r="C23" s="25"/>
      <c r="D23" s="25"/>
      <c r="E23" s="25"/>
      <c r="F23" s="25"/>
    </row>
    <row r="24" spans="1:6" s="1" customFormat="1" ht="24.75" customHeight="1">
      <c r="A24" s="11" t="s">
        <v>19</v>
      </c>
      <c r="B24" s="12"/>
      <c r="C24" s="12"/>
      <c r="D24" s="12"/>
      <c r="E24" s="12"/>
      <c r="F24" s="12"/>
    </row>
    <row r="25" spans="1:6" ht="24.75" customHeight="1">
      <c r="A25" s="11" t="s">
        <v>20</v>
      </c>
      <c r="B25" s="12"/>
      <c r="C25" s="12"/>
      <c r="D25" s="12"/>
      <c r="E25" s="12"/>
      <c r="F25" s="12"/>
    </row>
    <row r="26" spans="1:6" ht="24.75" customHeight="1">
      <c r="A26" s="11" t="s">
        <v>21</v>
      </c>
      <c r="B26" s="12"/>
      <c r="C26" s="12"/>
      <c r="D26" s="12"/>
      <c r="E26" s="12"/>
      <c r="F26" s="12"/>
    </row>
    <row r="27" spans="1:6" ht="24.75" customHeight="1">
      <c r="A27" s="11" t="s">
        <v>22</v>
      </c>
      <c r="B27" s="12"/>
      <c r="C27" s="12"/>
      <c r="D27" s="12"/>
      <c r="E27" s="12"/>
      <c r="F27" s="12"/>
    </row>
    <row r="28" spans="1:6" ht="22.5" customHeight="1">
      <c r="A28" s="25" t="s">
        <v>15</v>
      </c>
      <c r="B28" s="25"/>
      <c r="C28" s="25"/>
      <c r="D28" s="25"/>
      <c r="E28" s="25"/>
      <c r="F28" s="25"/>
    </row>
    <row r="29" spans="1:6" ht="24.75" customHeight="1">
      <c r="A29" s="11" t="s">
        <v>23</v>
      </c>
      <c r="B29" s="12"/>
      <c r="C29" s="12"/>
      <c r="D29" s="12"/>
      <c r="E29" s="12"/>
      <c r="F29" s="12"/>
    </row>
    <row r="30" spans="1:6" ht="24.75" customHeight="1">
      <c r="A30" s="11" t="s">
        <v>24</v>
      </c>
      <c r="B30" s="12"/>
      <c r="C30" s="12"/>
      <c r="D30" s="12"/>
      <c r="E30" s="12"/>
      <c r="F30" s="12"/>
    </row>
    <row r="31" spans="1:6" ht="24.75" customHeight="1">
      <c r="A31" s="11" t="s">
        <v>25</v>
      </c>
      <c r="B31" s="12"/>
      <c r="C31" s="12"/>
      <c r="D31" s="12"/>
      <c r="E31" s="12"/>
      <c r="F31" s="12"/>
    </row>
    <row r="32" spans="1:6" ht="38.25" customHeight="1">
      <c r="A32" s="3" t="s">
        <v>26</v>
      </c>
    </row>
    <row r="33" spans="1:1" ht="18.75" customHeight="1">
      <c r="A33" s="2" t="s">
        <v>27</v>
      </c>
    </row>
    <row r="34" spans="1:1" ht="18.75" customHeight="1">
      <c r="A34" s="2" t="s">
        <v>27</v>
      </c>
    </row>
    <row r="35" spans="1:1" ht="18.75" customHeight="1">
      <c r="A35" s="2"/>
    </row>
    <row r="36" spans="1:1" ht="18.75" customHeight="1">
      <c r="A36" s="2"/>
    </row>
    <row r="37" spans="1:1" ht="18.75" customHeight="1">
      <c r="A37" s="2"/>
    </row>
  </sheetData>
  <mergeCells count="10">
    <mergeCell ref="A6:F6"/>
    <mergeCell ref="A7:F7"/>
    <mergeCell ref="A8:F8"/>
    <mergeCell ref="A9:F9"/>
    <mergeCell ref="A12:F12"/>
    <mergeCell ref="A28:F28"/>
    <mergeCell ref="A10:F10"/>
    <mergeCell ref="A11:F11"/>
    <mergeCell ref="A18:F18"/>
    <mergeCell ref="A23:F23"/>
  </mergeCells>
  <pageMargins left="0.12" right="0.11" top="0.19" bottom="0.03" header="0.15" footer="0.16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1"/>
  <sheetViews>
    <sheetView tabSelected="1" topLeftCell="A10" workbookViewId="0">
      <selection activeCell="A19" sqref="A19"/>
    </sheetView>
  </sheetViews>
  <sheetFormatPr defaultRowHeight="15"/>
  <cols>
    <col min="1" max="1" width="50.140625" customWidth="1"/>
    <col min="2" max="5" width="9.28515625" customWidth="1"/>
    <col min="6" max="6" width="10.140625" customWidth="1"/>
  </cols>
  <sheetData>
    <row r="6" spans="1:6" ht="66" customHeight="1">
      <c r="A6" s="28" t="s">
        <v>28</v>
      </c>
      <c r="B6" s="28"/>
      <c r="C6" s="28"/>
      <c r="D6" s="28"/>
      <c r="E6" s="28"/>
      <c r="F6" s="28"/>
    </row>
    <row r="7" spans="1:6" ht="31.5">
      <c r="A7" s="29" t="s">
        <v>59</v>
      </c>
      <c r="B7" s="29"/>
      <c r="C7" s="29"/>
      <c r="D7" s="29"/>
      <c r="E7" s="29"/>
      <c r="F7" s="29"/>
    </row>
    <row r="8" spans="1:6" ht="31.5">
      <c r="A8" s="29" t="s">
        <v>60</v>
      </c>
      <c r="B8" s="29"/>
      <c r="C8" s="29"/>
      <c r="D8" s="29"/>
      <c r="E8" s="29"/>
      <c r="F8" s="29"/>
    </row>
    <row r="9" spans="1:6" ht="25.5" customHeight="1">
      <c r="A9" s="30" t="s">
        <v>43</v>
      </c>
      <c r="B9" s="30"/>
      <c r="C9" s="30"/>
      <c r="D9" s="30"/>
      <c r="E9" s="30"/>
      <c r="F9" s="30"/>
    </row>
    <row r="10" spans="1:6" ht="30.75" customHeight="1">
      <c r="A10" s="31" t="s">
        <v>3</v>
      </c>
      <c r="B10" s="31"/>
      <c r="C10" s="31"/>
      <c r="D10" s="31"/>
      <c r="E10" s="31"/>
      <c r="F10" s="31"/>
    </row>
    <row r="11" spans="1:6" s="1" customFormat="1" ht="26.25" customHeight="1">
      <c r="A11" s="6" t="s">
        <v>32</v>
      </c>
      <c r="B11" s="7" t="s">
        <v>33</v>
      </c>
      <c r="C11" s="7" t="s">
        <v>34</v>
      </c>
      <c r="D11" s="7" t="s">
        <v>35</v>
      </c>
      <c r="E11" s="7" t="s">
        <v>36</v>
      </c>
      <c r="F11" s="8" t="s">
        <v>37</v>
      </c>
    </row>
    <row r="12" spans="1:6" s="1" customFormat="1" ht="26.25" customHeight="1">
      <c r="A12" s="4" t="s">
        <v>29</v>
      </c>
      <c r="B12" s="5">
        <f>'Total Score'!B18</f>
        <v>0.10133333333333334</v>
      </c>
      <c r="C12" s="5">
        <f>'Total Score'!C18</f>
        <v>0.29599999999999999</v>
      </c>
      <c r="D12" s="5">
        <f>'Total Score'!D18</f>
        <v>0.26666666666666672</v>
      </c>
      <c r="E12" s="5">
        <f>'Total Score'!E18</f>
        <v>0.19999999999999998</v>
      </c>
      <c r="F12" s="13">
        <f>'Total Score'!F18</f>
        <v>9.8666666666666653E-2</v>
      </c>
    </row>
    <row r="13" spans="1:6" s="1" customFormat="1" ht="26.25" customHeight="1">
      <c r="A13" s="4" t="s">
        <v>30</v>
      </c>
      <c r="B13" s="5">
        <f>'Total Score'!B24</f>
        <v>0.13333333333333333</v>
      </c>
      <c r="C13" s="5">
        <f>'Total Score'!C24</f>
        <v>0.32333333333333331</v>
      </c>
      <c r="D13" s="5">
        <f>'Total Score'!D24</f>
        <v>0.26666666666666666</v>
      </c>
      <c r="E13" s="5">
        <f>'Total Score'!E24</f>
        <v>0.21000000000000002</v>
      </c>
      <c r="F13" s="13">
        <f>'Total Score'!F24</f>
        <v>6.6666666666666666E-2</v>
      </c>
    </row>
    <row r="14" spans="1:6" s="1" customFormat="1" ht="26.25" customHeight="1">
      <c r="A14" s="4" t="s">
        <v>31</v>
      </c>
      <c r="B14" s="5">
        <f>'Total Score'!B30</f>
        <v>0.12333333333333334</v>
      </c>
      <c r="C14" s="5">
        <f>'Total Score'!C30</f>
        <v>0.24666666666666667</v>
      </c>
      <c r="D14" s="5">
        <f>'Total Score'!D30</f>
        <v>0.28666666666666668</v>
      </c>
      <c r="E14" s="5">
        <f>'Total Score'!E30</f>
        <v>0.19666666666666666</v>
      </c>
      <c r="F14" s="13">
        <f>'Total Score'!F30</f>
        <v>0.14666666666666667</v>
      </c>
    </row>
    <row r="15" spans="1:6" s="1" customFormat="1" ht="26.25" customHeight="1">
      <c r="A15" s="4" t="s">
        <v>15</v>
      </c>
      <c r="B15" s="5">
        <f>'Total Score'!B36</f>
        <v>0.11555555555555556</v>
      </c>
      <c r="C15" s="5">
        <f>'Total Score'!C36</f>
        <v>0.34666666666666668</v>
      </c>
      <c r="D15" s="5">
        <f>'Total Score'!D36</f>
        <v>0.35555555555555557</v>
      </c>
      <c r="E15" s="5">
        <f>'Total Score'!E36</f>
        <v>0.3511111111111111</v>
      </c>
      <c r="F15" s="13">
        <f>'Total Score'!F36</f>
        <v>0.16444444444444442</v>
      </c>
    </row>
    <row r="16" spans="1:6" s="1" customFormat="1" ht="26.25" customHeight="1">
      <c r="A16" s="16" t="s">
        <v>39</v>
      </c>
      <c r="B16" s="17">
        <f>SUM(B12:B15)/4</f>
        <v>0.1183888888888889</v>
      </c>
      <c r="C16" s="17">
        <f t="shared" ref="C16:F16" si="0">SUM(C12:C15)/4</f>
        <v>0.3031666666666667</v>
      </c>
      <c r="D16" s="17">
        <f t="shared" si="0"/>
        <v>0.29388888888888892</v>
      </c>
      <c r="E16" s="17">
        <f t="shared" si="0"/>
        <v>0.23944444444444446</v>
      </c>
      <c r="F16" s="18">
        <f t="shared" si="0"/>
        <v>0.11911111111111111</v>
      </c>
    </row>
    <row r="17" spans="1:6" ht="28.5" customHeight="1">
      <c r="A17" s="15" t="s">
        <v>26</v>
      </c>
      <c r="B17" s="14"/>
      <c r="C17" s="14"/>
      <c r="D17" s="14"/>
      <c r="E17" s="14"/>
      <c r="F17" s="14"/>
    </row>
    <row r="18" spans="1:6" ht="24" customHeight="1">
      <c r="A18" s="2" t="s">
        <v>61</v>
      </c>
    </row>
    <row r="19" spans="1:6" ht="24" customHeight="1">
      <c r="A19" s="2" t="s">
        <v>62</v>
      </c>
    </row>
    <row r="20" spans="1:6" ht="24" customHeight="1">
      <c r="A20" s="2"/>
    </row>
    <row r="21" spans="1:6" ht="17.25" customHeight="1">
      <c r="A21" s="2"/>
    </row>
  </sheetData>
  <mergeCells count="5">
    <mergeCell ref="A6:F6"/>
    <mergeCell ref="A7:F7"/>
    <mergeCell ref="A8:F8"/>
    <mergeCell ref="A9:F9"/>
    <mergeCell ref="A10:F10"/>
  </mergeCells>
  <pageMargins left="0.22" right="0.21" top="0.31" bottom="0.03" header="0.15" footer="0.16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3"/>
  <sheetViews>
    <sheetView topLeftCell="A16" workbookViewId="0">
      <selection activeCell="G35" sqref="G35"/>
    </sheetView>
  </sheetViews>
  <sheetFormatPr defaultRowHeight="15"/>
  <cols>
    <col min="1" max="1" width="74" customWidth="1"/>
    <col min="2" max="6" width="6.7109375" customWidth="1"/>
    <col min="8" max="8" width="9.140625" style="9"/>
  </cols>
  <sheetData>
    <row r="6" spans="1:8" ht="56.25" customHeight="1">
      <c r="A6" s="26" t="s">
        <v>0</v>
      </c>
      <c r="B6" s="26"/>
      <c r="C6" s="26"/>
      <c r="D6" s="26"/>
      <c r="E6" s="26"/>
      <c r="F6" s="26"/>
    </row>
    <row r="7" spans="1:8" ht="23.25">
      <c r="A7" s="26" t="s">
        <v>40</v>
      </c>
      <c r="B7" s="26"/>
      <c r="C7" s="26"/>
      <c r="D7" s="26"/>
      <c r="E7" s="26"/>
      <c r="F7" s="26"/>
    </row>
    <row r="8" spans="1:8" ht="23.25">
      <c r="A8" s="26" t="s">
        <v>42</v>
      </c>
      <c r="B8" s="26"/>
      <c r="C8" s="26"/>
      <c r="D8" s="26"/>
      <c r="E8" s="26"/>
      <c r="F8" s="26"/>
    </row>
    <row r="9" spans="1:8" ht="25.5" customHeight="1">
      <c r="A9" s="27" t="s">
        <v>41</v>
      </c>
      <c r="B9" s="27"/>
      <c r="C9" s="27"/>
      <c r="D9" s="27"/>
      <c r="E9" s="27"/>
      <c r="F9" s="27"/>
    </row>
    <row r="10" spans="1:8" ht="21" customHeight="1">
      <c r="A10" s="38" t="s">
        <v>3</v>
      </c>
      <c r="B10" s="39"/>
      <c r="C10" s="39"/>
      <c r="D10" s="39"/>
      <c r="E10" s="39"/>
      <c r="F10" s="40"/>
    </row>
    <row r="11" spans="1:8" s="1" customFormat="1" ht="21" customHeight="1">
      <c r="A11" s="32" t="s">
        <v>4</v>
      </c>
      <c r="B11" s="33"/>
      <c r="C11" s="33"/>
      <c r="D11" s="33"/>
      <c r="E11" s="33"/>
      <c r="F11" s="34"/>
      <c r="H11" s="10"/>
    </row>
    <row r="12" spans="1:8" s="1" customFormat="1" ht="21" customHeight="1">
      <c r="A12" s="32" t="s">
        <v>46</v>
      </c>
      <c r="B12" s="33"/>
      <c r="C12" s="33"/>
      <c r="D12" s="33"/>
      <c r="E12" s="33"/>
      <c r="F12" s="34"/>
      <c r="H12" s="10"/>
    </row>
    <row r="13" spans="1:8" s="1" customFormat="1" ht="21" customHeight="1">
      <c r="A13" s="19" t="s">
        <v>6</v>
      </c>
      <c r="B13" s="20">
        <f>3/75</f>
        <v>0.04</v>
      </c>
      <c r="C13" s="20">
        <f>21/75</f>
        <v>0.28000000000000003</v>
      </c>
      <c r="D13" s="20">
        <f>24/75</f>
        <v>0.32</v>
      </c>
      <c r="E13" s="20">
        <f>21/75</f>
        <v>0.28000000000000003</v>
      </c>
      <c r="F13" s="20">
        <f>6/75</f>
        <v>0.08</v>
      </c>
      <c r="H13" s="10">
        <f>SUM(B13:F13)</f>
        <v>1</v>
      </c>
    </row>
    <row r="14" spans="1:8" s="1" customFormat="1" ht="21" customHeight="1">
      <c r="A14" s="19" t="s">
        <v>7</v>
      </c>
      <c r="B14" s="20">
        <f>1/75</f>
        <v>1.3333333333333334E-2</v>
      </c>
      <c r="C14" s="20">
        <f>21/75</f>
        <v>0.28000000000000003</v>
      </c>
      <c r="D14" s="20">
        <f>21/75</f>
        <v>0.28000000000000003</v>
      </c>
      <c r="E14" s="20">
        <f>23/75</f>
        <v>0.30666666666666664</v>
      </c>
      <c r="F14" s="20">
        <f>9/75</f>
        <v>0.12</v>
      </c>
      <c r="H14" s="10">
        <f t="shared" ref="H14:H35" si="0">SUM(B14:F14)</f>
        <v>1</v>
      </c>
    </row>
    <row r="15" spans="1:8" s="1" customFormat="1" ht="21" customHeight="1">
      <c r="A15" s="19" t="s">
        <v>44</v>
      </c>
      <c r="B15" s="20">
        <f>12/75</f>
        <v>0.16</v>
      </c>
      <c r="C15" s="20">
        <f>25/75</f>
        <v>0.33333333333333331</v>
      </c>
      <c r="D15" s="20">
        <f>19/75</f>
        <v>0.25333333333333335</v>
      </c>
      <c r="E15" s="20">
        <f>14/75</f>
        <v>0.18666666666666668</v>
      </c>
      <c r="F15" s="20">
        <f>5/75</f>
        <v>6.6666666666666666E-2</v>
      </c>
      <c r="H15" s="10">
        <f t="shared" si="0"/>
        <v>0.99999999999999989</v>
      </c>
    </row>
    <row r="16" spans="1:8" s="1" customFormat="1" ht="21" customHeight="1">
      <c r="A16" s="19" t="s">
        <v>9</v>
      </c>
      <c r="B16" s="20">
        <f>17/75</f>
        <v>0.22666666666666666</v>
      </c>
      <c r="C16" s="20">
        <f>32/75</f>
        <v>0.42666666666666669</v>
      </c>
      <c r="D16" s="20">
        <f>17/75</f>
        <v>0.22666666666666666</v>
      </c>
      <c r="E16" s="20">
        <f>8/75</f>
        <v>0.10666666666666667</v>
      </c>
      <c r="F16" s="20">
        <f>1/75</f>
        <v>1.3333333333333334E-2</v>
      </c>
      <c r="H16" s="10">
        <f t="shared" si="0"/>
        <v>1</v>
      </c>
    </row>
    <row r="17" spans="1:8" s="1" customFormat="1" ht="21" customHeight="1">
      <c r="A17" s="21" t="s">
        <v>45</v>
      </c>
      <c r="B17" s="20">
        <f>5/75</f>
        <v>6.6666666666666666E-2</v>
      </c>
      <c r="C17" s="20">
        <f>12/75</f>
        <v>0.16</v>
      </c>
      <c r="D17" s="20">
        <f>19/75</f>
        <v>0.25333333333333335</v>
      </c>
      <c r="E17" s="20">
        <f>23/75</f>
        <v>0.30666666666666664</v>
      </c>
      <c r="F17" s="20">
        <f>16/75</f>
        <v>0.21333333333333335</v>
      </c>
      <c r="H17" s="10">
        <f t="shared" si="0"/>
        <v>1</v>
      </c>
    </row>
    <row r="18" spans="1:8" s="1" customFormat="1" ht="21" customHeight="1">
      <c r="A18" s="22" t="s">
        <v>38</v>
      </c>
      <c r="B18" s="23">
        <f>SUM(B13:B17)/5</f>
        <v>0.10133333333333334</v>
      </c>
      <c r="C18" s="23">
        <f t="shared" ref="C18:D18" si="1">SUM(C13:C17)/5</f>
        <v>0.29599999999999999</v>
      </c>
      <c r="D18" s="23">
        <f t="shared" si="1"/>
        <v>0.26666666666666672</v>
      </c>
      <c r="E18" s="23">
        <f t="shared" ref="E18" si="2">SUM(E15:E17)/3</f>
        <v>0.19999999999999998</v>
      </c>
      <c r="F18" s="23">
        <f t="shared" ref="F18" si="3">SUM(F13:F17)/5</f>
        <v>9.8666666666666653E-2</v>
      </c>
      <c r="H18" s="10">
        <f>SUM(H13:H17)/5</f>
        <v>1</v>
      </c>
    </row>
    <row r="19" spans="1:8" s="1" customFormat="1" ht="21" customHeight="1">
      <c r="A19" s="35" t="s">
        <v>47</v>
      </c>
      <c r="B19" s="36"/>
      <c r="C19" s="36"/>
      <c r="D19" s="36"/>
      <c r="E19" s="36"/>
      <c r="F19" s="37"/>
      <c r="H19" s="10"/>
    </row>
    <row r="20" spans="1:8" s="1" customFormat="1" ht="21" customHeight="1">
      <c r="A20" s="19" t="s">
        <v>12</v>
      </c>
      <c r="B20" s="20">
        <f>27/75</f>
        <v>0.36</v>
      </c>
      <c r="C20" s="20">
        <f>32/75</f>
        <v>0.42666666666666669</v>
      </c>
      <c r="D20" s="20">
        <f>10/75</f>
        <v>0.13333333333333333</v>
      </c>
      <c r="E20" s="20">
        <f>5/75</f>
        <v>6.6666666666666666E-2</v>
      </c>
      <c r="F20" s="20">
        <f>1/75</f>
        <v>1.3333333333333334E-2</v>
      </c>
      <c r="H20" s="10">
        <f t="shared" si="0"/>
        <v>0.99999999999999989</v>
      </c>
    </row>
    <row r="21" spans="1:8" s="1" customFormat="1" ht="21" customHeight="1">
      <c r="A21" s="19" t="s">
        <v>48</v>
      </c>
      <c r="B21" s="20">
        <f>4/75</f>
        <v>5.3333333333333337E-2</v>
      </c>
      <c r="C21" s="20">
        <f>23/75</f>
        <v>0.30666666666666664</v>
      </c>
      <c r="D21" s="20">
        <f>23/75</f>
        <v>0.30666666666666664</v>
      </c>
      <c r="E21" s="20">
        <f>17/75</f>
        <v>0.22666666666666666</v>
      </c>
      <c r="F21" s="20">
        <f>8/75</f>
        <v>0.10666666666666667</v>
      </c>
      <c r="H21" s="10">
        <f t="shared" si="0"/>
        <v>1</v>
      </c>
    </row>
    <row r="22" spans="1:8" s="1" customFormat="1" ht="21" customHeight="1">
      <c r="A22" s="19" t="s">
        <v>49</v>
      </c>
      <c r="B22" s="20">
        <f>7/75</f>
        <v>9.3333333333333338E-2</v>
      </c>
      <c r="C22" s="20">
        <f>27/75</f>
        <v>0.36</v>
      </c>
      <c r="D22" s="20">
        <f>23/75</f>
        <v>0.30666666666666664</v>
      </c>
      <c r="E22" s="20">
        <f>16/75</f>
        <v>0.21333333333333335</v>
      </c>
      <c r="F22" s="20">
        <f>2/75</f>
        <v>2.6666666666666668E-2</v>
      </c>
      <c r="H22" s="10">
        <f t="shared" si="0"/>
        <v>1</v>
      </c>
    </row>
    <row r="23" spans="1:8" s="1" customFormat="1" ht="21" customHeight="1">
      <c r="A23" s="21" t="s">
        <v>50</v>
      </c>
      <c r="B23" s="20">
        <f>2/75</f>
        <v>2.6666666666666668E-2</v>
      </c>
      <c r="C23" s="20">
        <f>15/75</f>
        <v>0.2</v>
      </c>
      <c r="D23" s="20">
        <f>24/75</f>
        <v>0.32</v>
      </c>
      <c r="E23" s="20">
        <f>25/75</f>
        <v>0.33333333333333331</v>
      </c>
      <c r="F23" s="20">
        <f>9/75</f>
        <v>0.12</v>
      </c>
      <c r="H23" s="10">
        <f t="shared" si="0"/>
        <v>0.99999999999999989</v>
      </c>
    </row>
    <row r="24" spans="1:8" s="1" customFormat="1" ht="21" customHeight="1">
      <c r="A24" s="22" t="s">
        <v>38</v>
      </c>
      <c r="B24" s="23">
        <f>SUM(B20:B23)/4</f>
        <v>0.13333333333333333</v>
      </c>
      <c r="C24" s="23">
        <f>SUM(C20:C23)/4</f>
        <v>0.32333333333333331</v>
      </c>
      <c r="D24" s="23">
        <f t="shared" ref="D24:F24" si="4">SUM(D20:D23)/4</f>
        <v>0.26666666666666666</v>
      </c>
      <c r="E24" s="23">
        <f t="shared" si="4"/>
        <v>0.21000000000000002</v>
      </c>
      <c r="F24" s="23">
        <f t="shared" si="4"/>
        <v>6.6666666666666666E-2</v>
      </c>
      <c r="H24" s="10">
        <f>SUM(H19:H23)/4</f>
        <v>1</v>
      </c>
    </row>
    <row r="25" spans="1:8" s="1" customFormat="1" ht="21" customHeight="1">
      <c r="A25" s="35" t="s">
        <v>51</v>
      </c>
      <c r="B25" s="36"/>
      <c r="C25" s="36"/>
      <c r="D25" s="36"/>
      <c r="E25" s="36"/>
      <c r="F25" s="37"/>
      <c r="H25" s="10"/>
    </row>
    <row r="26" spans="1:8" s="1" customFormat="1" ht="21" customHeight="1">
      <c r="A26" s="19" t="s">
        <v>52</v>
      </c>
      <c r="B26" s="20">
        <f>10/75</f>
        <v>0.13333333333333333</v>
      </c>
      <c r="C26" s="20">
        <f>18/75</f>
        <v>0.24</v>
      </c>
      <c r="D26" s="20">
        <f>24/75</f>
        <v>0.32</v>
      </c>
      <c r="E26" s="20">
        <f>14/75</f>
        <v>0.18666666666666668</v>
      </c>
      <c r="F26" s="20">
        <f>9/75</f>
        <v>0.12</v>
      </c>
      <c r="H26" s="10">
        <f t="shared" si="0"/>
        <v>1</v>
      </c>
    </row>
    <row r="27" spans="1:8" ht="21" customHeight="1">
      <c r="A27" s="19" t="s">
        <v>53</v>
      </c>
      <c r="B27" s="20">
        <f>5/75</f>
        <v>6.6666666666666666E-2</v>
      </c>
      <c r="C27" s="20">
        <f>17/75</f>
        <v>0.22666666666666666</v>
      </c>
      <c r="D27" s="20">
        <f>25/75</f>
        <v>0.33333333333333331</v>
      </c>
      <c r="E27" s="20">
        <f>18/75</f>
        <v>0.24</v>
      </c>
      <c r="F27" s="20">
        <f>10/75</f>
        <v>0.13333333333333333</v>
      </c>
      <c r="H27" s="10">
        <f t="shared" si="0"/>
        <v>1</v>
      </c>
    </row>
    <row r="28" spans="1:8" ht="21" customHeight="1">
      <c r="A28" s="19" t="s">
        <v>21</v>
      </c>
      <c r="B28" s="20">
        <f>19/75</f>
        <v>0.25333333333333335</v>
      </c>
      <c r="C28" s="20">
        <f>26/75</f>
        <v>0.34666666666666668</v>
      </c>
      <c r="D28" s="20">
        <f>17/75</f>
        <v>0.22666666666666666</v>
      </c>
      <c r="E28" s="20">
        <f>7/75</f>
        <v>9.3333333333333338E-2</v>
      </c>
      <c r="F28" s="20">
        <f>6/75</f>
        <v>0.08</v>
      </c>
      <c r="H28" s="10">
        <f t="shared" si="0"/>
        <v>1.0000000000000002</v>
      </c>
    </row>
    <row r="29" spans="1:8" ht="21" customHeight="1">
      <c r="A29" s="21" t="s">
        <v>54</v>
      </c>
      <c r="B29" s="20">
        <f>3/75</f>
        <v>0.04</v>
      </c>
      <c r="C29" s="20">
        <f>13/75</f>
        <v>0.17333333333333334</v>
      </c>
      <c r="D29" s="20">
        <f>20/75</f>
        <v>0.26666666666666666</v>
      </c>
      <c r="E29" s="20">
        <f>20/75</f>
        <v>0.26666666666666666</v>
      </c>
      <c r="F29" s="20">
        <f>19/75</f>
        <v>0.25333333333333335</v>
      </c>
      <c r="H29" s="10">
        <f t="shared" si="0"/>
        <v>1</v>
      </c>
    </row>
    <row r="30" spans="1:8" ht="21" customHeight="1">
      <c r="A30" s="22" t="s">
        <v>38</v>
      </c>
      <c r="B30" s="23">
        <f>SUM(B26:B29)/4</f>
        <v>0.12333333333333334</v>
      </c>
      <c r="C30" s="23">
        <f t="shared" ref="C30:F30" si="5">SUM(C26:C29)/4</f>
        <v>0.24666666666666667</v>
      </c>
      <c r="D30" s="23">
        <f t="shared" si="5"/>
        <v>0.28666666666666668</v>
      </c>
      <c r="E30" s="23">
        <f t="shared" si="5"/>
        <v>0.19666666666666666</v>
      </c>
      <c r="F30" s="23">
        <f t="shared" si="5"/>
        <v>0.14666666666666667</v>
      </c>
      <c r="H30" s="10">
        <f>SUM(H25:H29)/4</f>
        <v>1</v>
      </c>
    </row>
    <row r="31" spans="1:8" ht="21" customHeight="1">
      <c r="A31" s="35" t="s">
        <v>55</v>
      </c>
      <c r="B31" s="36"/>
      <c r="C31" s="36"/>
      <c r="D31" s="36"/>
      <c r="E31" s="36"/>
      <c r="F31" s="37"/>
      <c r="H31" s="10"/>
    </row>
    <row r="32" spans="1:8" ht="21" customHeight="1">
      <c r="A32" s="19" t="s">
        <v>23</v>
      </c>
      <c r="B32" s="20">
        <f>7/75</f>
        <v>9.3333333333333338E-2</v>
      </c>
      <c r="C32" s="20">
        <f>18/75</f>
        <v>0.24</v>
      </c>
      <c r="D32" s="20">
        <f>17/75</f>
        <v>0.22666666666666666</v>
      </c>
      <c r="E32" s="20">
        <f>24/75</f>
        <v>0.32</v>
      </c>
      <c r="F32" s="20">
        <f>9/75</f>
        <v>0.12</v>
      </c>
      <c r="H32" s="10">
        <f t="shared" si="0"/>
        <v>0.99999999999999989</v>
      </c>
    </row>
    <row r="33" spans="1:8" ht="21" customHeight="1">
      <c r="A33" s="19" t="s">
        <v>56</v>
      </c>
      <c r="B33" s="20">
        <f>5/75</f>
        <v>6.6666666666666666E-2</v>
      </c>
      <c r="C33" s="20">
        <f>26/75</f>
        <v>0.34666666666666668</v>
      </c>
      <c r="D33" s="20">
        <f>19/75</f>
        <v>0.25333333333333335</v>
      </c>
      <c r="E33" s="20">
        <f>15/75</f>
        <v>0.2</v>
      </c>
      <c r="F33" s="20">
        <f>10/75</f>
        <v>0.13333333333333333</v>
      </c>
      <c r="H33" s="10">
        <f t="shared" si="0"/>
        <v>1</v>
      </c>
    </row>
    <row r="34" spans="1:8" ht="21" customHeight="1">
      <c r="A34" s="21" t="s">
        <v>57</v>
      </c>
      <c r="B34" s="20">
        <f>5/75</f>
        <v>6.6666666666666666E-2</v>
      </c>
      <c r="C34" s="20">
        <f>15/75</f>
        <v>0.2</v>
      </c>
      <c r="D34" s="20">
        <f>27/75</f>
        <v>0.36</v>
      </c>
      <c r="E34" s="20">
        <f>20/75</f>
        <v>0.26666666666666666</v>
      </c>
      <c r="F34" s="20">
        <f>8/75</f>
        <v>0.10666666666666667</v>
      </c>
      <c r="H34" s="10">
        <f t="shared" si="0"/>
        <v>1</v>
      </c>
    </row>
    <row r="35" spans="1:8" ht="21" customHeight="1">
      <c r="A35" s="24" t="s">
        <v>58</v>
      </c>
      <c r="B35" s="20">
        <f>9/75</f>
        <v>0.12</v>
      </c>
      <c r="C35" s="20">
        <f>19/75</f>
        <v>0.25333333333333335</v>
      </c>
      <c r="D35" s="20">
        <f>17/75</f>
        <v>0.22666666666666666</v>
      </c>
      <c r="E35" s="20">
        <f>20/75</f>
        <v>0.26666666666666666</v>
      </c>
      <c r="F35" s="20">
        <f>10/75</f>
        <v>0.13333333333333333</v>
      </c>
      <c r="H35" s="10">
        <f t="shared" si="0"/>
        <v>1</v>
      </c>
    </row>
    <row r="36" spans="1:8" ht="21" customHeight="1">
      <c r="A36" s="22" t="s">
        <v>38</v>
      </c>
      <c r="B36" s="23">
        <f>SUM(B32:B35)/3</f>
        <v>0.11555555555555556</v>
      </c>
      <c r="C36" s="23">
        <f t="shared" ref="C36:F36" si="6">SUM(C32:C35)/3</f>
        <v>0.34666666666666668</v>
      </c>
      <c r="D36" s="23">
        <f t="shared" si="6"/>
        <v>0.35555555555555557</v>
      </c>
      <c r="E36" s="23">
        <f t="shared" si="6"/>
        <v>0.3511111111111111</v>
      </c>
      <c r="F36" s="23">
        <f t="shared" si="6"/>
        <v>0.16444444444444442</v>
      </c>
      <c r="H36" s="10">
        <f>SUM(H32:H35)/4</f>
        <v>1</v>
      </c>
    </row>
    <row r="37" spans="1:8" ht="18.75" customHeight="1">
      <c r="A37" s="2"/>
    </row>
    <row r="38" spans="1:8" ht="18.75" customHeight="1">
      <c r="A38" s="2"/>
    </row>
    <row r="39" spans="1:8" ht="18.75" customHeight="1">
      <c r="A39" s="2"/>
    </row>
    <row r="40" spans="1:8" ht="18.75" customHeight="1">
      <c r="A40" s="2"/>
    </row>
    <row r="41" spans="1:8" ht="18.75" customHeight="1">
      <c r="A41" s="2" t="s">
        <v>27</v>
      </c>
    </row>
    <row r="43" spans="1:8">
      <c r="A43" s="2"/>
    </row>
  </sheetData>
  <mergeCells count="10">
    <mergeCell ref="A12:F12"/>
    <mergeCell ref="A19:F19"/>
    <mergeCell ref="A25:F25"/>
    <mergeCell ref="A31:F31"/>
    <mergeCell ref="A6:F6"/>
    <mergeCell ref="A7:F7"/>
    <mergeCell ref="A8:F8"/>
    <mergeCell ref="A9:F9"/>
    <mergeCell ref="A10:F10"/>
    <mergeCell ref="A11:F11"/>
  </mergeCells>
  <pageMargins left="0.36" right="0.28999999999999998" top="0.19" bottom="0.03" header="0.15" footer="0.16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Student</vt:lpstr>
      <vt:lpstr>Result</vt:lpstr>
      <vt:lpstr>Total 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</dc:creator>
  <cp:lastModifiedBy>Sokchea Seang</cp:lastModifiedBy>
  <cp:lastPrinted>2014-04-28T02:02:54Z</cp:lastPrinted>
  <dcterms:created xsi:type="dcterms:W3CDTF">2011-02-21T07:44:11Z</dcterms:created>
  <dcterms:modified xsi:type="dcterms:W3CDTF">2014-06-30T07:08:38Z</dcterms:modified>
</cp:coreProperties>
</file>