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mdn769\FindCochangeByClone\data_files\final_dataset_jss\"/>
    </mc:Choice>
  </mc:AlternateContent>
  <xr:revisionPtr revIDLastSave="0" documentId="13_ncr:1_{C339484F-6D53-4947-B748-6E69B944E95A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cw_separate_types" sheetId="2" r:id="rId1"/>
    <sheet name="Bar Chart" sheetId="8" r:id="rId2"/>
    <sheet name="Ranking" sheetId="7" r:id="rId3"/>
    <sheet name="Rank_Wilcoxon" sheetId="10" r:id="rId4"/>
    <sheet name="max cochange" sheetId="3" r:id="rId5"/>
    <sheet name="Data Processed" sheetId="4" r:id="rId6"/>
    <sheet name="tool configuration" sheetId="5" r:id="rId7"/>
    <sheet name="Percent Cloned Cochange" sheetId="6" r:id="rId8"/>
    <sheet name="avg_unique_line_coverage" sheetId="9" r:id="rId9"/>
  </sheets>
  <definedNames>
    <definedName name="_xlnm._FilterDatabase" localSheetId="3" hidden="1">Rank_Wilcoxon!$E$17:$E$83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8" i="7" l="1"/>
  <c r="K62" i="7"/>
  <c r="K58" i="7"/>
  <c r="K59" i="7"/>
  <c r="K63" i="7"/>
  <c r="K60" i="7"/>
  <c r="K69" i="7"/>
  <c r="K64" i="7"/>
  <c r="K66" i="7"/>
  <c r="K67" i="7"/>
  <c r="K65" i="7"/>
  <c r="K61" i="7"/>
  <c r="Q36" i="7" l="1"/>
  <c r="Q37" i="7"/>
  <c r="Q38" i="7"/>
  <c r="Q39" i="7"/>
  <c r="Q40" i="7"/>
  <c r="Q41" i="7"/>
  <c r="Q42" i="7"/>
  <c r="Q43" i="7"/>
  <c r="Q44" i="7"/>
  <c r="Q45" i="7"/>
  <c r="Q46" i="7"/>
  <c r="Q35" i="7"/>
  <c r="P36" i="7"/>
  <c r="P37" i="7"/>
  <c r="P38" i="7"/>
  <c r="P39" i="7"/>
  <c r="P40" i="7"/>
  <c r="P41" i="7"/>
  <c r="P42" i="7"/>
  <c r="P43" i="7"/>
  <c r="P44" i="7"/>
  <c r="P45" i="7"/>
  <c r="P46" i="7"/>
  <c r="P35" i="7"/>
  <c r="O47" i="7"/>
  <c r="N47" i="7"/>
  <c r="K37" i="7"/>
  <c r="K38" i="7"/>
  <c r="K39" i="7"/>
  <c r="K40" i="7"/>
  <c r="K41" i="7"/>
  <c r="K42" i="7"/>
  <c r="K43" i="7"/>
  <c r="K44" i="7"/>
  <c r="K45" i="7"/>
  <c r="K46" i="7"/>
  <c r="K47" i="7"/>
  <c r="K36" i="7"/>
  <c r="E15" i="2"/>
  <c r="E16" i="2"/>
  <c r="E17" i="2"/>
  <c r="E18" i="2"/>
  <c r="E19" i="2"/>
  <c r="E20" i="2"/>
  <c r="E21" i="2"/>
  <c r="E22" i="2"/>
  <c r="E14" i="2"/>
  <c r="D15" i="2"/>
  <c r="D16" i="2"/>
  <c r="D17" i="2"/>
  <c r="D18" i="2"/>
  <c r="D19" i="2"/>
  <c r="D20" i="2"/>
  <c r="D21" i="2"/>
  <c r="D22" i="2"/>
  <c r="D14" i="2"/>
  <c r="C22" i="2"/>
  <c r="B22" i="2"/>
  <c r="P4" i="9" l="1"/>
  <c r="P5" i="9"/>
  <c r="P6" i="9"/>
  <c r="P7" i="9"/>
  <c r="P8" i="9"/>
  <c r="P9" i="9"/>
  <c r="P10" i="9"/>
  <c r="P11" i="9"/>
  <c r="P12" i="9"/>
  <c r="P13" i="9"/>
  <c r="P14" i="9"/>
  <c r="P3" i="9"/>
  <c r="E87" i="9"/>
  <c r="E88" i="9"/>
  <c r="E89" i="9"/>
  <c r="E90" i="9"/>
  <c r="E91" i="9"/>
  <c r="E92" i="9"/>
  <c r="E93" i="9"/>
  <c r="E94" i="9"/>
  <c r="E95" i="9"/>
  <c r="E96" i="9"/>
  <c r="E97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" i="9"/>
  <c r="D15" i="7" l="1"/>
  <c r="D16" i="7"/>
  <c r="D17" i="7"/>
  <c r="D18" i="7"/>
  <c r="D19" i="7"/>
  <c r="D20" i="7"/>
  <c r="D21" i="7"/>
  <c r="D22" i="7"/>
  <c r="D23" i="7"/>
  <c r="D24" i="7"/>
  <c r="D25" i="7"/>
  <c r="D26" i="7"/>
  <c r="AK10" i="2" l="1"/>
  <c r="AE3" i="2"/>
  <c r="AF3" i="2"/>
  <c r="AG3" i="2"/>
  <c r="AH3" i="2"/>
  <c r="AI3" i="2"/>
  <c r="AJ3" i="2"/>
  <c r="AK3" i="2"/>
  <c r="AL3" i="2"/>
  <c r="AM3" i="2"/>
  <c r="AN3" i="2"/>
  <c r="AO3" i="2"/>
  <c r="AE4" i="2"/>
  <c r="AF4" i="2"/>
  <c r="AG4" i="2"/>
  <c r="AH4" i="2"/>
  <c r="AI4" i="2"/>
  <c r="AJ4" i="2"/>
  <c r="AK4" i="2"/>
  <c r="AL4" i="2"/>
  <c r="AM4" i="2"/>
  <c r="AN4" i="2"/>
  <c r="AO4" i="2"/>
  <c r="AE5" i="2"/>
  <c r="AF5" i="2"/>
  <c r="AG5" i="2"/>
  <c r="AH5" i="2"/>
  <c r="AI5" i="2"/>
  <c r="AJ5" i="2"/>
  <c r="AK5" i="2"/>
  <c r="AL5" i="2"/>
  <c r="AM5" i="2"/>
  <c r="AN5" i="2"/>
  <c r="AO5" i="2"/>
  <c r="AE6" i="2"/>
  <c r="AF6" i="2"/>
  <c r="AG6" i="2"/>
  <c r="AH6" i="2"/>
  <c r="AI6" i="2"/>
  <c r="AJ6" i="2"/>
  <c r="AK6" i="2"/>
  <c r="AL6" i="2"/>
  <c r="AM6" i="2"/>
  <c r="AN6" i="2"/>
  <c r="AO6" i="2"/>
  <c r="AE7" i="2"/>
  <c r="AF7" i="2"/>
  <c r="AG7" i="2"/>
  <c r="AH7" i="2"/>
  <c r="AI7" i="2"/>
  <c r="AJ7" i="2"/>
  <c r="AK7" i="2"/>
  <c r="AL7" i="2"/>
  <c r="AM7" i="2"/>
  <c r="AN7" i="2"/>
  <c r="AO7" i="2"/>
  <c r="AE8" i="2"/>
  <c r="AF8" i="2"/>
  <c r="AG8" i="2"/>
  <c r="AH8" i="2"/>
  <c r="AI8" i="2"/>
  <c r="AJ8" i="2"/>
  <c r="AK8" i="2"/>
  <c r="AL8" i="2"/>
  <c r="AM8" i="2"/>
  <c r="AN8" i="2"/>
  <c r="AO8" i="2"/>
  <c r="AE9" i="2"/>
  <c r="AF9" i="2"/>
  <c r="AG9" i="2"/>
  <c r="AH9" i="2"/>
  <c r="AI9" i="2"/>
  <c r="AJ9" i="2"/>
  <c r="AL9" i="2"/>
  <c r="AM9" i="2"/>
  <c r="AN9" i="2"/>
  <c r="AO9" i="2"/>
  <c r="AE10" i="2"/>
  <c r="AF10" i="2"/>
  <c r="AG10" i="2"/>
  <c r="AH10" i="2"/>
  <c r="AI10" i="2"/>
  <c r="AJ10" i="2"/>
  <c r="AL10" i="2"/>
  <c r="AM10" i="2"/>
  <c r="AN10" i="2"/>
  <c r="AO10" i="2"/>
  <c r="AD4" i="2"/>
  <c r="AD5" i="2"/>
  <c r="AD6" i="2"/>
  <c r="AD7" i="2"/>
  <c r="AD8" i="2"/>
  <c r="AD9" i="2"/>
  <c r="AD10" i="2"/>
  <c r="AD3" i="2"/>
  <c r="C18" i="6"/>
  <c r="C11" i="6"/>
  <c r="C12" i="6"/>
  <c r="C13" i="6"/>
  <c r="C14" i="6"/>
  <c r="C15" i="6"/>
  <c r="C16" i="6"/>
  <c r="C17" i="6"/>
  <c r="C10" i="6"/>
  <c r="B18" i="6"/>
  <c r="R11" i="2" l="1"/>
  <c r="S11" i="2"/>
  <c r="T11" i="2"/>
  <c r="U11" i="2"/>
  <c r="V11" i="2"/>
  <c r="W11" i="2"/>
  <c r="X11" i="2"/>
  <c r="Y11" i="2"/>
  <c r="Z11" i="2"/>
  <c r="AA11" i="2"/>
  <c r="AB11" i="2"/>
  <c r="Q11" i="2"/>
  <c r="E11" i="2"/>
  <c r="F11" i="2"/>
  <c r="G11" i="2"/>
  <c r="H11" i="2"/>
  <c r="I11" i="2"/>
  <c r="J11" i="2"/>
  <c r="K11" i="2"/>
  <c r="L11" i="2"/>
  <c r="M11" i="2"/>
  <c r="N11" i="2"/>
  <c r="O11" i="2"/>
  <c r="D11" i="2"/>
</calcChain>
</file>

<file path=xl/sharedStrings.xml><?xml version="1.0" encoding="utf-8"?>
<sst xmlns="http://schemas.openxmlformats.org/spreadsheetml/2006/main" count="929" uniqueCount="174">
  <si>
    <t>ccfinder</t>
  </si>
  <si>
    <t>conqat</t>
  </si>
  <si>
    <t>deckard</t>
  </si>
  <si>
    <t>duplo</t>
  </si>
  <si>
    <t>iclones</t>
  </si>
  <si>
    <t>nicad5</t>
  </si>
  <si>
    <t>simcad</t>
  </si>
  <si>
    <t>simian</t>
  </si>
  <si>
    <t>Number of Changes</t>
  </si>
  <si>
    <t>Cochange Detected</t>
  </si>
  <si>
    <t>Recalls</t>
  </si>
  <si>
    <t>Precisions</t>
  </si>
  <si>
    <t>Precision</t>
  </si>
  <si>
    <t>F1 Scores</t>
  </si>
  <si>
    <t>Determine Maximum number of cochange with a seed change (Which clone detection tool?)</t>
  </si>
  <si>
    <t>Tools</t>
  </si>
  <si>
    <t>clw1</t>
  </si>
  <si>
    <t>clw2Blind</t>
  </si>
  <si>
    <t>clw3Pattern</t>
  </si>
  <si>
    <t>clw3Token</t>
  </si>
  <si>
    <t>line</t>
  </si>
  <si>
    <t>token</t>
  </si>
  <si>
    <t>token based or line based working good ?</t>
  </si>
  <si>
    <t>types of clone s different</t>
  </si>
  <si>
    <t>Weighted Average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</si>
  <si>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</si>
  <si>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</si>
  <si>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</si>
  <si>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</si>
  <si>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</si>
  <si>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</si>
  <si>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</si>
  <si>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</si>
  <si>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</si>
  <si>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</si>
  <si>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</si>
  <si>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</si>
  <si>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</si>
  <si>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</si>
  <si>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</si>
  <si>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</si>
  <si>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</si>
  <si>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</si>
  <si>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</si>
  <si>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</si>
  <si>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Clone Detectors</t>
  </si>
  <si>
    <t>CCFinder</t>
  </si>
  <si>
    <t>ConQAT</t>
  </si>
  <si>
    <t>Deckard</t>
  </si>
  <si>
    <t>Duplo</t>
  </si>
  <si>
    <t>iClones</t>
  </si>
  <si>
    <t>Nicad</t>
  </si>
  <si>
    <t>SimCAD</t>
  </si>
  <si>
    <t>Simian</t>
  </si>
  <si>
    <t>CLW(3Pattern)</t>
  </si>
  <si>
    <t>CLW(3Token)</t>
  </si>
  <si>
    <t>CLW(2Blind)</t>
  </si>
  <si>
    <t>CLW(Type1)</t>
  </si>
  <si>
    <t>Processed</t>
  </si>
  <si>
    <t>Experiencing Change</t>
  </si>
  <si>
    <t>Experiencing more than One Change</t>
  </si>
  <si>
    <t>Brlcad</t>
  </si>
  <si>
    <t>Camellia</t>
  </si>
  <si>
    <t>Carol</t>
  </si>
  <si>
    <t>Ctags</t>
  </si>
  <si>
    <t>Freecol</t>
  </si>
  <si>
    <t>Jabref</t>
  </si>
  <si>
    <t>jEdit</t>
  </si>
  <si>
    <t>Qmailadmin</t>
  </si>
  <si>
    <t>Number of Revisions/Subject Systems</t>
  </si>
  <si>
    <t xml:space="preserve">Number of revisions
Processed </t>
  </si>
  <si>
    <t xml:space="preserve">Number of revisions
experiencing change </t>
  </si>
  <si>
    <t>Number of revisions
experiencing more than
one change</t>
  </si>
  <si>
    <t xml:space="preserve">Tools </t>
  </si>
  <si>
    <t>Configuration for Clone Detection</t>
  </si>
  <si>
    <t xml:space="preserve">ConQAT </t>
  </si>
  <si>
    <t>block clones, clone min-length=5, gap ratio=0.3</t>
  </si>
  <si>
    <t xml:space="preserve">Deckard </t>
  </si>
  <si>
    <t>min. size: 30 tokens, 5 token stride, min. 85% similarity</t>
  </si>
  <si>
    <t xml:space="preserve">iClones </t>
  </si>
  <si>
    <t>minimum block: 30, minimum clone: 50,
All Transformation</t>
  </si>
  <si>
    <t xml:space="preserve">NiCad </t>
  </si>
  <si>
    <t>block clones, blind renaming, max. threshold=0.3,
minimum lines=5, maximum lines=2500</t>
  </si>
  <si>
    <t xml:space="preserve">SimCAD </t>
  </si>
  <si>
    <t>block clones, Source Transformation= generous</t>
  </si>
  <si>
    <t xml:space="preserve">Simian </t>
  </si>
  <si>
    <t>min. size: 5 lines, normalize literals/identifiers</t>
  </si>
  <si>
    <t>min. size: 50 tokens, min. token types: 12</t>
  </si>
  <si>
    <t>min. size: 10 lines, min. characters/line:1</t>
  </si>
  <si>
    <t>termsplit=token, termproc=FilterOperators 
termproc=FilterSeperators</t>
  </si>
  <si>
    <t>termsplit=token, termproc=Joiner</t>
  </si>
  <si>
    <t>cfproc=rename-blind, cfproc=abstract literal, termsplit=token, 
termproc=Joiner</t>
  </si>
  <si>
    <t>cfproc=rename-blind
cfproc=abstract literal, termsplit=line</t>
  </si>
  <si>
    <t>Subject
Systems</t>
  </si>
  <si>
    <t>Total Number
of Changes</t>
  </si>
  <si>
    <t>Average Percentage of
Cloned co-change (%)</t>
  </si>
  <si>
    <t xml:space="preserve">Brlcad </t>
  </si>
  <si>
    <t xml:space="preserve">Carol </t>
  </si>
  <si>
    <t xml:space="preserve">Ctags </t>
  </si>
  <si>
    <t xml:space="preserve">Freecol </t>
  </si>
  <si>
    <t xml:space="preserve">Jabref </t>
  </si>
  <si>
    <t xml:space="preserve">jEdit </t>
  </si>
  <si>
    <t>Average Percentage of Cloned co-change (%)</t>
  </si>
  <si>
    <t>Total</t>
  </si>
  <si>
    <t xml:space="preserve">BRL-CAD </t>
  </si>
  <si>
    <t>JEdit</t>
  </si>
  <si>
    <t>* Tools are listed in alphabetic order in the left-most column.</t>
  </si>
  <si>
    <t>* The numbers under each subject system represent the ranks of the tools for that system</t>
  </si>
  <si>
    <t>F1 Score</t>
  </si>
  <si>
    <t>Tools/SS</t>
  </si>
  <si>
    <t>CLW(T2Blind)</t>
  </si>
  <si>
    <t>CLW(T3Pattern)</t>
  </si>
  <si>
    <t>CLW(T3Token)</t>
  </si>
  <si>
    <t>CLW(T1)</t>
  </si>
  <si>
    <t>Ranking after Taking Weighted Average of F1 Score in Each Tool</t>
  </si>
  <si>
    <t>Subject Systems</t>
  </si>
  <si>
    <t>QMA</t>
  </si>
  <si>
    <t>subject_system</t>
  </si>
  <si>
    <t>clone_detector</t>
  </si>
  <si>
    <t>num_files</t>
  </si>
  <si>
    <t>total_unique_lines</t>
  </si>
  <si>
    <t>average_unique_lines</t>
  </si>
  <si>
    <t>brlcad</t>
  </si>
  <si>
    <t>cloneworks_type1</t>
  </si>
  <si>
    <t>cloneworks_type2blind</t>
  </si>
  <si>
    <t>cloneworks_type3pattern</t>
  </si>
  <si>
    <t>cloneworks_type3token</t>
  </si>
  <si>
    <t>deckard_2_0</t>
  </si>
  <si>
    <t>camellia</t>
  </si>
  <si>
    <t>carol</t>
  </si>
  <si>
    <t>ctags</t>
  </si>
  <si>
    <t>freecol</t>
  </si>
  <si>
    <t>jabref</t>
  </si>
  <si>
    <t>jedit</t>
  </si>
  <si>
    <t>qmailadmin</t>
  </si>
  <si>
    <t>Average/SS</t>
  </si>
  <si>
    <t>tokens</t>
  </si>
  <si>
    <t>Text</t>
  </si>
  <si>
    <t>Token</t>
  </si>
  <si>
    <t>Line</t>
  </si>
  <si>
    <t>AST</t>
  </si>
  <si>
    <t># ACC</t>
  </si>
  <si>
    <t># ATC</t>
  </si>
  <si>
    <t>% ATC</t>
  </si>
  <si>
    <t>% ACC</t>
  </si>
  <si>
    <t>SS</t>
  </si>
  <si>
    <t>SS: Subject Systems</t>
  </si>
  <si>
    <t># ATC: Number of Actual Taget Changes</t>
  </si>
  <si>
    <t># ACC: Number of Actual Co-changes</t>
  </si>
  <si>
    <t>Average Number of Clone Fragments / Revisions</t>
  </si>
  <si>
    <t>Number of Rev.</t>
  </si>
  <si>
    <t>WA</t>
  </si>
  <si>
    <t>LineCoveragee</t>
  </si>
  <si>
    <t>Max</t>
  </si>
  <si>
    <t>% of Clone Fragments</t>
  </si>
  <si>
    <t xml:space="preserve"> % of Line Coverage by Clone Fragments</t>
  </si>
  <si>
    <t>Ranking based on sum of ranks in individual systems</t>
  </si>
  <si>
    <t>Final Rank</t>
  </si>
  <si>
    <t>S1</t>
  </si>
  <si>
    <t>S2</t>
  </si>
  <si>
    <t>S3</t>
  </si>
  <si>
    <t>S4</t>
  </si>
  <si>
    <t>S5</t>
  </si>
  <si>
    <t>S6</t>
  </si>
  <si>
    <t>S7</t>
  </si>
  <si>
    <t>S8</t>
  </si>
  <si>
    <t>Sum of Ranks</t>
  </si>
  <si>
    <t>Feature Sets 1</t>
  </si>
  <si>
    <t>Feature Sets 2</t>
  </si>
  <si>
    <t>w</t>
  </si>
  <si>
    <t>p</t>
  </si>
  <si>
    <t>Result (p&lt;0.5)</t>
  </si>
  <si>
    <t>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</si>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</sst>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333333"/>
      <name val="Times New Roman"/>
      <family val="1"/>
    </font>
    <font>
      <sz val="7"/>
      <color rgb="FF000000"/>
      <name val="NimbusRomNo9L-Regu"/>
    </font>
    <font>
      <b/>
      <sz val="8"/>
      <color rgb="FF000000"/>
      <name val="NimbusRomNo9L-Medi"/>
    </font>
    <font>
      <sz val="8"/>
      <color rgb="FF000000"/>
      <name val="NimbusRomNo9L-Regu"/>
    </font>
    <font>
      <b/>
      <sz val="11"/>
      <color rgb="FF000000"/>
      <name val="NimbusRomNo9L-Medi"/>
    </font>
    <font>
      <sz val="11"/>
      <color rgb="FF000000"/>
      <name val="NimbusRomNo9L-Regu"/>
    </font>
    <font>
      <b/>
      <sz val="7"/>
      <color rgb="FF000000"/>
      <name val="NimbusRomNo9L-Medi"/>
    </font>
    <font>
      <b/>
      <i/>
      <sz val="7"/>
      <color rgb="FF000000"/>
      <name val="NimbusRomNo9L-MediItal"/>
    </font>
    <font>
      <sz val="7"/>
      <color rgb="FF000000"/>
      <name val="NimbusRomNo9L-Medi"/>
    </font>
    <font>
      <sz val="10"/>
      <color theme="1"/>
      <name val="Arial Unicode MS"/>
    </font>
    <font>
      <b/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0" fillId="0" borderId="1" xfId="0" applyFont="1" applyBorder="1" applyAlignment="1">
      <alignment vertical="center"/>
    </xf>
    <xf numFmtId="0" fontId="11" fillId="0" borderId="0" xfId="0" applyFont="1" applyAlignment="1"/>
    <xf numFmtId="0" fontId="0" fillId="0" borderId="0" xfId="0" applyAlignment="1"/>
    <xf numFmtId="0" fontId="1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 vertical="center" wrapText="1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52232299595956"/>
          <c:y val="0.12419900861674588"/>
          <c:w val="0.79896237211129517"/>
          <c:h val="0.863269663062452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'Bar Chart'!$B$2</c:f>
              <c:strCache>
                <c:ptCount val="1"/>
                <c:pt idx="0">
                  <c:v>Brlcad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Chart'!$B$3:$B$14</c:f>
              <c:numCache>
                <c:formatCode>0.00</c:formatCode>
                <c:ptCount val="12"/>
                <c:pt idx="0">
                  <c:v>0.26128887512390214</c:v>
                </c:pt>
                <c:pt idx="1">
                  <c:v>6.6502573992728964E-2</c:v>
                </c:pt>
                <c:pt idx="2">
                  <c:v>0.1001653605223721</c:v>
                </c:pt>
                <c:pt idx="3">
                  <c:v>0.42996072770301946</c:v>
                </c:pt>
                <c:pt idx="4">
                  <c:v>0.2213799883507718</c:v>
                </c:pt>
                <c:pt idx="5">
                  <c:v>0.25964507989095897</c:v>
                </c:pt>
                <c:pt idx="6">
                  <c:v>0.23890011959553353</c:v>
                </c:pt>
                <c:pt idx="7">
                  <c:v>0.10352213342253866</c:v>
                </c:pt>
                <c:pt idx="8">
                  <c:v>0.23530983229584282</c:v>
                </c:pt>
                <c:pt idx="9">
                  <c:v>9.3817886798157168E-2</c:v>
                </c:pt>
                <c:pt idx="10">
                  <c:v>0.12770922931680292</c:v>
                </c:pt>
                <c:pt idx="11">
                  <c:v>0.21870288872736493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4-4126-B550-7246828599F8}"/>
            </c:ext>
          </c:extLst>
        </c:ser>
        <c:ser>
          <c:idx val="1"/>
          <c:order val="1"/>
          <c:tx>
            <c:strRef>
              <c:f>'Bar Chart'!$C$2</c:f>
              <c:strCache>
                <c:ptCount val="1"/>
                <c:pt idx="0">
                  <c:v>Camellia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Chart'!$C$3:$C$14</c:f>
              <c:numCache>
                <c:formatCode>0.00</c:formatCode>
                <c:ptCount val="12"/>
                <c:pt idx="0">
                  <c:v>0.1683433270549558</c:v>
                </c:pt>
                <c:pt idx="1">
                  <c:v>2.5576372641884504E-2</c:v>
                </c:pt>
                <c:pt idx="2">
                  <c:v>5.2017521705816978E-2</c:v>
                </c:pt>
                <c:pt idx="3">
                  <c:v>0.1745850628112704</c:v>
                </c:pt>
                <c:pt idx="4">
                  <c:v>0.17527980319730138</c:v>
                </c:pt>
                <c:pt idx="5">
                  <c:v>7.460522438898233E-2</c:v>
                </c:pt>
                <c:pt idx="6">
                  <c:v>0.68955044535439758</c:v>
                </c:pt>
                <c:pt idx="7">
                  <c:v>5.8188483744716912E-3</c:v>
                </c:pt>
                <c:pt idx="8">
                  <c:v>0.11117439660966945</c:v>
                </c:pt>
                <c:pt idx="9">
                  <c:v>5.6843510951151636E-2</c:v>
                </c:pt>
                <c:pt idx="10">
                  <c:v>5.5349745552661464E-2</c:v>
                </c:pt>
                <c:pt idx="11">
                  <c:v>0.12220086961858032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4-4126-B550-7246828599F8}"/>
            </c:ext>
          </c:extLst>
        </c:ser>
        <c:ser>
          <c:idx val="2"/>
          <c:order val="2"/>
          <c:tx>
            <c:strRef>
              <c:f>'Bar Chart'!$D$2</c:f>
              <c:strCache>
                <c:ptCount val="1"/>
                <c:pt idx="0">
                  <c:v>Carol</c:v>
                </c:pt>
              </c:strCache>
            </c:strRef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Chart'!$D$3:$D$14</c:f>
              <c:numCache>
                <c:formatCode>0.00</c:formatCode>
                <c:ptCount val="12"/>
                <c:pt idx="0">
                  <c:v>0.1401173161994029</c:v>
                </c:pt>
                <c:pt idx="1">
                  <c:v>3.5063820862266726E-2</c:v>
                </c:pt>
                <c:pt idx="2">
                  <c:v>0.17194790586675388</c:v>
                </c:pt>
                <c:pt idx="3">
                  <c:v>0.60401997810108476</c:v>
                </c:pt>
                <c:pt idx="4">
                  <c:v>0.22915798438937657</c:v>
                </c:pt>
                <c:pt idx="5">
                  <c:v>8.135538361452016E-2</c:v>
                </c:pt>
                <c:pt idx="6">
                  <c:v>0.30579862696362087</c:v>
                </c:pt>
                <c:pt idx="7">
                  <c:v>2.1044663330818409E-2</c:v>
                </c:pt>
                <c:pt idx="8">
                  <c:v>5.376010606571182E-2</c:v>
                </c:pt>
                <c:pt idx="9">
                  <c:v>0.11662991199892592</c:v>
                </c:pt>
                <c:pt idx="10">
                  <c:v>0.10733313126412175</c:v>
                </c:pt>
                <c:pt idx="11">
                  <c:v>4.066622121678775E-2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84-4126-B550-7246828599F8}"/>
            </c:ext>
          </c:extLst>
        </c:ser>
        <c:ser>
          <c:idx val="3"/>
          <c:order val="3"/>
          <c:tx>
            <c:strRef>
              <c:f>'Bar Chart'!$E$2</c:f>
              <c:strCache>
                <c:ptCount val="1"/>
                <c:pt idx="0">
                  <c:v>Ctags</c:v>
                </c:pt>
              </c:strCache>
            </c:strRef>
          </c:tx>
          <c:spPr>
            <a:pattFill prst="narVert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Chart'!$E$3:$E$14</c:f>
              <c:numCache>
                <c:formatCode>0.00</c:formatCode>
                <c:ptCount val="12"/>
                <c:pt idx="0">
                  <c:v>0.14857443655985367</c:v>
                </c:pt>
                <c:pt idx="1">
                  <c:v>2.1342921238464391E-2</c:v>
                </c:pt>
                <c:pt idx="2">
                  <c:v>9.9084241695457487E-2</c:v>
                </c:pt>
                <c:pt idx="3">
                  <c:v>0.60747947670861591</c:v>
                </c:pt>
                <c:pt idx="4">
                  <c:v>0.22764930120188728</c:v>
                </c:pt>
                <c:pt idx="5">
                  <c:v>0.13204761380044039</c:v>
                </c:pt>
                <c:pt idx="6">
                  <c:v>0.19532384318811893</c:v>
                </c:pt>
                <c:pt idx="7">
                  <c:v>2.831608966706458E-2</c:v>
                </c:pt>
                <c:pt idx="8">
                  <c:v>6.8264596746490894E-2</c:v>
                </c:pt>
                <c:pt idx="9">
                  <c:v>0.2614702883412941</c:v>
                </c:pt>
                <c:pt idx="10">
                  <c:v>4.8726621567847198E-2</c:v>
                </c:pt>
                <c:pt idx="11">
                  <c:v>9.2856505147591514E-2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84-4126-B550-7246828599F8}"/>
            </c:ext>
          </c:extLst>
        </c:ser>
        <c:ser>
          <c:idx val="4"/>
          <c:order val="4"/>
          <c:tx>
            <c:strRef>
              <c:f>'Bar Chart'!$F$2</c:f>
              <c:strCache>
                <c:ptCount val="1"/>
                <c:pt idx="0">
                  <c:v>Freecol</c:v>
                </c:pt>
              </c:strCache>
            </c:strRef>
          </c:tx>
          <c:spPr>
            <a:pattFill prst="narVert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Chart'!$F$3:$F$14</c:f>
              <c:numCache>
                <c:formatCode>0.00</c:formatCode>
                <c:ptCount val="12"/>
                <c:pt idx="0">
                  <c:v>6.3605696000000003E-2</c:v>
                </c:pt>
                <c:pt idx="1">
                  <c:v>2.1374997999999999E-2</c:v>
                </c:pt>
                <c:pt idx="2">
                  <c:v>7.8849591999999996E-2</c:v>
                </c:pt>
                <c:pt idx="3">
                  <c:v>0.34723603400000003</c:v>
                </c:pt>
                <c:pt idx="4">
                  <c:v>8.6439531E-2</c:v>
                </c:pt>
                <c:pt idx="5">
                  <c:v>5.8612012999999998E-2</c:v>
                </c:pt>
                <c:pt idx="6">
                  <c:v>0.59716882599999999</c:v>
                </c:pt>
                <c:pt idx="7">
                  <c:v>8.0654239999999999E-3</c:v>
                </c:pt>
                <c:pt idx="8">
                  <c:v>2.3638247000000001E-2</c:v>
                </c:pt>
                <c:pt idx="9">
                  <c:v>2.8282055E-2</c:v>
                </c:pt>
                <c:pt idx="10">
                  <c:v>3.4404730000000001E-2</c:v>
                </c:pt>
                <c:pt idx="11">
                  <c:v>2.0560788E-2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84-4126-B550-7246828599F8}"/>
            </c:ext>
          </c:extLst>
        </c:ser>
        <c:ser>
          <c:idx val="5"/>
          <c:order val="5"/>
          <c:tx>
            <c:strRef>
              <c:f>'Bar Chart'!$G$2</c:f>
              <c:strCache>
                <c:ptCount val="1"/>
                <c:pt idx="0">
                  <c:v>Jabref</c:v>
                </c:pt>
              </c:strCache>
            </c:strRef>
          </c:tx>
          <c:spPr>
            <a:pattFill prst="narVert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Chart'!$G$3:$G$14</c:f>
              <c:numCache>
                <c:formatCode>0.00</c:formatCode>
                <c:ptCount val="12"/>
                <c:pt idx="0">
                  <c:v>0.11319835981612518</c:v>
                </c:pt>
                <c:pt idx="1">
                  <c:v>3.064367716838938E-2</c:v>
                </c:pt>
                <c:pt idx="2">
                  <c:v>0.10126647314409529</c:v>
                </c:pt>
                <c:pt idx="3">
                  <c:v>0.52042422259876187</c:v>
                </c:pt>
                <c:pt idx="4">
                  <c:v>0.15480653096138733</c:v>
                </c:pt>
                <c:pt idx="5">
                  <c:v>8.9959841748021172E-2</c:v>
                </c:pt>
                <c:pt idx="6">
                  <c:v>0.386597186829578</c:v>
                </c:pt>
                <c:pt idx="7">
                  <c:v>1.5972289531560543E-2</c:v>
                </c:pt>
                <c:pt idx="8">
                  <c:v>6.139685044544612E-2</c:v>
                </c:pt>
                <c:pt idx="9">
                  <c:v>7.9230793482322814E-2</c:v>
                </c:pt>
                <c:pt idx="10">
                  <c:v>7.2549324534107007E-2</c:v>
                </c:pt>
                <c:pt idx="11">
                  <c:v>4.6066254660553516E-2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84-4126-B550-7246828599F8}"/>
            </c:ext>
          </c:extLst>
        </c:ser>
        <c:ser>
          <c:idx val="6"/>
          <c:order val="6"/>
          <c:tx>
            <c:strRef>
              <c:f>'Bar Chart'!$H$2</c:f>
              <c:strCache>
                <c:ptCount val="1"/>
                <c:pt idx="0">
                  <c:v>jEdit</c:v>
                </c:pt>
              </c:strCache>
            </c:strRef>
          </c:tx>
          <c:spPr>
            <a:pattFill prst="narVert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Chart'!$H$3:$H$14</c:f>
              <c:numCache>
                <c:formatCode>0.00</c:formatCode>
                <c:ptCount val="12"/>
                <c:pt idx="0">
                  <c:v>4.8091838763995476E-2</c:v>
                </c:pt>
                <c:pt idx="1">
                  <c:v>2.5358934740746582E-2</c:v>
                </c:pt>
                <c:pt idx="2">
                  <c:v>6.5015436517153316E-2</c:v>
                </c:pt>
                <c:pt idx="3">
                  <c:v>0.56931945886931834</c:v>
                </c:pt>
                <c:pt idx="4">
                  <c:v>0.16138238598659291</c:v>
                </c:pt>
                <c:pt idx="5">
                  <c:v>5.8676858741456894E-2</c:v>
                </c:pt>
                <c:pt idx="6">
                  <c:v>0.41422278751880653</c:v>
                </c:pt>
                <c:pt idx="7">
                  <c:v>0</c:v>
                </c:pt>
                <c:pt idx="8">
                  <c:v>3.346588024082265E-2</c:v>
                </c:pt>
                <c:pt idx="9">
                  <c:v>9.5792612105499317E-2</c:v>
                </c:pt>
                <c:pt idx="10">
                  <c:v>4.8021271080920802E-2</c:v>
                </c:pt>
                <c:pt idx="11">
                  <c:v>2.3913462215803424E-2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84-4126-B550-7246828599F8}"/>
            </c:ext>
          </c:extLst>
        </c:ser>
        <c:ser>
          <c:idx val="7"/>
          <c:order val="7"/>
          <c:tx>
            <c:strRef>
              <c:f>'Bar Chart'!$I$2</c:f>
              <c:strCache>
                <c:ptCount val="1"/>
                <c:pt idx="0">
                  <c:v>QMA</c:v>
                </c:pt>
              </c:strCache>
            </c:strRef>
          </c:tx>
          <c:spPr>
            <a:solidFill>
              <a:srgbClr val="FFFF00"/>
            </a:solidFill>
            <a:ln w="12700"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Chart'!$I$3:$I$14</c:f>
              <c:numCache>
                <c:formatCode>0.00</c:formatCode>
                <c:ptCount val="12"/>
                <c:pt idx="0">
                  <c:v>0.1054961160521711</c:v>
                </c:pt>
                <c:pt idx="1">
                  <c:v>7.56835729174863E-2</c:v>
                </c:pt>
                <c:pt idx="2">
                  <c:v>0.11233215045429397</c:v>
                </c:pt>
                <c:pt idx="3">
                  <c:v>0.50104182992018786</c:v>
                </c:pt>
                <c:pt idx="4">
                  <c:v>0.32756816462582083</c:v>
                </c:pt>
                <c:pt idx="5">
                  <c:v>5.0066456251550172E-2</c:v>
                </c:pt>
                <c:pt idx="6">
                  <c:v>0.50518975920166476</c:v>
                </c:pt>
                <c:pt idx="7">
                  <c:v>4.7846889952153108E-3</c:v>
                </c:pt>
                <c:pt idx="8">
                  <c:v>6.5596874850248704E-2</c:v>
                </c:pt>
                <c:pt idx="9">
                  <c:v>2.0165847517132858E-2</c:v>
                </c:pt>
                <c:pt idx="10">
                  <c:v>6.1271956632230472E-2</c:v>
                </c:pt>
                <c:pt idx="11">
                  <c:v>3.4205709129131311E-2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84-4126-B550-724682859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575744751"/>
        <c:axId val="927016095"/>
      </c:barChart>
      <c:catAx>
        <c:axId val="575744751"/>
        <c:scaling>
          <c:orientation val="maxMin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16095"/>
        <c:crosses val="autoZero"/>
        <c:auto val="1"/>
        <c:lblAlgn val="ctr"/>
        <c:lblOffset val="100"/>
        <c:noMultiLvlLbl val="0"/>
      </c:catAx>
      <c:valAx>
        <c:axId val="927016095"/>
        <c:scaling>
          <c:orientation val="minMax"/>
          <c:max val="0.70000000000000007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44751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Chart'!$L$2</c:f>
              <c:strCache>
                <c:ptCount val="1"/>
                <c:pt idx="0">
                  <c:v>Brlcad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Chart'!$L$3:$L$14</c:f>
              <c:numCache>
                <c:formatCode>0.00</c:formatCode>
                <c:ptCount val="12"/>
                <c:pt idx="0">
                  <c:v>0.34372881999999999</c:v>
                </c:pt>
                <c:pt idx="1">
                  <c:v>0.15795795000000001</c:v>
                </c:pt>
                <c:pt idx="2">
                  <c:v>0.20241644</c:v>
                </c:pt>
                <c:pt idx="3">
                  <c:v>0.25003483999999998</c:v>
                </c:pt>
                <c:pt idx="4">
                  <c:v>0.35201194000000002</c:v>
                </c:pt>
                <c:pt idx="5">
                  <c:v>0.3146679</c:v>
                </c:pt>
                <c:pt idx="6">
                  <c:v>0.15494615</c:v>
                </c:pt>
                <c:pt idx="7">
                  <c:v>0.13756159000000001</c:v>
                </c:pt>
                <c:pt idx="8">
                  <c:v>0.29078817000000001</c:v>
                </c:pt>
                <c:pt idx="9">
                  <c:v>0.17996448000000001</c:v>
                </c:pt>
                <c:pt idx="10">
                  <c:v>0.23370001000000001</c:v>
                </c:pt>
                <c:pt idx="11">
                  <c:v>0.28497766000000002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6-47CB-9BC2-E83274AA4F42}"/>
            </c:ext>
          </c:extLst>
        </c:ser>
        <c:ser>
          <c:idx val="1"/>
          <c:order val="1"/>
          <c:tx>
            <c:strRef>
              <c:f>'Bar Chart'!$M$2</c:f>
              <c:strCache>
                <c:ptCount val="1"/>
                <c:pt idx="0">
                  <c:v>Camellia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Chart'!$M$3:$M$14</c:f>
              <c:numCache>
                <c:formatCode>0.00</c:formatCode>
                <c:ptCount val="12"/>
                <c:pt idx="0">
                  <c:v>0.37099252999999999</c:v>
                </c:pt>
                <c:pt idx="1">
                  <c:v>5.7638189999999999E-2</c:v>
                </c:pt>
                <c:pt idx="2">
                  <c:v>9.3283809999999995E-2</c:v>
                </c:pt>
                <c:pt idx="3">
                  <c:v>0.15123865</c:v>
                </c:pt>
                <c:pt idx="4">
                  <c:v>0.1820708</c:v>
                </c:pt>
                <c:pt idx="5">
                  <c:v>0.15304392</c:v>
                </c:pt>
                <c:pt idx="6">
                  <c:v>0.48587472999999998</c:v>
                </c:pt>
                <c:pt idx="7">
                  <c:v>1.9479449999999999E-2</c:v>
                </c:pt>
                <c:pt idx="8">
                  <c:v>0.21406217</c:v>
                </c:pt>
                <c:pt idx="9">
                  <c:v>6.7270300000000005E-2</c:v>
                </c:pt>
                <c:pt idx="10">
                  <c:v>7.9547590000000001E-2</c:v>
                </c:pt>
                <c:pt idx="11">
                  <c:v>0.21415027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6-47CB-9BC2-E83274AA4F42}"/>
            </c:ext>
          </c:extLst>
        </c:ser>
        <c:ser>
          <c:idx val="2"/>
          <c:order val="2"/>
          <c:tx>
            <c:strRef>
              <c:f>'Bar Chart'!$N$2</c:f>
              <c:strCache>
                <c:ptCount val="1"/>
                <c:pt idx="0">
                  <c:v>Carol</c:v>
                </c:pt>
              </c:strCache>
            </c:strRef>
          </c:tx>
          <c:spPr>
            <a:pattFill prst="narVert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Chart'!$N$3:$N$14</c:f>
              <c:numCache>
                <c:formatCode>0.00</c:formatCode>
                <c:ptCount val="12"/>
                <c:pt idx="0">
                  <c:v>0.32751560000000002</c:v>
                </c:pt>
                <c:pt idx="1">
                  <c:v>0.17536930000000001</c:v>
                </c:pt>
                <c:pt idx="2">
                  <c:v>0.29288862999999998</c:v>
                </c:pt>
                <c:pt idx="3">
                  <c:v>0.25724190000000002</c:v>
                </c:pt>
                <c:pt idx="4">
                  <c:v>0.39727678</c:v>
                </c:pt>
                <c:pt idx="5">
                  <c:v>0.23001005999999999</c:v>
                </c:pt>
                <c:pt idx="6">
                  <c:v>0.15975887</c:v>
                </c:pt>
                <c:pt idx="7">
                  <c:v>5.9030680000000002E-2</c:v>
                </c:pt>
                <c:pt idx="8">
                  <c:v>0.16469248</c:v>
                </c:pt>
                <c:pt idx="9">
                  <c:v>0.24536986999999999</c:v>
                </c:pt>
                <c:pt idx="10">
                  <c:v>0.25039650000000002</c:v>
                </c:pt>
                <c:pt idx="11">
                  <c:v>0.16107542999999999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D6-47CB-9BC2-E83274AA4F42}"/>
            </c:ext>
          </c:extLst>
        </c:ser>
        <c:ser>
          <c:idx val="3"/>
          <c:order val="3"/>
          <c:tx>
            <c:strRef>
              <c:f>'Bar Chart'!$O$2</c:f>
              <c:strCache>
                <c:ptCount val="1"/>
                <c:pt idx="0">
                  <c:v>Ctags</c:v>
                </c:pt>
              </c:strCache>
            </c:strRef>
          </c:tx>
          <c:spPr>
            <a:pattFill prst="narVert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Chart'!$O$3:$O$14</c:f>
              <c:numCache>
                <c:formatCode>0.00</c:formatCode>
                <c:ptCount val="12"/>
                <c:pt idx="0">
                  <c:v>0.18409327</c:v>
                </c:pt>
                <c:pt idx="1">
                  <c:v>5.1887240000000001E-2</c:v>
                </c:pt>
                <c:pt idx="2">
                  <c:v>0.14710994999999999</c:v>
                </c:pt>
                <c:pt idx="3">
                  <c:v>0.15424735000000001</c:v>
                </c:pt>
                <c:pt idx="4">
                  <c:v>0.24713941</c:v>
                </c:pt>
                <c:pt idx="5">
                  <c:v>0.16882606</c:v>
                </c:pt>
                <c:pt idx="6">
                  <c:v>0.11721876000000001</c:v>
                </c:pt>
                <c:pt idx="7">
                  <c:v>3.9282400000000002E-2</c:v>
                </c:pt>
                <c:pt idx="8">
                  <c:v>0.10030139</c:v>
                </c:pt>
                <c:pt idx="9">
                  <c:v>0.17135674000000001</c:v>
                </c:pt>
                <c:pt idx="10">
                  <c:v>4.051681E-2</c:v>
                </c:pt>
                <c:pt idx="11">
                  <c:v>0.12893740000000001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D6-47CB-9BC2-E83274AA4F42}"/>
            </c:ext>
          </c:extLst>
        </c:ser>
        <c:ser>
          <c:idx val="4"/>
          <c:order val="4"/>
          <c:tx>
            <c:strRef>
              <c:f>'Bar Chart'!$P$2</c:f>
              <c:strCache>
                <c:ptCount val="1"/>
                <c:pt idx="0">
                  <c:v>Freecol</c:v>
                </c:pt>
              </c:strCache>
            </c:strRef>
          </c:tx>
          <c:spPr>
            <a:pattFill prst="narVert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Chart'!$P$3:$P$14</c:f>
              <c:numCache>
                <c:formatCode>0.00</c:formatCode>
                <c:ptCount val="12"/>
                <c:pt idx="0">
                  <c:v>0.13800519999999999</c:v>
                </c:pt>
                <c:pt idx="1">
                  <c:v>5.1237400000000002E-2</c:v>
                </c:pt>
                <c:pt idx="2">
                  <c:v>8.9317480000000005E-2</c:v>
                </c:pt>
                <c:pt idx="3">
                  <c:v>9.2134740000000007E-2</c:v>
                </c:pt>
                <c:pt idx="4">
                  <c:v>0.14704138999999999</c:v>
                </c:pt>
                <c:pt idx="5">
                  <c:v>0.10524989</c:v>
                </c:pt>
                <c:pt idx="6">
                  <c:v>0.19862555000000001</c:v>
                </c:pt>
                <c:pt idx="7">
                  <c:v>1.6958000000000001E-2</c:v>
                </c:pt>
                <c:pt idx="8">
                  <c:v>4.4279590000000001E-2</c:v>
                </c:pt>
                <c:pt idx="9">
                  <c:v>4.8073310000000001E-2</c:v>
                </c:pt>
                <c:pt idx="10">
                  <c:v>7.1806339999999996E-2</c:v>
                </c:pt>
                <c:pt idx="11">
                  <c:v>4.8562599999999997E-2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D6-47CB-9BC2-E83274AA4F42}"/>
            </c:ext>
          </c:extLst>
        </c:ser>
        <c:ser>
          <c:idx val="5"/>
          <c:order val="5"/>
          <c:tx>
            <c:strRef>
              <c:f>'Bar Chart'!$Q$2</c:f>
              <c:strCache>
                <c:ptCount val="1"/>
                <c:pt idx="0">
                  <c:v>Jabref</c:v>
                </c:pt>
              </c:strCache>
            </c:strRef>
          </c:tx>
          <c:spPr>
            <a:pattFill prst="narVert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Chart'!$Q$3:$Q$14</c:f>
              <c:numCache>
                <c:formatCode>0.00</c:formatCode>
                <c:ptCount val="12"/>
                <c:pt idx="0">
                  <c:v>0.2067785</c:v>
                </c:pt>
                <c:pt idx="1">
                  <c:v>0.10091334</c:v>
                </c:pt>
                <c:pt idx="2">
                  <c:v>0.17041735999999999</c:v>
                </c:pt>
                <c:pt idx="3">
                  <c:v>0.21528511</c:v>
                </c:pt>
                <c:pt idx="4">
                  <c:v>0.28800847000000002</c:v>
                </c:pt>
                <c:pt idx="5">
                  <c:v>0.18724494</c:v>
                </c:pt>
                <c:pt idx="6">
                  <c:v>8.5727460000000005E-2</c:v>
                </c:pt>
                <c:pt idx="7">
                  <c:v>3.987773E-2</c:v>
                </c:pt>
                <c:pt idx="8">
                  <c:v>0.15095695000000001</c:v>
                </c:pt>
                <c:pt idx="9">
                  <c:v>0.15133477000000001</c:v>
                </c:pt>
                <c:pt idx="10">
                  <c:v>0.16175639999999999</c:v>
                </c:pt>
                <c:pt idx="11">
                  <c:v>0.13225586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D6-47CB-9BC2-E83274AA4F42}"/>
            </c:ext>
          </c:extLst>
        </c:ser>
        <c:ser>
          <c:idx val="6"/>
          <c:order val="6"/>
          <c:tx>
            <c:strRef>
              <c:f>'Bar Chart'!$R$2</c:f>
              <c:strCache>
                <c:ptCount val="1"/>
                <c:pt idx="0">
                  <c:v>jEdit</c:v>
                </c:pt>
              </c:strCache>
            </c:strRef>
          </c:tx>
          <c:spPr>
            <a:pattFill prst="narVert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Chart'!$R$3:$R$14</c:f>
              <c:numCache>
                <c:formatCode>0.00</c:formatCode>
                <c:ptCount val="12"/>
                <c:pt idx="0">
                  <c:v>0.14135096</c:v>
                </c:pt>
                <c:pt idx="1">
                  <c:v>6.0063419999999999E-2</c:v>
                </c:pt>
                <c:pt idx="2">
                  <c:v>0.11059901</c:v>
                </c:pt>
                <c:pt idx="3">
                  <c:v>0.25093423999999998</c:v>
                </c:pt>
                <c:pt idx="4">
                  <c:v>0.26085166999999998</c:v>
                </c:pt>
                <c:pt idx="5">
                  <c:v>0.14489198</c:v>
                </c:pt>
                <c:pt idx="6">
                  <c:v>0.11689541000000001</c:v>
                </c:pt>
                <c:pt idx="7">
                  <c:v>0</c:v>
                </c:pt>
                <c:pt idx="8">
                  <c:v>9.5235379999999994E-2</c:v>
                </c:pt>
                <c:pt idx="9">
                  <c:v>0.17213349999999999</c:v>
                </c:pt>
                <c:pt idx="10">
                  <c:v>9.6248840000000002E-2</c:v>
                </c:pt>
                <c:pt idx="11">
                  <c:v>5.194298E-2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D6-47CB-9BC2-E83274AA4F42}"/>
            </c:ext>
          </c:extLst>
        </c:ser>
        <c:ser>
          <c:idx val="7"/>
          <c:order val="7"/>
          <c:tx>
            <c:strRef>
              <c:f>'Bar Chart'!$S$2</c:f>
              <c:strCache>
                <c:ptCount val="1"/>
                <c:pt idx="0">
                  <c:v>QMA</c:v>
                </c:pt>
              </c:strCache>
            </c:strRef>
          </c:tx>
          <c:spPr>
            <a:pattFill prst="narVert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Chart'!$S$3:$S$14</c:f>
              <c:numCache>
                <c:formatCode>0.00</c:formatCode>
                <c:ptCount val="12"/>
                <c:pt idx="0">
                  <c:v>0.37276551000000002</c:v>
                </c:pt>
                <c:pt idx="1">
                  <c:v>0.21184937000000001</c:v>
                </c:pt>
                <c:pt idx="2">
                  <c:v>0.33582014999999998</c:v>
                </c:pt>
                <c:pt idx="3">
                  <c:v>0.4749023</c:v>
                </c:pt>
                <c:pt idx="4">
                  <c:v>0.59375186999999996</c:v>
                </c:pt>
                <c:pt idx="5">
                  <c:v>0.16432147999999999</c:v>
                </c:pt>
                <c:pt idx="6">
                  <c:v>0.34069653999999999</c:v>
                </c:pt>
                <c:pt idx="7">
                  <c:v>4.7318600000000001E-3</c:v>
                </c:pt>
                <c:pt idx="8">
                  <c:v>0.18438486000000001</c:v>
                </c:pt>
                <c:pt idx="9">
                  <c:v>5.9936910000000003E-2</c:v>
                </c:pt>
                <c:pt idx="10">
                  <c:v>0.23838873999999999</c:v>
                </c:pt>
                <c:pt idx="11">
                  <c:v>0.16456361999999999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D6-47CB-9BC2-E83274AA4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575744751"/>
        <c:axId val="927016095"/>
      </c:barChart>
      <c:catAx>
        <c:axId val="575744751"/>
        <c:scaling>
          <c:orientation val="maxMin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016095"/>
        <c:crosses val="autoZero"/>
        <c:auto val="1"/>
        <c:lblAlgn val="ctr"/>
        <c:lblOffset val="100"/>
        <c:noMultiLvlLbl val="0"/>
      </c:catAx>
      <c:valAx>
        <c:axId val="927016095"/>
        <c:scaling>
          <c:orientation val="minMax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7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Chart'!$B$2</c:f>
              <c:strCache>
                <c:ptCount val="1"/>
                <c:pt idx="0">
                  <c:v>Brlcad</c:v>
                </c:pt>
              </c:strCache>
            </c:strRef>
          </c:tx>
          <c:spPr>
            <a:pattFill prst="smGri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Chart'!$B$3:$B$14</c:f>
              <c:numCache>
                <c:formatCode>0.00</c:formatCode>
                <c:ptCount val="12"/>
                <c:pt idx="0">
                  <c:v>0.26128887512390214</c:v>
                </c:pt>
                <c:pt idx="1">
                  <c:v>6.6502573992728964E-2</c:v>
                </c:pt>
                <c:pt idx="2">
                  <c:v>0.1001653605223721</c:v>
                </c:pt>
                <c:pt idx="3">
                  <c:v>0.42996072770301946</c:v>
                </c:pt>
                <c:pt idx="4">
                  <c:v>0.2213799883507718</c:v>
                </c:pt>
                <c:pt idx="5">
                  <c:v>0.25964507989095897</c:v>
                </c:pt>
                <c:pt idx="6">
                  <c:v>0.23890011959553353</c:v>
                </c:pt>
                <c:pt idx="7">
                  <c:v>0.10352213342253866</c:v>
                </c:pt>
                <c:pt idx="8">
                  <c:v>0.23530983229584282</c:v>
                </c:pt>
                <c:pt idx="9">
                  <c:v>9.3817886798157168E-2</c:v>
                </c:pt>
                <c:pt idx="10">
                  <c:v>0.12770922931680292</c:v>
                </c:pt>
                <c:pt idx="11">
                  <c:v>0.21870288872736493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B-4F1E-9FF8-867CE642F0C8}"/>
            </c:ext>
          </c:extLst>
        </c:ser>
        <c:ser>
          <c:idx val="1"/>
          <c:order val="1"/>
          <c:tx>
            <c:strRef>
              <c:f>'Bar Chart'!$C$2</c:f>
              <c:strCache>
                <c:ptCount val="1"/>
                <c:pt idx="0">
                  <c:v>Camellia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Chart'!$C$3:$C$14</c:f>
              <c:numCache>
                <c:formatCode>0.00</c:formatCode>
                <c:ptCount val="12"/>
                <c:pt idx="0">
                  <c:v>0.1683433270549558</c:v>
                </c:pt>
                <c:pt idx="1">
                  <c:v>2.5576372641884504E-2</c:v>
                </c:pt>
                <c:pt idx="2">
                  <c:v>5.2017521705816978E-2</c:v>
                </c:pt>
                <c:pt idx="3">
                  <c:v>0.1745850628112704</c:v>
                </c:pt>
                <c:pt idx="4">
                  <c:v>0.17527980319730138</c:v>
                </c:pt>
                <c:pt idx="5">
                  <c:v>7.460522438898233E-2</c:v>
                </c:pt>
                <c:pt idx="6">
                  <c:v>0.68955044535439758</c:v>
                </c:pt>
                <c:pt idx="7">
                  <c:v>5.8188483744716912E-3</c:v>
                </c:pt>
                <c:pt idx="8">
                  <c:v>0.11117439660966945</c:v>
                </c:pt>
                <c:pt idx="9">
                  <c:v>5.6843510951151636E-2</c:v>
                </c:pt>
                <c:pt idx="10">
                  <c:v>5.5349745552661464E-2</c:v>
                </c:pt>
                <c:pt idx="11">
                  <c:v>0.12220086961858032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1B-4F1E-9FF8-867CE642F0C8}"/>
            </c:ext>
          </c:extLst>
        </c:ser>
        <c:ser>
          <c:idx val="2"/>
          <c:order val="2"/>
          <c:tx>
            <c:strRef>
              <c:f>'Bar Chart'!$D$2</c:f>
              <c:strCache>
                <c:ptCount val="1"/>
                <c:pt idx="0">
                  <c:v>Carol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Chart'!$D$3:$D$14</c:f>
              <c:numCache>
                <c:formatCode>0.00</c:formatCode>
                <c:ptCount val="12"/>
                <c:pt idx="0">
                  <c:v>0.1401173161994029</c:v>
                </c:pt>
                <c:pt idx="1">
                  <c:v>3.5063820862266726E-2</c:v>
                </c:pt>
                <c:pt idx="2">
                  <c:v>0.17194790586675388</c:v>
                </c:pt>
                <c:pt idx="3">
                  <c:v>0.60401997810108476</c:v>
                </c:pt>
                <c:pt idx="4">
                  <c:v>0.22915798438937657</c:v>
                </c:pt>
                <c:pt idx="5">
                  <c:v>8.135538361452016E-2</c:v>
                </c:pt>
                <c:pt idx="6">
                  <c:v>0.30579862696362087</c:v>
                </c:pt>
                <c:pt idx="7">
                  <c:v>2.1044663330818409E-2</c:v>
                </c:pt>
                <c:pt idx="8">
                  <c:v>5.376010606571182E-2</c:v>
                </c:pt>
                <c:pt idx="9">
                  <c:v>0.11662991199892592</c:v>
                </c:pt>
                <c:pt idx="10">
                  <c:v>0.10733313126412175</c:v>
                </c:pt>
                <c:pt idx="11">
                  <c:v>4.066622121678775E-2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1B-4F1E-9FF8-867CE642F0C8}"/>
            </c:ext>
          </c:extLst>
        </c:ser>
        <c:ser>
          <c:idx val="3"/>
          <c:order val="3"/>
          <c:tx>
            <c:strRef>
              <c:f>'Bar Chart'!$E$2</c:f>
              <c:strCache>
                <c:ptCount val="1"/>
                <c:pt idx="0">
                  <c:v>Ctags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Chart'!$E$3:$E$14</c:f>
              <c:numCache>
                <c:formatCode>0.00</c:formatCode>
                <c:ptCount val="12"/>
                <c:pt idx="0">
                  <c:v>0.14857443655985367</c:v>
                </c:pt>
                <c:pt idx="1">
                  <c:v>2.1342921238464391E-2</c:v>
                </c:pt>
                <c:pt idx="2">
                  <c:v>9.9084241695457487E-2</c:v>
                </c:pt>
                <c:pt idx="3">
                  <c:v>0.60747947670861591</c:v>
                </c:pt>
                <c:pt idx="4">
                  <c:v>0.22764930120188728</c:v>
                </c:pt>
                <c:pt idx="5">
                  <c:v>0.13204761380044039</c:v>
                </c:pt>
                <c:pt idx="6">
                  <c:v>0.19532384318811893</c:v>
                </c:pt>
                <c:pt idx="7">
                  <c:v>2.831608966706458E-2</c:v>
                </c:pt>
                <c:pt idx="8">
                  <c:v>6.8264596746490894E-2</c:v>
                </c:pt>
                <c:pt idx="9">
                  <c:v>0.2614702883412941</c:v>
                </c:pt>
                <c:pt idx="10">
                  <c:v>4.8726621567847198E-2</c:v>
                </c:pt>
                <c:pt idx="11">
                  <c:v>9.2856505147591514E-2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1B-4F1E-9FF8-867CE642F0C8}"/>
            </c:ext>
          </c:extLst>
        </c:ser>
        <c:ser>
          <c:idx val="4"/>
          <c:order val="4"/>
          <c:tx>
            <c:strRef>
              <c:f>'Bar Chart'!$F$2</c:f>
              <c:strCache>
                <c:ptCount val="1"/>
                <c:pt idx="0">
                  <c:v>Freecol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Chart'!$F$3:$F$14</c:f>
              <c:numCache>
                <c:formatCode>0.00</c:formatCode>
                <c:ptCount val="12"/>
                <c:pt idx="0">
                  <c:v>6.3605696000000003E-2</c:v>
                </c:pt>
                <c:pt idx="1">
                  <c:v>2.1374997999999999E-2</c:v>
                </c:pt>
                <c:pt idx="2">
                  <c:v>7.8849591999999996E-2</c:v>
                </c:pt>
                <c:pt idx="3">
                  <c:v>0.34723603400000003</c:v>
                </c:pt>
                <c:pt idx="4">
                  <c:v>8.6439531E-2</c:v>
                </c:pt>
                <c:pt idx="5">
                  <c:v>5.8612012999999998E-2</c:v>
                </c:pt>
                <c:pt idx="6">
                  <c:v>0.59716882599999999</c:v>
                </c:pt>
                <c:pt idx="7">
                  <c:v>8.0654239999999999E-3</c:v>
                </c:pt>
                <c:pt idx="8">
                  <c:v>2.3638247000000001E-2</c:v>
                </c:pt>
                <c:pt idx="9">
                  <c:v>2.8282055E-2</c:v>
                </c:pt>
                <c:pt idx="10">
                  <c:v>3.4404730000000001E-2</c:v>
                </c:pt>
                <c:pt idx="11">
                  <c:v>2.0560788E-2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1B-4F1E-9FF8-867CE642F0C8}"/>
            </c:ext>
          </c:extLst>
        </c:ser>
        <c:ser>
          <c:idx val="5"/>
          <c:order val="5"/>
          <c:tx>
            <c:strRef>
              <c:f>'Bar Chart'!$G$2</c:f>
              <c:strCache>
                <c:ptCount val="1"/>
                <c:pt idx="0">
                  <c:v>Jabref</c:v>
                </c:pt>
              </c:strCache>
            </c:strRef>
          </c:tx>
          <c:spPr>
            <a:pattFill prst="shingle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Chart'!$G$3:$G$14</c:f>
              <c:numCache>
                <c:formatCode>0.00</c:formatCode>
                <c:ptCount val="12"/>
                <c:pt idx="0">
                  <c:v>0.11319835981612518</c:v>
                </c:pt>
                <c:pt idx="1">
                  <c:v>3.064367716838938E-2</c:v>
                </c:pt>
                <c:pt idx="2">
                  <c:v>0.10126647314409529</c:v>
                </c:pt>
                <c:pt idx="3">
                  <c:v>0.52042422259876187</c:v>
                </c:pt>
                <c:pt idx="4">
                  <c:v>0.15480653096138733</c:v>
                </c:pt>
                <c:pt idx="5">
                  <c:v>8.9959841748021172E-2</c:v>
                </c:pt>
                <c:pt idx="6">
                  <c:v>0.386597186829578</c:v>
                </c:pt>
                <c:pt idx="7">
                  <c:v>1.5972289531560543E-2</c:v>
                </c:pt>
                <c:pt idx="8">
                  <c:v>6.139685044544612E-2</c:v>
                </c:pt>
                <c:pt idx="9">
                  <c:v>7.9230793482322814E-2</c:v>
                </c:pt>
                <c:pt idx="10">
                  <c:v>7.2549324534107007E-2</c:v>
                </c:pt>
                <c:pt idx="11">
                  <c:v>4.6066254660553516E-2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1B-4F1E-9FF8-867CE642F0C8}"/>
            </c:ext>
          </c:extLst>
        </c:ser>
        <c:ser>
          <c:idx val="6"/>
          <c:order val="6"/>
          <c:tx>
            <c:strRef>
              <c:f>'Bar Chart'!$H$2</c:f>
              <c:strCache>
                <c:ptCount val="1"/>
                <c:pt idx="0">
                  <c:v>jEdit</c:v>
                </c:pt>
              </c:strCache>
            </c:strRef>
          </c:tx>
          <c:spPr>
            <a:pattFill prst="lg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Chart'!$H$3:$H$14</c:f>
              <c:numCache>
                <c:formatCode>0.00</c:formatCode>
                <c:ptCount val="12"/>
                <c:pt idx="0">
                  <c:v>4.8091838763995476E-2</c:v>
                </c:pt>
                <c:pt idx="1">
                  <c:v>2.5358934740746582E-2</c:v>
                </c:pt>
                <c:pt idx="2">
                  <c:v>6.5015436517153316E-2</c:v>
                </c:pt>
                <c:pt idx="3">
                  <c:v>0.56931945886931834</c:v>
                </c:pt>
                <c:pt idx="4">
                  <c:v>0.16138238598659291</c:v>
                </c:pt>
                <c:pt idx="5">
                  <c:v>5.8676858741456894E-2</c:v>
                </c:pt>
                <c:pt idx="6">
                  <c:v>0.41422278751880653</c:v>
                </c:pt>
                <c:pt idx="7">
                  <c:v>0</c:v>
                </c:pt>
                <c:pt idx="8">
                  <c:v>3.346588024082265E-2</c:v>
                </c:pt>
                <c:pt idx="9">
                  <c:v>9.5792612105499317E-2</c:v>
                </c:pt>
                <c:pt idx="10">
                  <c:v>4.8021271080920802E-2</c:v>
                </c:pt>
                <c:pt idx="11">
                  <c:v>2.3913462215803424E-2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1B-4F1E-9FF8-867CE642F0C8}"/>
            </c:ext>
          </c:extLst>
        </c:ser>
        <c:ser>
          <c:idx val="7"/>
          <c:order val="7"/>
          <c:tx>
            <c:strRef>
              <c:f>'Bar Chart'!$I$2</c:f>
              <c:strCache>
                <c:ptCount val="1"/>
                <c:pt idx="0">
                  <c:v>QMA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Chart'!$I$3:$I$14</c:f>
              <c:numCache>
                <c:formatCode>0.00</c:formatCode>
                <c:ptCount val="12"/>
                <c:pt idx="0">
                  <c:v>0.1054961160521711</c:v>
                </c:pt>
                <c:pt idx="1">
                  <c:v>7.56835729174863E-2</c:v>
                </c:pt>
                <c:pt idx="2">
                  <c:v>0.11233215045429397</c:v>
                </c:pt>
                <c:pt idx="3">
                  <c:v>0.50104182992018786</c:v>
                </c:pt>
                <c:pt idx="4">
                  <c:v>0.32756816462582083</c:v>
                </c:pt>
                <c:pt idx="5">
                  <c:v>5.0066456251550172E-2</c:v>
                </c:pt>
                <c:pt idx="6">
                  <c:v>0.50518975920166476</c:v>
                </c:pt>
                <c:pt idx="7">
                  <c:v>4.7846889952153108E-3</c:v>
                </c:pt>
                <c:pt idx="8">
                  <c:v>6.5596874850248704E-2</c:v>
                </c:pt>
                <c:pt idx="9">
                  <c:v>2.0165847517132858E-2</c:v>
                </c:pt>
                <c:pt idx="10">
                  <c:v>6.1271956632230472E-2</c:v>
                </c:pt>
                <c:pt idx="11">
                  <c:v>3.4205709129131311E-2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1B-4F1E-9FF8-867CE642F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6396432"/>
        <c:axId val="972397824"/>
      </c:barChart>
      <c:catAx>
        <c:axId val="96639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397824"/>
        <c:crosses val="autoZero"/>
        <c:auto val="1"/>
        <c:lblAlgn val="ctr"/>
        <c:lblOffset val="100"/>
        <c:noMultiLvlLbl val="0"/>
      </c:catAx>
      <c:valAx>
        <c:axId val="9723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9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Chart'!$L$2</c:f>
              <c:strCache>
                <c:ptCount val="1"/>
                <c:pt idx="0">
                  <c:v>Brlcad</c:v>
                </c:pt>
              </c:strCache>
            </c:strRef>
          </c:tx>
          <c:spPr>
            <a:pattFill prst="smGri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Chart'!$L$3:$L$14</c:f>
              <c:numCache>
                <c:formatCode>0.00</c:formatCode>
                <c:ptCount val="12"/>
                <c:pt idx="0">
                  <c:v>0.34372881999999999</c:v>
                </c:pt>
                <c:pt idx="1">
                  <c:v>0.15795795000000001</c:v>
                </c:pt>
                <c:pt idx="2">
                  <c:v>0.20241644</c:v>
                </c:pt>
                <c:pt idx="3">
                  <c:v>0.25003483999999998</c:v>
                </c:pt>
                <c:pt idx="4">
                  <c:v>0.35201194000000002</c:v>
                </c:pt>
                <c:pt idx="5">
                  <c:v>0.3146679</c:v>
                </c:pt>
                <c:pt idx="6">
                  <c:v>0.15494615</c:v>
                </c:pt>
                <c:pt idx="7">
                  <c:v>0.13756159000000001</c:v>
                </c:pt>
                <c:pt idx="8">
                  <c:v>0.29078817000000001</c:v>
                </c:pt>
                <c:pt idx="9">
                  <c:v>0.17996448000000001</c:v>
                </c:pt>
                <c:pt idx="10">
                  <c:v>0.23370001000000001</c:v>
                </c:pt>
                <c:pt idx="11">
                  <c:v>0.28497766000000002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C-4A0C-911F-3228FBF675DA}"/>
            </c:ext>
          </c:extLst>
        </c:ser>
        <c:ser>
          <c:idx val="1"/>
          <c:order val="1"/>
          <c:tx>
            <c:strRef>
              <c:f>'Bar Chart'!$M$2</c:f>
              <c:strCache>
                <c:ptCount val="1"/>
                <c:pt idx="0">
                  <c:v>Camellia</c:v>
                </c:pt>
              </c:strCache>
            </c:strRef>
          </c:tx>
          <c:spPr>
            <a:pattFill prst="zigZ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Chart'!$M$3:$M$14</c:f>
              <c:numCache>
                <c:formatCode>0.00</c:formatCode>
                <c:ptCount val="12"/>
                <c:pt idx="0">
                  <c:v>0.37099252999999999</c:v>
                </c:pt>
                <c:pt idx="1">
                  <c:v>5.7638189999999999E-2</c:v>
                </c:pt>
                <c:pt idx="2">
                  <c:v>9.3283809999999995E-2</c:v>
                </c:pt>
                <c:pt idx="3">
                  <c:v>0.15123865</c:v>
                </c:pt>
                <c:pt idx="4">
                  <c:v>0.1820708</c:v>
                </c:pt>
                <c:pt idx="5">
                  <c:v>0.15304392</c:v>
                </c:pt>
                <c:pt idx="6">
                  <c:v>0.48587472999999998</c:v>
                </c:pt>
                <c:pt idx="7">
                  <c:v>1.9479449999999999E-2</c:v>
                </c:pt>
                <c:pt idx="8">
                  <c:v>0.21406217</c:v>
                </c:pt>
                <c:pt idx="9">
                  <c:v>6.7270300000000005E-2</c:v>
                </c:pt>
                <c:pt idx="10">
                  <c:v>7.9547590000000001E-2</c:v>
                </c:pt>
                <c:pt idx="11">
                  <c:v>0.21415027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AC-4A0C-911F-3228FBF675DA}"/>
            </c:ext>
          </c:extLst>
        </c:ser>
        <c:ser>
          <c:idx val="2"/>
          <c:order val="2"/>
          <c:tx>
            <c:strRef>
              <c:f>'Bar Chart'!$N$2</c:f>
              <c:strCache>
                <c:ptCount val="1"/>
                <c:pt idx="0">
                  <c:v>Carol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Chart'!$N$3:$N$14</c:f>
              <c:numCache>
                <c:formatCode>0.00</c:formatCode>
                <c:ptCount val="12"/>
                <c:pt idx="0">
                  <c:v>0.32751560000000002</c:v>
                </c:pt>
                <c:pt idx="1">
                  <c:v>0.17536930000000001</c:v>
                </c:pt>
                <c:pt idx="2">
                  <c:v>0.29288862999999998</c:v>
                </c:pt>
                <c:pt idx="3">
                  <c:v>0.25724190000000002</c:v>
                </c:pt>
                <c:pt idx="4">
                  <c:v>0.39727678</c:v>
                </c:pt>
                <c:pt idx="5">
                  <c:v>0.23001005999999999</c:v>
                </c:pt>
                <c:pt idx="6">
                  <c:v>0.15975887</c:v>
                </c:pt>
                <c:pt idx="7">
                  <c:v>5.9030680000000002E-2</c:v>
                </c:pt>
                <c:pt idx="8">
                  <c:v>0.16469248</c:v>
                </c:pt>
                <c:pt idx="9">
                  <c:v>0.24536986999999999</c:v>
                </c:pt>
                <c:pt idx="10">
                  <c:v>0.25039650000000002</c:v>
                </c:pt>
                <c:pt idx="11">
                  <c:v>0.16107542999999999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AC-4A0C-911F-3228FBF675DA}"/>
            </c:ext>
          </c:extLst>
        </c:ser>
        <c:ser>
          <c:idx val="3"/>
          <c:order val="3"/>
          <c:tx>
            <c:strRef>
              <c:f>'Bar Chart'!$O$2</c:f>
              <c:strCache>
                <c:ptCount val="1"/>
                <c:pt idx="0">
                  <c:v>Ctags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Chart'!$O$3:$O$14</c:f>
              <c:numCache>
                <c:formatCode>0.00</c:formatCode>
                <c:ptCount val="12"/>
                <c:pt idx="0">
                  <c:v>0.18409327</c:v>
                </c:pt>
                <c:pt idx="1">
                  <c:v>5.1887240000000001E-2</c:v>
                </c:pt>
                <c:pt idx="2">
                  <c:v>0.14710994999999999</c:v>
                </c:pt>
                <c:pt idx="3">
                  <c:v>0.15424735000000001</c:v>
                </c:pt>
                <c:pt idx="4">
                  <c:v>0.24713941</c:v>
                </c:pt>
                <c:pt idx="5">
                  <c:v>0.16882606</c:v>
                </c:pt>
                <c:pt idx="6">
                  <c:v>0.11721876000000001</c:v>
                </c:pt>
                <c:pt idx="7">
                  <c:v>3.9282400000000002E-2</c:v>
                </c:pt>
                <c:pt idx="8">
                  <c:v>0.10030139</c:v>
                </c:pt>
                <c:pt idx="9">
                  <c:v>0.17135674000000001</c:v>
                </c:pt>
                <c:pt idx="10">
                  <c:v>4.051681E-2</c:v>
                </c:pt>
                <c:pt idx="11">
                  <c:v>0.12893740000000001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AC-4A0C-911F-3228FBF675DA}"/>
            </c:ext>
          </c:extLst>
        </c:ser>
        <c:ser>
          <c:idx val="4"/>
          <c:order val="4"/>
          <c:tx>
            <c:strRef>
              <c:f>'Bar Chart'!$P$2</c:f>
              <c:strCache>
                <c:ptCount val="1"/>
                <c:pt idx="0">
                  <c:v>Freecol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Chart'!$P$3:$P$14</c:f>
              <c:numCache>
                <c:formatCode>0.00</c:formatCode>
                <c:ptCount val="12"/>
                <c:pt idx="0">
                  <c:v>0.13800519999999999</c:v>
                </c:pt>
                <c:pt idx="1">
                  <c:v>5.1237400000000002E-2</c:v>
                </c:pt>
                <c:pt idx="2">
                  <c:v>8.9317480000000005E-2</c:v>
                </c:pt>
                <c:pt idx="3">
                  <c:v>9.2134740000000007E-2</c:v>
                </c:pt>
                <c:pt idx="4">
                  <c:v>0.14704138999999999</c:v>
                </c:pt>
                <c:pt idx="5">
                  <c:v>0.10524989</c:v>
                </c:pt>
                <c:pt idx="6">
                  <c:v>0.19862555000000001</c:v>
                </c:pt>
                <c:pt idx="7">
                  <c:v>1.6958000000000001E-2</c:v>
                </c:pt>
                <c:pt idx="8">
                  <c:v>4.4279590000000001E-2</c:v>
                </c:pt>
                <c:pt idx="9">
                  <c:v>4.8073310000000001E-2</c:v>
                </c:pt>
                <c:pt idx="10">
                  <c:v>7.1806339999999996E-2</c:v>
                </c:pt>
                <c:pt idx="11">
                  <c:v>4.8562599999999997E-2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AC-4A0C-911F-3228FBF675DA}"/>
            </c:ext>
          </c:extLst>
        </c:ser>
        <c:ser>
          <c:idx val="5"/>
          <c:order val="5"/>
          <c:tx>
            <c:strRef>
              <c:f>'Bar Chart'!$Q$2</c:f>
              <c:strCache>
                <c:ptCount val="1"/>
                <c:pt idx="0">
                  <c:v>Jabref</c:v>
                </c:pt>
              </c:strCache>
            </c:strRef>
          </c:tx>
          <c:spPr>
            <a:pattFill prst="lgConfetti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Chart'!$Q$3:$Q$14</c:f>
              <c:numCache>
                <c:formatCode>0.00</c:formatCode>
                <c:ptCount val="12"/>
                <c:pt idx="0">
                  <c:v>0.2067785</c:v>
                </c:pt>
                <c:pt idx="1">
                  <c:v>0.10091334</c:v>
                </c:pt>
                <c:pt idx="2">
                  <c:v>0.17041735999999999</c:v>
                </c:pt>
                <c:pt idx="3">
                  <c:v>0.21528511</c:v>
                </c:pt>
                <c:pt idx="4">
                  <c:v>0.28800847000000002</c:v>
                </c:pt>
                <c:pt idx="5">
                  <c:v>0.18724494</c:v>
                </c:pt>
                <c:pt idx="6">
                  <c:v>8.5727460000000005E-2</c:v>
                </c:pt>
                <c:pt idx="7">
                  <c:v>3.987773E-2</c:v>
                </c:pt>
                <c:pt idx="8">
                  <c:v>0.15095695000000001</c:v>
                </c:pt>
                <c:pt idx="9">
                  <c:v>0.15133477000000001</c:v>
                </c:pt>
                <c:pt idx="10">
                  <c:v>0.16175639999999999</c:v>
                </c:pt>
                <c:pt idx="11">
                  <c:v>0.13225586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AC-4A0C-911F-3228FBF675DA}"/>
            </c:ext>
          </c:extLst>
        </c:ser>
        <c:ser>
          <c:idx val="6"/>
          <c:order val="6"/>
          <c:tx>
            <c:strRef>
              <c:f>'Bar Chart'!$R$2</c:f>
              <c:strCache>
                <c:ptCount val="1"/>
                <c:pt idx="0">
                  <c:v>jEdit</c:v>
                </c:pt>
              </c:strCache>
            </c:strRef>
          </c:tx>
          <c:spPr>
            <a:pattFill prst="solid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Chart'!$R$3:$R$14</c:f>
              <c:numCache>
                <c:formatCode>0.00</c:formatCode>
                <c:ptCount val="12"/>
                <c:pt idx="0">
                  <c:v>0.14135096</c:v>
                </c:pt>
                <c:pt idx="1">
                  <c:v>6.0063419999999999E-2</c:v>
                </c:pt>
                <c:pt idx="2">
                  <c:v>0.11059901</c:v>
                </c:pt>
                <c:pt idx="3">
                  <c:v>0.25093423999999998</c:v>
                </c:pt>
                <c:pt idx="4">
                  <c:v>0.26085166999999998</c:v>
                </c:pt>
                <c:pt idx="5">
                  <c:v>0.14489198</c:v>
                </c:pt>
                <c:pt idx="6">
                  <c:v>0.11689541000000001</c:v>
                </c:pt>
                <c:pt idx="7">
                  <c:v>0</c:v>
                </c:pt>
                <c:pt idx="8">
                  <c:v>9.5235379999999994E-2</c:v>
                </c:pt>
                <c:pt idx="9">
                  <c:v>0.17213349999999999</c:v>
                </c:pt>
                <c:pt idx="10">
                  <c:v>9.6248840000000002E-2</c:v>
                </c:pt>
                <c:pt idx="11">
                  <c:v>5.194298E-2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AC-4A0C-911F-3228FBF675DA}"/>
            </c:ext>
          </c:extLst>
        </c:ser>
        <c:ser>
          <c:idx val="7"/>
          <c:order val="7"/>
          <c:tx>
            <c:strRef>
              <c:f>'Bar Chart'!$S$2</c:f>
              <c:strCache>
                <c:ptCount val="1"/>
                <c:pt idx="0">
                  <c:v>QMA</c:v>
                </c:pt>
              </c:strCache>
            </c:strRef>
          </c:tx>
          <c:spPr>
            <a:pattFill prst="pct2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'Bar Chart'!$A$3:$A$14</c:f>
              <c:strCache>
                <c:ptCount val="12"/>
                <c:pt idx="0">
                  <c:v>CCFinder</c:v>
                </c:pt>
                <c:pt idx="1">
                  <c:v>CLW(T1)</c:v>
                </c:pt>
                <c:pt idx="2">
                  <c:v>CLW(T2Blind)</c:v>
                </c:pt>
                <c:pt idx="3">
                  <c:v>CLW(T3Pattern)</c:v>
                </c:pt>
                <c:pt idx="4">
                  <c:v>CLW(T3Token)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'Bar Chart'!$S$3:$S$14</c:f>
              <c:numCache>
                <c:formatCode>0.00</c:formatCode>
                <c:ptCount val="12"/>
                <c:pt idx="0">
                  <c:v>0.37276551000000002</c:v>
                </c:pt>
                <c:pt idx="1">
                  <c:v>0.21184937000000001</c:v>
                </c:pt>
                <c:pt idx="2">
                  <c:v>0.33582014999999998</c:v>
                </c:pt>
                <c:pt idx="3">
                  <c:v>0.4749023</c:v>
                </c:pt>
                <c:pt idx="4">
                  <c:v>0.59375186999999996</c:v>
                </c:pt>
                <c:pt idx="5">
                  <c:v>0.16432147999999999</c:v>
                </c:pt>
                <c:pt idx="6">
                  <c:v>0.34069653999999999</c:v>
                </c:pt>
                <c:pt idx="7">
                  <c:v>4.7318600000000001E-3</c:v>
                </c:pt>
                <c:pt idx="8">
                  <c:v>0.18438486000000001</c:v>
                </c:pt>
                <c:pt idx="9">
                  <c:v>5.9936910000000003E-2</c:v>
                </c:pt>
                <c:pt idx="10">
                  <c:v>0.23838873999999999</c:v>
                </c:pt>
                <c:pt idx="11">
                  <c:v>0.16456361999999999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AC-4A0C-911F-3228FBF67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6396432"/>
        <c:axId val="972397824"/>
      </c:barChart>
      <c:catAx>
        <c:axId val="96639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397824"/>
        <c:crosses val="autoZero"/>
        <c:auto val="1"/>
        <c:lblAlgn val="ctr"/>
        <c:lblOffset val="100"/>
        <c:noMultiLvlLbl val="0"/>
      </c:catAx>
      <c:valAx>
        <c:axId val="97239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39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Ranking!$P$34</c:f>
              <c:strCache>
                <c:ptCount val="1"/>
                <c:pt idx="0">
                  <c:v>% of Clone Fragments</c:v>
                </c:pt>
              </c:strCache>
            </c:strRef>
          </c:tx>
          <c:spPr>
            <a:solidFill>
              <a:schemeClr val="tx1">
                <a:alpha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Ranking!$M$35:$M$46</c:f>
              <c:strCache>
                <c:ptCount val="12"/>
                <c:pt idx="0">
                  <c:v>CCFinder</c:v>
                </c:pt>
                <c:pt idx="1">
                  <c:v>CLW(Type1)</c:v>
                </c:pt>
                <c:pt idx="2">
                  <c:v>CLW(2Blind)</c:v>
                </c:pt>
                <c:pt idx="3">
                  <c:v>CLW(3Pattern)</c:v>
                </c:pt>
                <c:pt idx="4">
                  <c:v>CLW(3Token)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Ranking!$P$35:$P$46</c:f>
              <c:numCache>
                <c:formatCode>0.00</c:formatCode>
                <c:ptCount val="12"/>
                <c:pt idx="0">
                  <c:v>0.71123523002346156</c:v>
                </c:pt>
                <c:pt idx="1">
                  <c:v>0.26717578396614561</c:v>
                </c:pt>
                <c:pt idx="2">
                  <c:v>0.51187814913004048</c:v>
                </c:pt>
                <c:pt idx="3">
                  <c:v>0.90877226297031088</c:v>
                </c:pt>
                <c:pt idx="4">
                  <c:v>0.46409952247480563</c:v>
                </c:pt>
                <c:pt idx="5">
                  <c:v>0.2812934961487919</c:v>
                </c:pt>
                <c:pt idx="6">
                  <c:v>1.0000506143425112</c:v>
                </c:pt>
                <c:pt idx="7">
                  <c:v>4.216184303379307E-2</c:v>
                </c:pt>
                <c:pt idx="8">
                  <c:v>0.10858592792062301</c:v>
                </c:pt>
                <c:pt idx="9">
                  <c:v>6.0306346488863273E-2</c:v>
                </c:pt>
                <c:pt idx="10">
                  <c:v>0.13944605633265741</c:v>
                </c:pt>
                <c:pt idx="11">
                  <c:v>0.1086317818311528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F-4E56-A6FD-9F65D8387750}"/>
            </c:ext>
          </c:extLst>
        </c:ser>
        <c:ser>
          <c:idx val="1"/>
          <c:order val="1"/>
          <c:tx>
            <c:strRef>
              <c:f>Ranking!$Q$34</c:f>
              <c:strCache>
                <c:ptCount val="1"/>
                <c:pt idx="0">
                  <c:v> % of Line Coverage by Clone Fragments</c:v>
                </c:pt>
              </c:strCache>
            </c:strRef>
          </c:tx>
          <c:spPr>
            <a:solidFill>
              <a:schemeClr val="tx1">
                <a:alpha val="2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Ranking!$M$35:$M$46</c:f>
              <c:strCache>
                <c:ptCount val="12"/>
                <c:pt idx="0">
                  <c:v>CCFinder</c:v>
                </c:pt>
                <c:pt idx="1">
                  <c:v>CLW(Type1)</c:v>
                </c:pt>
                <c:pt idx="2">
                  <c:v>CLW(2Blind)</c:v>
                </c:pt>
                <c:pt idx="3">
                  <c:v>CLW(3Pattern)</c:v>
                </c:pt>
                <c:pt idx="4">
                  <c:v>CLW(3Token)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Ranking!$Q$35:$Q$46</c:f>
              <c:numCache>
                <c:formatCode>0.00</c:formatCode>
                <c:ptCount val="12"/>
                <c:pt idx="0">
                  <c:v>0.58443163368435114</c:v>
                </c:pt>
                <c:pt idx="1">
                  <c:v>0.42220653783694323</c:v>
                </c:pt>
                <c:pt idx="2">
                  <c:v>0.56073978047964834</c:v>
                </c:pt>
                <c:pt idx="3">
                  <c:v>0.81173901081784716</c:v>
                </c:pt>
                <c:pt idx="4">
                  <c:v>0.72651488926163699</c:v>
                </c:pt>
                <c:pt idx="5">
                  <c:v>0.70865390461025268</c:v>
                </c:pt>
                <c:pt idx="6">
                  <c:v>0.99865973191064361</c:v>
                </c:pt>
                <c:pt idx="7">
                  <c:v>0.49232593448402112</c:v>
                </c:pt>
                <c:pt idx="8">
                  <c:v>0.6899268468769435</c:v>
                </c:pt>
                <c:pt idx="9">
                  <c:v>0.73566888907853401</c:v>
                </c:pt>
                <c:pt idx="10">
                  <c:v>0.64604618069921604</c:v>
                </c:pt>
                <c:pt idx="11">
                  <c:v>0.51192708233551243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0F-4E56-A6FD-9F65D83877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10282464"/>
        <c:axId val="488071808"/>
      </c:barChart>
      <c:catAx>
        <c:axId val="81028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71808"/>
        <c:crosses val="autoZero"/>
        <c:auto val="1"/>
        <c:lblAlgn val="ctr"/>
        <c:lblOffset val="100"/>
        <c:noMultiLvlLbl val="0"/>
      </c:catAx>
      <c:valAx>
        <c:axId val="488071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81028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4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avg_unique_line_coverage!$H$18</c:f>
              <c:strCache>
                <c:ptCount val="1"/>
                <c:pt idx="0">
                  <c:v>Average/SS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avg_unique_line_coverage!$G$19:$G$30</c:f>
              <c:strCache>
                <c:ptCount val="12"/>
                <c:pt idx="0">
                  <c:v>CCFinder</c:v>
                </c:pt>
                <c:pt idx="1">
                  <c:v>CLW(Type1)</c:v>
                </c:pt>
                <c:pt idx="2">
                  <c:v>CLW(2Blind)</c:v>
                </c:pt>
                <c:pt idx="3">
                  <c:v>CLW(3Pattern)</c:v>
                </c:pt>
                <c:pt idx="4">
                  <c:v>CLW(3Token)</c:v>
                </c:pt>
                <c:pt idx="5">
                  <c:v>ConQAT</c:v>
                </c:pt>
                <c:pt idx="6">
                  <c:v>Deckard</c:v>
                </c:pt>
                <c:pt idx="7">
                  <c:v>Duplo</c:v>
                </c:pt>
                <c:pt idx="8">
                  <c:v>iClones</c:v>
                </c:pt>
                <c:pt idx="9">
                  <c:v>Nicad</c:v>
                </c:pt>
                <c:pt idx="10">
                  <c:v>SimCAD</c:v>
                </c:pt>
                <c:pt idx="11">
                  <c:v>Simian</c:v>
                </c:pt>
              </c:strCache>
            </c:strRef>
          </c:cat>
          <c:val>
            <c:numRef>
              <c:f>avg_unique_line_coverage!$H$19:$H$30</c:f>
              <c:numCache>
                <c:formatCode>0.00</c:formatCode>
                <c:ptCount val="12"/>
                <c:pt idx="0">
                  <c:v>80.651565448440451</c:v>
                </c:pt>
                <c:pt idx="1">
                  <c:v>58.264502221498162</c:v>
                </c:pt>
                <c:pt idx="2">
                  <c:v>77.382089706191465</c:v>
                </c:pt>
                <c:pt idx="3">
                  <c:v>112.01998349286291</c:v>
                </c:pt>
                <c:pt idx="4">
                  <c:v>100.2590547181059</c:v>
                </c:pt>
                <c:pt idx="5">
                  <c:v>97.794238836214873</c:v>
                </c:pt>
                <c:pt idx="6">
                  <c:v>137.81504300366882</c:v>
                </c:pt>
                <c:pt idx="7">
                  <c:v>67.940978958794915</c:v>
                </c:pt>
                <c:pt idx="8">
                  <c:v>95.209904869018203</c:v>
                </c:pt>
                <c:pt idx="9">
                  <c:v>101.52230669283769</c:v>
                </c:pt>
                <c:pt idx="10">
                  <c:v>89.154372936491811</c:v>
                </c:pt>
                <c:pt idx="11">
                  <c:v>70.645937362300714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0-4BA8-B2A1-D16CCB7304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11065199"/>
        <c:axId val="2018040943"/>
      </c:barChart>
      <c:catAx>
        <c:axId val="201106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040943"/>
        <c:crosses val="autoZero"/>
        <c:auto val="1"/>
        <c:lblAlgn val="ctr"/>
        <c:lblOffset val="100"/>
        <c:noMultiLvlLbl val="0"/>
      </c:catAx>
      <c:valAx>
        <c:axId val="2018040943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01106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49530</xdr:colOff>
      <xdr:row>1</xdr:row>
      <xdr:rowOff>186690</xdr:rowOff>
    </xdr:from>
    <xdr:to>
      <xdr:col>58</xdr:col>
      <xdr:colOff>224790</xdr:colOff>
      <xdr:row>76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676DA5-8C67-4CF2-8970-8B8E4770D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76200</xdr:colOff>
      <xdr:row>1</xdr:row>
      <xdr:rowOff>171450</xdr:rowOff>
    </xdr:from>
    <xdr:to>
      <xdr:col>76</xdr:col>
      <xdr:colOff>251460</xdr:colOff>
      <xdr:row>77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FD3AEC-0A44-4D0B-A0B6-B2BC877FD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164122</xdr:colOff>
      <xdr:row>18</xdr:row>
      <xdr:rowOff>38100</xdr:rowOff>
    </xdr:from>
    <xdr:to>
      <xdr:col>19</xdr:col>
      <xdr:colOff>-1</xdr:colOff>
      <xdr:row>53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85E1F-F872-46C3-8378-78E194F29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133350</xdr:colOff>
      <xdr:row>54</xdr:row>
      <xdr:rowOff>0</xdr:rowOff>
    </xdr:from>
    <xdr:to>
      <xdr:col>18</xdr:col>
      <xdr:colOff>578827</xdr:colOff>
      <xdr:row>88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253601-C61D-4678-AD6B-CFB2F32F6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274320</xdr:colOff>
      <xdr:row>17</xdr:row>
      <xdr:rowOff>134985</xdr:rowOff>
    </xdr:from>
    <xdr:to>
      <xdr:col>66</xdr:col>
      <xdr:colOff>121920</xdr:colOff>
      <xdr:row>92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D0458F-259B-4346-8BB1-96813FCA5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441958</xdr:colOff>
      <xdr:row>7</xdr:row>
      <xdr:rowOff>152398</xdr:rowOff>
    </xdr:from>
    <xdr:to>
      <xdr:col>49</xdr:col>
      <xdr:colOff>274320</xdr:colOff>
      <xdr:row>79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70D44A-AE09-4B98-B929-0481317CB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A9E21-8676-454E-8886-AC1E8BC656F1}">
  <dimension ref="A1:BP53"/>
  <sheetViews>
    <sheetView zoomScale="130" zoomScaleNormal="130" workbookViewId="0">
      <selection activeCell="A13" sqref="A13:E25"/>
    </sheetView>
  </sheetViews>
  <sheetFormatPr defaultRowHeight="14.4"/>
  <cols>
    <col min="1" max="1" width="14.33203125" style="5" bestFit="1" customWidth="1"/>
    <col min="2" max="2" width="17.21875" style="5" bestFit="1" customWidth="1"/>
    <col min="3" max="3" width="17" style="5" bestFit="1" customWidth="1"/>
    <col min="4" max="4" width="7.5546875" style="5" bestFit="1" customWidth="1"/>
    <col min="5" max="5" width="10.77734375" style="5" bestFit="1" customWidth="1"/>
    <col min="6" max="6" width="12.77734375" style="5" bestFit="1" customWidth="1"/>
    <col min="7" max="7" width="15" style="5" bestFit="1" customWidth="1"/>
    <col min="8" max="8" width="13.6640625" style="5" bestFit="1" customWidth="1"/>
    <col min="9" max="9" width="6.6640625" style="5" bestFit="1" customWidth="1"/>
    <col min="10" max="10" width="7.44140625" style="5" bestFit="1" customWidth="1"/>
    <col min="11" max="11" width="5.5546875" style="5" bestFit="1" customWidth="1"/>
    <col min="12" max="12" width="6.6640625" style="5" bestFit="1" customWidth="1"/>
    <col min="13" max="15" width="12" style="5" bestFit="1" customWidth="1"/>
    <col min="16" max="16" width="6.6640625" style="5" bestFit="1" customWidth="1"/>
    <col min="17" max="17" width="7.5546875" style="5" bestFit="1" customWidth="1"/>
    <col min="18" max="18" width="10.33203125" style="5" bestFit="1" customWidth="1"/>
    <col min="19" max="19" width="8.77734375" style="5" bestFit="1" customWidth="1"/>
    <col min="20" max="20" width="10.77734375" style="5" bestFit="1" customWidth="1"/>
    <col min="21" max="21" width="9.77734375" style="5" bestFit="1" customWidth="1"/>
    <col min="22" max="22" width="6.6640625" style="5" bestFit="1" customWidth="1"/>
    <col min="23" max="23" width="11" style="5" bestFit="1" customWidth="1"/>
    <col min="24" max="24" width="6.6640625" style="5" bestFit="1" customWidth="1"/>
    <col min="25" max="25" width="6.21875" style="5" bestFit="1" customWidth="1"/>
    <col min="26" max="29" width="8.88671875" style="5"/>
    <col min="30" max="30" width="8.21875" style="5" bestFit="1" customWidth="1"/>
    <col min="31" max="31" width="10.77734375" style="5" bestFit="1" customWidth="1"/>
    <col min="32" max="32" width="10.88671875" style="5" bestFit="1" customWidth="1"/>
    <col min="33" max="33" width="12.88671875" style="5" bestFit="1" customWidth="1"/>
    <col min="34" max="34" width="11.88671875" style="5" bestFit="1" customWidth="1"/>
    <col min="35" max="36" width="7.6640625" style="5" bestFit="1" customWidth="1"/>
    <col min="37" max="37" width="5.77734375" style="5" bestFit="1" customWidth="1"/>
    <col min="38" max="38" width="6.88671875" style="5" bestFit="1" customWidth="1"/>
    <col min="39" max="39" width="5.6640625" style="5" bestFit="1" customWidth="1"/>
    <col min="40" max="40" width="7.33203125" style="5" bestFit="1" customWidth="1"/>
    <col min="41" max="41" width="6.33203125" style="5" bestFit="1" customWidth="1"/>
    <col min="42" max="16384" width="8.88671875" style="5"/>
  </cols>
  <sheetData>
    <row r="1" spans="1:41">
      <c r="D1" s="55" t="s">
        <v>10</v>
      </c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Q1" s="55" t="s">
        <v>11</v>
      </c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D1" s="55" t="s">
        <v>108</v>
      </c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</row>
    <row r="2" spans="1:41">
      <c r="A2" s="5" t="s">
        <v>115</v>
      </c>
      <c r="B2" s="5" t="s">
        <v>8</v>
      </c>
      <c r="C2" s="5" t="s">
        <v>9</v>
      </c>
      <c r="D2" s="5" t="s">
        <v>46</v>
      </c>
      <c r="E2" s="13" t="s">
        <v>57</v>
      </c>
      <c r="F2" s="8" t="s">
        <v>56</v>
      </c>
      <c r="G2" s="5" t="s">
        <v>54</v>
      </c>
      <c r="H2" s="5" t="s">
        <v>55</v>
      </c>
      <c r="I2" s="5" t="s">
        <v>47</v>
      </c>
      <c r="J2" s="5" t="s">
        <v>48</v>
      </c>
      <c r="K2" s="5" t="s">
        <v>49</v>
      </c>
      <c r="L2" s="5" t="s">
        <v>50</v>
      </c>
      <c r="M2" s="5" t="s">
        <v>51</v>
      </c>
      <c r="N2" s="5" t="s">
        <v>52</v>
      </c>
      <c r="O2" s="5" t="s">
        <v>53</v>
      </c>
      <c r="Q2" s="13" t="s">
        <v>46</v>
      </c>
      <c r="R2" s="13" t="s">
        <v>57</v>
      </c>
      <c r="S2" s="13" t="s">
        <v>56</v>
      </c>
      <c r="T2" s="13" t="s">
        <v>54</v>
      </c>
      <c r="U2" s="13" t="s">
        <v>55</v>
      </c>
      <c r="V2" s="13" t="s">
        <v>47</v>
      </c>
      <c r="W2" s="13" t="s">
        <v>48</v>
      </c>
      <c r="X2" s="13" t="s">
        <v>49</v>
      </c>
      <c r="Y2" s="13" t="s">
        <v>50</v>
      </c>
      <c r="Z2" s="13" t="s">
        <v>51</v>
      </c>
      <c r="AA2" s="13" t="s">
        <v>52</v>
      </c>
      <c r="AB2" s="13" t="s">
        <v>53</v>
      </c>
      <c r="AD2" s="14" t="s">
        <v>46</v>
      </c>
      <c r="AE2" s="14" t="s">
        <v>57</v>
      </c>
      <c r="AF2" s="14" t="s">
        <v>56</v>
      </c>
      <c r="AG2" s="14" t="s">
        <v>54</v>
      </c>
      <c r="AH2" s="14" t="s">
        <v>55</v>
      </c>
      <c r="AI2" s="14" t="s">
        <v>47</v>
      </c>
      <c r="AJ2" s="14" t="s">
        <v>48</v>
      </c>
      <c r="AK2" s="14" t="s">
        <v>49</v>
      </c>
      <c r="AL2" s="14" t="s">
        <v>50</v>
      </c>
      <c r="AM2" s="14" t="s">
        <v>51</v>
      </c>
      <c r="AN2" s="14" t="s">
        <v>52</v>
      </c>
      <c r="AO2" s="14" t="s">
        <v>53</v>
      </c>
    </row>
    <row r="3" spans="1:41">
      <c r="A3" s="5" t="s">
        <v>61</v>
      </c>
      <c r="B3" s="5">
        <v>2909</v>
      </c>
      <c r="C3" s="5">
        <v>33578</v>
      </c>
      <c r="D3" s="1">
        <v>0.26128887512390214</v>
      </c>
      <c r="E3" s="1">
        <v>6.6502573992728964E-2</v>
      </c>
      <c r="F3" s="1">
        <v>0.1001653605223721</v>
      </c>
      <c r="G3" s="1">
        <v>0.42996072770301946</v>
      </c>
      <c r="H3" s="1">
        <v>0.2213799883507718</v>
      </c>
      <c r="I3" s="1">
        <v>0.25964507989095897</v>
      </c>
      <c r="J3" s="1">
        <v>0.23890011959553353</v>
      </c>
      <c r="K3" s="1">
        <v>0.10352213342253866</v>
      </c>
      <c r="L3" s="1">
        <v>0.23530983229584282</v>
      </c>
      <c r="M3" s="1">
        <v>9.3817886798157168E-2</v>
      </c>
      <c r="N3" s="1">
        <v>0.12770922931680292</v>
      </c>
      <c r="O3" s="1">
        <v>0.21870288872736493</v>
      </c>
      <c r="Q3" s="3">
        <v>0.34372881999999999</v>
      </c>
      <c r="R3" s="3">
        <v>0.15795795000000001</v>
      </c>
      <c r="S3" s="3">
        <v>0.20241644</v>
      </c>
      <c r="T3" s="3">
        <v>0.25003483999999998</v>
      </c>
      <c r="U3" s="3">
        <v>0.35201194000000002</v>
      </c>
      <c r="V3" s="3">
        <v>0.3146679</v>
      </c>
      <c r="W3" s="3">
        <v>0.15494615</v>
      </c>
      <c r="X3" s="3">
        <v>0.13756159000000001</v>
      </c>
      <c r="Y3" s="3">
        <v>0.29078817000000001</v>
      </c>
      <c r="Z3" s="3">
        <v>0.17996448000000001</v>
      </c>
      <c r="AA3" s="3">
        <v>0.23370001000000001</v>
      </c>
      <c r="AB3" s="3">
        <v>0.28497766000000002</v>
      </c>
      <c r="AD3" s="3">
        <f>(2*D3*Q3)/(D3+Q3)</f>
        <v>0.29689219819289236</v>
      </c>
      <c r="AE3" s="3">
        <f t="shared" ref="AE3:AO10" si="0">(2*E3*R3)/(E3+R3)</f>
        <v>9.3598732380710842E-2</v>
      </c>
      <c r="AF3" s="3">
        <f t="shared" si="0"/>
        <v>0.13401411223842602</v>
      </c>
      <c r="AG3" s="3">
        <f t="shared" si="0"/>
        <v>0.31619371320508294</v>
      </c>
      <c r="AH3" s="3">
        <f t="shared" si="0"/>
        <v>0.27181547323372851</v>
      </c>
      <c r="AI3" s="3">
        <f t="shared" si="0"/>
        <v>0.28452072265590272</v>
      </c>
      <c r="AJ3" s="3">
        <f t="shared" si="0"/>
        <v>0.18797513965985915</v>
      </c>
      <c r="AK3" s="3">
        <f t="shared" si="0"/>
        <v>0.11813878657280781</v>
      </c>
      <c r="AL3" s="3">
        <f t="shared" si="0"/>
        <v>0.2601238370710906</v>
      </c>
      <c r="AM3" s="3">
        <f t="shared" si="0"/>
        <v>0.12333801778239918</v>
      </c>
      <c r="AN3" s="3">
        <f t="shared" si="0"/>
        <v>0.16516261855866468</v>
      </c>
      <c r="AO3" s="3">
        <f t="shared" si="0"/>
        <v>0.2474800252749117</v>
      </c>
    </row>
    <row r="4" spans="1:41">
      <c r="A4" s="5" t="s">
        <v>62</v>
      </c>
      <c r="B4" s="5">
        <v>8052</v>
      </c>
      <c r="C4" s="5">
        <v>346140</v>
      </c>
      <c r="D4" s="1">
        <v>0.1683433270549558</v>
      </c>
      <c r="E4" s="1">
        <v>2.5576372641884504E-2</v>
      </c>
      <c r="F4" s="1">
        <v>5.2017521705816978E-2</v>
      </c>
      <c r="G4" s="1">
        <v>0.1745850628112704</v>
      </c>
      <c r="H4" s="1">
        <v>0.17527980319730138</v>
      </c>
      <c r="I4" s="1">
        <v>7.460522438898233E-2</v>
      </c>
      <c r="J4" s="1">
        <v>0.68955044535439758</v>
      </c>
      <c r="K4" s="1">
        <v>5.8188483744716912E-3</v>
      </c>
      <c r="L4" s="1">
        <v>0.11117439660966945</v>
      </c>
      <c r="M4" s="1">
        <v>5.6843510951151636E-2</v>
      </c>
      <c r="N4" s="1">
        <v>5.5349745552661464E-2</v>
      </c>
      <c r="O4" s="1">
        <v>0.12220086961858032</v>
      </c>
      <c r="Q4" s="3">
        <v>0.37099252999999999</v>
      </c>
      <c r="R4" s="3">
        <v>5.7638189999999999E-2</v>
      </c>
      <c r="S4" s="3">
        <v>9.3283809999999995E-2</v>
      </c>
      <c r="T4" s="3">
        <v>0.15123865</v>
      </c>
      <c r="U4" s="3">
        <v>0.1820708</v>
      </c>
      <c r="V4" s="3">
        <v>0.15304392</v>
      </c>
      <c r="W4" s="3">
        <v>0.48587472999999998</v>
      </c>
      <c r="X4" s="3">
        <v>1.9479449999999999E-2</v>
      </c>
      <c r="Y4" s="3">
        <v>0.21406217</v>
      </c>
      <c r="Z4" s="3">
        <v>6.7270300000000005E-2</v>
      </c>
      <c r="AA4" s="3">
        <v>7.9547590000000001E-2</v>
      </c>
      <c r="AB4" s="3">
        <v>0.21415027</v>
      </c>
      <c r="AD4" s="3">
        <f t="shared" ref="AD4:AD10" si="1">(2*D4*Q4)/(D4+Q4)</f>
        <v>0.23159638283190104</v>
      </c>
      <c r="AE4" s="3">
        <f t="shared" si="0"/>
        <v>3.5430717389884875E-2</v>
      </c>
      <c r="AF4" s="3">
        <f t="shared" si="0"/>
        <v>6.6790752080657587E-2</v>
      </c>
      <c r="AG4" s="3">
        <f t="shared" si="0"/>
        <v>0.16207543018844645</v>
      </c>
      <c r="AH4" s="3">
        <f t="shared" si="0"/>
        <v>0.17861077444078158</v>
      </c>
      <c r="AI4" s="3">
        <f t="shared" si="0"/>
        <v>0.10031116983650794</v>
      </c>
      <c r="AJ4" s="3">
        <f t="shared" si="0"/>
        <v>0.57006629342770809</v>
      </c>
      <c r="AK4" s="3">
        <f t="shared" si="0"/>
        <v>8.96091620790441E-3</v>
      </c>
      <c r="AL4" s="3">
        <f t="shared" si="0"/>
        <v>0.1463441385744782</v>
      </c>
      <c r="AM4" s="3">
        <f t="shared" si="0"/>
        <v>6.1618928714424016E-2</v>
      </c>
      <c r="AN4" s="3">
        <f t="shared" si="0"/>
        <v>6.5278366659934667E-2</v>
      </c>
      <c r="AO4" s="3">
        <f t="shared" si="0"/>
        <v>0.15560731711942238</v>
      </c>
    </row>
    <row r="5" spans="1:41">
      <c r="A5" s="5" t="s">
        <v>63</v>
      </c>
      <c r="B5" s="5">
        <v>4582</v>
      </c>
      <c r="C5" s="5">
        <v>254311</v>
      </c>
      <c r="D5" s="1">
        <v>0.1401173161994029</v>
      </c>
      <c r="E5" s="1">
        <v>3.5063820862266726E-2</v>
      </c>
      <c r="F5" s="1">
        <v>0.17194790586675388</v>
      </c>
      <c r="G5" s="1">
        <v>0.60401997810108476</v>
      </c>
      <c r="H5" s="1">
        <v>0.22915798438937657</v>
      </c>
      <c r="I5" s="1">
        <v>8.135538361452016E-2</v>
      </c>
      <c r="J5" s="1">
        <v>0.30579862696362087</v>
      </c>
      <c r="K5" s="1">
        <v>2.1044663330818409E-2</v>
      </c>
      <c r="L5" s="1">
        <v>5.376010606571182E-2</v>
      </c>
      <c r="M5" s="1">
        <v>0.11662991199892592</v>
      </c>
      <c r="N5" s="1">
        <v>0.10733313126412175</v>
      </c>
      <c r="O5" s="1">
        <v>4.066622121678775E-2</v>
      </c>
      <c r="Q5" s="3">
        <v>0.32751560000000002</v>
      </c>
      <c r="R5" s="3">
        <v>0.17536930000000001</v>
      </c>
      <c r="S5" s="3">
        <v>0.29288862999999998</v>
      </c>
      <c r="T5" s="3">
        <v>0.25724190000000002</v>
      </c>
      <c r="U5" s="3">
        <v>0.39727678</v>
      </c>
      <c r="V5" s="3">
        <v>0.23001005999999999</v>
      </c>
      <c r="W5" s="3">
        <v>0.15975887</v>
      </c>
      <c r="X5" s="3">
        <v>5.9030680000000002E-2</v>
      </c>
      <c r="Y5" s="3">
        <v>0.16469248</v>
      </c>
      <c r="Z5" s="3">
        <v>0.24536986999999999</v>
      </c>
      <c r="AA5" s="3">
        <v>0.25039650000000002</v>
      </c>
      <c r="AB5" s="3">
        <v>0.16107542999999999</v>
      </c>
      <c r="AD5" s="3">
        <f t="shared" si="1"/>
        <v>0.19626765052556303</v>
      </c>
      <c r="AE5" s="3">
        <f t="shared" si="0"/>
        <v>5.8442489421290759E-2</v>
      </c>
      <c r="AF5" s="3">
        <f t="shared" si="0"/>
        <v>0.21668514712070192</v>
      </c>
      <c r="AG5" s="3">
        <f t="shared" si="0"/>
        <v>0.360817657800581</v>
      </c>
      <c r="AH5" s="3">
        <f t="shared" si="0"/>
        <v>0.29065802642113286</v>
      </c>
      <c r="AI5" s="3">
        <f t="shared" si="0"/>
        <v>0.12019674662205297</v>
      </c>
      <c r="AJ5" s="3">
        <f t="shared" si="0"/>
        <v>0.20987329560746865</v>
      </c>
      <c r="AK5" s="3">
        <f t="shared" si="0"/>
        <v>3.1027797949163761E-2</v>
      </c>
      <c r="AL5" s="3">
        <f t="shared" si="0"/>
        <v>8.1060017209975452E-2</v>
      </c>
      <c r="AM5" s="3">
        <f t="shared" si="0"/>
        <v>0.15810764408345859</v>
      </c>
      <c r="AN5" s="3">
        <f t="shared" si="0"/>
        <v>0.15025783750484722</v>
      </c>
      <c r="AO5" s="3">
        <f t="shared" si="0"/>
        <v>6.4937795734906031E-2</v>
      </c>
    </row>
    <row r="6" spans="1:41">
      <c r="A6" s="5" t="s">
        <v>64</v>
      </c>
      <c r="B6" s="5">
        <v>718</v>
      </c>
      <c r="C6" s="5">
        <v>3648</v>
      </c>
      <c r="D6" s="1">
        <v>0.14857443655985367</v>
      </c>
      <c r="E6" s="1">
        <v>2.1342921238464391E-2</v>
      </c>
      <c r="F6" s="1">
        <v>9.9084241695457487E-2</v>
      </c>
      <c r="G6" s="1">
        <v>0.60747947670861591</v>
      </c>
      <c r="H6" s="1">
        <v>0.22764930120188728</v>
      </c>
      <c r="I6" s="1">
        <v>0.13204761380044039</v>
      </c>
      <c r="J6" s="1">
        <v>0.19532384318811893</v>
      </c>
      <c r="K6" s="1">
        <v>2.831608966706458E-2</v>
      </c>
      <c r="L6" s="1">
        <v>6.8264596746490894E-2</v>
      </c>
      <c r="M6" s="1">
        <v>0.2614702883412941</v>
      </c>
      <c r="N6" s="1">
        <v>4.8726621567847198E-2</v>
      </c>
      <c r="O6" s="1">
        <v>9.2856505147591514E-2</v>
      </c>
      <c r="Q6" s="3">
        <v>0.18409327</v>
      </c>
      <c r="R6" s="3">
        <v>5.1887240000000001E-2</v>
      </c>
      <c r="S6" s="3">
        <v>0.14710994999999999</v>
      </c>
      <c r="T6" s="3">
        <v>0.15424735000000001</v>
      </c>
      <c r="U6" s="3">
        <v>0.24713941</v>
      </c>
      <c r="V6" s="3">
        <v>0.16882606</v>
      </c>
      <c r="W6" s="3">
        <v>0.11721876000000001</v>
      </c>
      <c r="X6" s="3">
        <v>3.9282400000000002E-2</v>
      </c>
      <c r="Y6" s="3">
        <v>0.10030139</v>
      </c>
      <c r="Z6" s="3">
        <v>0.17135674000000001</v>
      </c>
      <c r="AA6" s="3">
        <v>4.051681E-2</v>
      </c>
      <c r="AB6" s="3">
        <v>0.12893740000000001</v>
      </c>
      <c r="AD6" s="3">
        <f t="shared" si="1"/>
        <v>0.16443768556651236</v>
      </c>
      <c r="AE6" s="3">
        <f t="shared" si="0"/>
        <v>3.0245059081465474E-2</v>
      </c>
      <c r="AF6" s="3">
        <f t="shared" si="0"/>
        <v>0.11841284915151483</v>
      </c>
      <c r="AG6" s="3">
        <f t="shared" si="0"/>
        <v>0.24602546786115667</v>
      </c>
      <c r="AH6" s="3">
        <f t="shared" si="0"/>
        <v>0.23699432045688906</v>
      </c>
      <c r="AI6" s="3">
        <f t="shared" si="0"/>
        <v>0.14818895976333404</v>
      </c>
      <c r="AJ6" s="3">
        <f t="shared" si="0"/>
        <v>0.1465119856518563</v>
      </c>
      <c r="AK6" s="3">
        <f t="shared" si="0"/>
        <v>3.2909728197061942E-2</v>
      </c>
      <c r="AL6" s="3">
        <f t="shared" si="0"/>
        <v>8.1238618461740797E-2</v>
      </c>
      <c r="AM6" s="3">
        <f t="shared" si="0"/>
        <v>0.2070328019427411</v>
      </c>
      <c r="AN6" s="3">
        <f t="shared" si="0"/>
        <v>4.4244091320165067E-2</v>
      </c>
      <c r="AO6" s="3">
        <f t="shared" si="0"/>
        <v>0.10796217631724295</v>
      </c>
    </row>
    <row r="7" spans="1:41">
      <c r="A7" s="5" t="s">
        <v>65</v>
      </c>
      <c r="B7" s="5">
        <v>6865</v>
      </c>
      <c r="C7" s="5">
        <v>265213</v>
      </c>
      <c r="D7" s="1">
        <v>6.3605696000000003E-2</v>
      </c>
      <c r="E7" s="1">
        <v>2.1374997999999999E-2</v>
      </c>
      <c r="F7" s="1">
        <v>7.8849591999999996E-2</v>
      </c>
      <c r="G7" s="1">
        <v>0.34723603400000003</v>
      </c>
      <c r="H7" s="1">
        <v>8.6439531E-2</v>
      </c>
      <c r="I7" s="1">
        <v>5.8612012999999998E-2</v>
      </c>
      <c r="J7" s="1">
        <v>0.59716882599999999</v>
      </c>
      <c r="K7" s="1">
        <v>8.0654239999999999E-3</v>
      </c>
      <c r="L7" s="1">
        <v>2.3638247000000001E-2</v>
      </c>
      <c r="M7" s="1">
        <v>2.8282055E-2</v>
      </c>
      <c r="N7" s="1">
        <v>3.4404730000000001E-2</v>
      </c>
      <c r="O7" s="1">
        <v>2.0560788E-2</v>
      </c>
      <c r="Q7" s="3">
        <v>0.13800519999999999</v>
      </c>
      <c r="R7" s="3">
        <v>5.1237400000000002E-2</v>
      </c>
      <c r="S7" s="3">
        <v>8.9317480000000005E-2</v>
      </c>
      <c r="T7" s="3">
        <v>9.2134740000000007E-2</v>
      </c>
      <c r="U7" s="3">
        <v>0.14704138999999999</v>
      </c>
      <c r="V7" s="3">
        <v>0.10524989</v>
      </c>
      <c r="W7" s="3">
        <v>0.19862555000000001</v>
      </c>
      <c r="X7" s="3">
        <v>1.6958000000000001E-2</v>
      </c>
      <c r="Y7" s="3">
        <v>4.4279590000000001E-2</v>
      </c>
      <c r="Z7" s="3">
        <v>4.8073310000000001E-2</v>
      </c>
      <c r="AA7" s="3">
        <v>7.1806339999999996E-2</v>
      </c>
      <c r="AB7" s="3">
        <v>4.8562599999999997E-2</v>
      </c>
      <c r="AD7" s="3">
        <f t="shared" si="1"/>
        <v>8.7077801565042398E-2</v>
      </c>
      <c r="AE7" s="3">
        <f t="shared" si="0"/>
        <v>3.0165628809702718E-2</v>
      </c>
      <c r="AF7" s="3">
        <f t="shared" si="0"/>
        <v>8.3757738928440878E-2</v>
      </c>
      <c r="AG7" s="3">
        <f t="shared" si="0"/>
        <v>0.14562871999866411</v>
      </c>
      <c r="AH7" s="3">
        <f t="shared" si="0"/>
        <v>0.10887560949091929</v>
      </c>
      <c r="AI7" s="3">
        <f t="shared" si="0"/>
        <v>7.5293986069825763E-2</v>
      </c>
      <c r="AJ7" s="3">
        <f t="shared" si="0"/>
        <v>0.29809958472766163</v>
      </c>
      <c r="AK7" s="3">
        <f t="shared" si="0"/>
        <v>1.0931634311275707E-2</v>
      </c>
      <c r="AL7" s="3">
        <f t="shared" si="0"/>
        <v>3.0822297402631649E-2</v>
      </c>
      <c r="AM7" s="3">
        <f t="shared" si="0"/>
        <v>3.5612743058776548E-2</v>
      </c>
      <c r="AN7" s="3">
        <f t="shared" si="0"/>
        <v>4.6520155384710847E-2</v>
      </c>
      <c r="AO7" s="3">
        <f t="shared" si="0"/>
        <v>2.8889941659942939E-2</v>
      </c>
    </row>
    <row r="8" spans="1:41">
      <c r="A8" s="5" t="s">
        <v>66</v>
      </c>
      <c r="B8" s="5">
        <v>8313</v>
      </c>
      <c r="C8" s="5">
        <v>455469</v>
      </c>
      <c r="D8" s="1">
        <v>0.11319835981612518</v>
      </c>
      <c r="E8" s="1">
        <v>3.064367716838938E-2</v>
      </c>
      <c r="F8" s="1">
        <v>0.10126647314409529</v>
      </c>
      <c r="G8" s="1">
        <v>0.52042422259876187</v>
      </c>
      <c r="H8" s="1">
        <v>0.15480653096138733</v>
      </c>
      <c r="I8" s="1">
        <v>8.9959841748021172E-2</v>
      </c>
      <c r="J8" s="1">
        <v>0.386597186829578</v>
      </c>
      <c r="K8" s="1">
        <v>1.5972289531560543E-2</v>
      </c>
      <c r="L8" s="1">
        <v>6.139685044544612E-2</v>
      </c>
      <c r="M8" s="1">
        <v>7.9230793482322814E-2</v>
      </c>
      <c r="N8" s="1">
        <v>7.2549324534107007E-2</v>
      </c>
      <c r="O8" s="1">
        <v>4.6066254660553516E-2</v>
      </c>
      <c r="Q8" s="3">
        <v>0.2067785</v>
      </c>
      <c r="R8" s="3">
        <v>0.10091334</v>
      </c>
      <c r="S8" s="3">
        <v>0.17041735999999999</v>
      </c>
      <c r="T8" s="3">
        <v>0.21528511</v>
      </c>
      <c r="U8" s="3">
        <v>0.28800847000000002</v>
      </c>
      <c r="V8" s="3">
        <v>0.18724494</v>
      </c>
      <c r="W8" s="3">
        <v>8.5727460000000005E-2</v>
      </c>
      <c r="X8" s="3">
        <v>3.987773E-2</v>
      </c>
      <c r="Y8" s="3">
        <v>0.15095695000000001</v>
      </c>
      <c r="Z8" s="3">
        <v>0.15133477000000001</v>
      </c>
      <c r="AA8" s="3">
        <v>0.16175639999999999</v>
      </c>
      <c r="AB8" s="3">
        <v>0.13225586</v>
      </c>
      <c r="AD8" s="3">
        <f t="shared" si="1"/>
        <v>0.14630424874279643</v>
      </c>
      <c r="AE8" s="3">
        <f t="shared" si="0"/>
        <v>4.7011643764859522E-2</v>
      </c>
      <c r="AF8" s="3">
        <f t="shared" si="0"/>
        <v>0.12704153066461318</v>
      </c>
      <c r="AG8" s="3">
        <f t="shared" si="0"/>
        <v>0.30457568239097665</v>
      </c>
      <c r="AH8" s="3">
        <f t="shared" si="0"/>
        <v>0.2013734495507056</v>
      </c>
      <c r="AI8" s="3">
        <f t="shared" si="0"/>
        <v>0.12153127420312233</v>
      </c>
      <c r="AJ8" s="3">
        <f t="shared" si="0"/>
        <v>0.1403356572328241</v>
      </c>
      <c r="AK8" s="3">
        <f t="shared" si="0"/>
        <v>2.2808896210375261E-2</v>
      </c>
      <c r="AL8" s="3">
        <f t="shared" si="0"/>
        <v>8.7290938644931079E-2</v>
      </c>
      <c r="AM8" s="3">
        <f t="shared" si="0"/>
        <v>0.10400836731617218</v>
      </c>
      <c r="AN8" s="3">
        <f t="shared" si="0"/>
        <v>0.10017098457498899</v>
      </c>
      <c r="AO8" s="3">
        <f t="shared" si="0"/>
        <v>6.8331761752691206E-2</v>
      </c>
    </row>
    <row r="9" spans="1:41">
      <c r="A9" s="5" t="s">
        <v>67</v>
      </c>
      <c r="B9" s="5">
        <v>5122</v>
      </c>
      <c r="C9" s="5">
        <v>323277</v>
      </c>
      <c r="D9" s="1">
        <v>4.8091838763995476E-2</v>
      </c>
      <c r="E9" s="1">
        <v>2.5358934740746582E-2</v>
      </c>
      <c r="F9" s="1">
        <v>6.5015436517153316E-2</v>
      </c>
      <c r="G9" s="1">
        <v>0.56931945886931834</v>
      </c>
      <c r="H9" s="1">
        <v>0.16138238598659291</v>
      </c>
      <c r="I9" s="1">
        <v>5.8676858741456894E-2</v>
      </c>
      <c r="J9" s="3">
        <v>0.41422278751880653</v>
      </c>
      <c r="K9" s="3">
        <v>0</v>
      </c>
      <c r="L9" s="1">
        <v>3.346588024082265E-2</v>
      </c>
      <c r="M9" s="1">
        <v>9.5792612105499317E-2</v>
      </c>
      <c r="N9" s="1">
        <v>4.8021271080920802E-2</v>
      </c>
      <c r="O9" s="1">
        <v>2.3913462215803424E-2</v>
      </c>
      <c r="Q9" s="3">
        <v>0.14135096</v>
      </c>
      <c r="R9" s="3">
        <v>6.0063419999999999E-2</v>
      </c>
      <c r="S9" s="3">
        <v>0.11059901</v>
      </c>
      <c r="T9" s="3">
        <v>0.25093423999999998</v>
      </c>
      <c r="U9" s="3">
        <v>0.26085166999999998</v>
      </c>
      <c r="V9" s="3">
        <v>0.14489198</v>
      </c>
      <c r="W9" s="3">
        <v>0.11689541000000001</v>
      </c>
      <c r="X9" s="3">
        <v>0</v>
      </c>
      <c r="Y9" s="3">
        <v>9.5235379999999994E-2</v>
      </c>
      <c r="Z9" s="3">
        <v>0.17213349999999999</v>
      </c>
      <c r="AA9" s="3">
        <v>9.6248840000000002E-2</v>
      </c>
      <c r="AB9" s="3">
        <v>5.194298E-2</v>
      </c>
      <c r="AD9" s="3">
        <f t="shared" si="1"/>
        <v>7.1766545065928722E-2</v>
      </c>
      <c r="AE9" s="3">
        <f t="shared" si="0"/>
        <v>3.5661492889273186E-2</v>
      </c>
      <c r="AF9" s="3">
        <f t="shared" si="0"/>
        <v>8.1891245921076911E-2</v>
      </c>
      <c r="AG9" s="3">
        <f t="shared" si="0"/>
        <v>0.34833551113640071</v>
      </c>
      <c r="AH9" s="3">
        <f t="shared" si="0"/>
        <v>0.19940061345749924</v>
      </c>
      <c r="AI9" s="3">
        <f t="shared" si="0"/>
        <v>8.3527580112865291E-2</v>
      </c>
      <c r="AJ9" s="3">
        <f t="shared" si="0"/>
        <v>0.18233509152786742</v>
      </c>
      <c r="AK9" s="3">
        <v>0</v>
      </c>
      <c r="AL9" s="3">
        <f t="shared" si="0"/>
        <v>4.9527655219623268E-2</v>
      </c>
      <c r="AM9" s="3">
        <f t="shared" si="0"/>
        <v>0.12308705162242017</v>
      </c>
      <c r="AN9" s="3">
        <f t="shared" si="0"/>
        <v>6.4074139851070161E-2</v>
      </c>
      <c r="AO9" s="3">
        <f t="shared" si="0"/>
        <v>3.2749663794473464E-2</v>
      </c>
    </row>
    <row r="10" spans="1:41">
      <c r="A10" s="5" t="s">
        <v>68</v>
      </c>
      <c r="B10" s="5">
        <v>2508</v>
      </c>
      <c r="C10" s="5">
        <v>97396</v>
      </c>
      <c r="D10" s="1">
        <v>0.1054961160521711</v>
      </c>
      <c r="E10" s="1">
        <v>7.56835729174863E-2</v>
      </c>
      <c r="F10" s="1">
        <v>0.11233215045429397</v>
      </c>
      <c r="G10" s="1">
        <v>0.50104182992018786</v>
      </c>
      <c r="H10" s="1">
        <v>0.32756816462582083</v>
      </c>
      <c r="I10" s="1">
        <v>5.0066456251550172E-2</v>
      </c>
      <c r="J10" s="3">
        <v>0.50518975920166476</v>
      </c>
      <c r="K10" s="3">
        <v>4.7846889952153108E-3</v>
      </c>
      <c r="L10" s="1">
        <v>6.5596874850248704E-2</v>
      </c>
      <c r="M10" s="1">
        <v>2.0165847517132858E-2</v>
      </c>
      <c r="N10" s="1">
        <v>6.1271956632230472E-2</v>
      </c>
      <c r="O10" s="1">
        <v>3.4205709129131311E-2</v>
      </c>
      <c r="Q10" s="3">
        <v>0.37276551000000002</v>
      </c>
      <c r="R10" s="3">
        <v>0.21184937000000001</v>
      </c>
      <c r="S10" s="3">
        <v>0.33582014999999998</v>
      </c>
      <c r="T10" s="3">
        <v>0.4749023</v>
      </c>
      <c r="U10" s="3">
        <v>0.59375186999999996</v>
      </c>
      <c r="V10" s="3">
        <v>0.16432147999999999</v>
      </c>
      <c r="W10" s="3">
        <v>0.34069653999999999</v>
      </c>
      <c r="X10" s="3">
        <v>4.7318600000000001E-3</v>
      </c>
      <c r="Y10" s="3">
        <v>0.18438486000000001</v>
      </c>
      <c r="Z10" s="3">
        <v>5.9936910000000003E-2</v>
      </c>
      <c r="AA10" s="3">
        <v>0.23838873999999999</v>
      </c>
      <c r="AB10" s="3">
        <v>0.16456361999999999</v>
      </c>
      <c r="AD10" s="3">
        <f t="shared" si="1"/>
        <v>0.16445105089370873</v>
      </c>
      <c r="AE10" s="3">
        <f t="shared" si="0"/>
        <v>0.1115247322914209</v>
      </c>
      <c r="AF10" s="3">
        <f t="shared" si="0"/>
        <v>0.1683508020694893</v>
      </c>
      <c r="AG10" s="3">
        <f t="shared" si="0"/>
        <v>0.48762200648671372</v>
      </c>
      <c r="AH10" s="3">
        <f t="shared" si="0"/>
        <v>0.42220770848218803</v>
      </c>
      <c r="AI10" s="3">
        <f t="shared" si="0"/>
        <v>7.6748667238038124E-2</v>
      </c>
      <c r="AJ10" s="3">
        <f t="shared" si="0"/>
        <v>0.40694926295858275</v>
      </c>
      <c r="AK10" s="3">
        <f>(2*K10*X10)/(K10+X10)</f>
        <v>4.7581278634266687E-3</v>
      </c>
      <c r="AL10" s="3">
        <f t="shared" si="0"/>
        <v>9.676763458695227E-2</v>
      </c>
      <c r="AM10" s="3">
        <f t="shared" si="0"/>
        <v>3.0178201729187566E-2</v>
      </c>
      <c r="AN10" s="3">
        <f t="shared" si="0"/>
        <v>9.7487222735909748E-2</v>
      </c>
      <c r="AO10" s="3">
        <f t="shared" si="0"/>
        <v>5.6638671002405841E-2</v>
      </c>
    </row>
    <row r="11" spans="1:41">
      <c r="C11" s="7" t="s">
        <v>24</v>
      </c>
      <c r="D11" s="11">
        <f>(D3*2909+D4*8052+D5*4582+D6*718+D7*6865+D8*8313+D9*5054+D10*2508)/39001</f>
        <v>0.12178137165255</v>
      </c>
      <c r="E11" s="11">
        <f t="shared" ref="E11:O11" si="2">(E3*2909+E4*8052+E5*4582+E6*718+E7*6865+E8*8313+E9*5054+E10*2508)/39001</f>
        <v>3.3200233110049389E-2</v>
      </c>
      <c r="F11" s="11">
        <f t="shared" si="2"/>
        <v>9.1348467951528164E-2</v>
      </c>
      <c r="G11" s="11">
        <f t="shared" si="2"/>
        <v>0.42830491210531169</v>
      </c>
      <c r="H11" s="11">
        <f t="shared" si="2"/>
        <v>0.17400279613463646</v>
      </c>
      <c r="I11" s="11">
        <f t="shared" si="2"/>
        <v>8.7073062451420324E-2</v>
      </c>
      <c r="J11" s="11">
        <f t="shared" si="2"/>
        <v>0.47338470169625152</v>
      </c>
      <c r="K11" s="11">
        <f t="shared" si="2"/>
        <v>1.7048373929797599E-2</v>
      </c>
      <c r="L11" s="11">
        <f t="shared" si="2"/>
        <v>7.3879065520788489E-2</v>
      </c>
      <c r="M11" s="11">
        <f t="shared" si="2"/>
        <v>7.2825512361999759E-2</v>
      </c>
      <c r="N11" s="11">
        <f t="shared" si="2"/>
        <v>6.6142637332098395E-2</v>
      </c>
      <c r="O11" s="11">
        <f t="shared" si="2"/>
        <v>6.6765386603823459E-2</v>
      </c>
      <c r="Q11" s="11">
        <f>(Q3*2909+Q4*8052+Q5*4582+Q6*718+Q7*6865+Q8*8313+Q9*5054+Q10*2508)/39001</f>
        <v>0.25475330005435759</v>
      </c>
      <c r="R11" s="11">
        <f t="shared" ref="R11:AB11" si="3">(R3*2909+R4*8052+R5*4582+R6*718+R7*6865+R8*8313+R9*5054+R10*2508)/39001</f>
        <v>9.7174832553267879E-2</v>
      </c>
      <c r="S11" s="11">
        <f t="shared" si="3"/>
        <v>0.15944821044229635</v>
      </c>
      <c r="T11" s="11">
        <f t="shared" si="3"/>
        <v>0.20809732235968306</v>
      </c>
      <c r="U11" s="11">
        <f t="shared" si="3"/>
        <v>0.27432457375451913</v>
      </c>
      <c r="V11" s="11">
        <f t="shared" si="3"/>
        <v>0.17297791827824927</v>
      </c>
      <c r="W11" s="11">
        <f t="shared" si="3"/>
        <v>0.22308794616855979</v>
      </c>
      <c r="X11" s="11">
        <f t="shared" si="3"/>
        <v>3.3729552576600604E-2</v>
      </c>
      <c r="Y11" s="11">
        <f t="shared" si="3"/>
        <v>0.15124766213302224</v>
      </c>
      <c r="Z11" s="11">
        <f t="shared" si="3"/>
        <v>0.12617239832363272</v>
      </c>
      <c r="AA11" s="11">
        <f t="shared" si="3"/>
        <v>0.13893773059485653</v>
      </c>
      <c r="AB11" s="11">
        <f t="shared" si="3"/>
        <v>0.14081775476269839</v>
      </c>
    </row>
    <row r="13" spans="1:41">
      <c r="A13" s="18" t="s">
        <v>145</v>
      </c>
      <c r="B13" s="18" t="s">
        <v>142</v>
      </c>
      <c r="C13" s="18" t="s">
        <v>141</v>
      </c>
      <c r="D13" s="5" t="s">
        <v>143</v>
      </c>
      <c r="E13" s="5" t="s">
        <v>144</v>
      </c>
    </row>
    <row r="14" spans="1:41">
      <c r="A14" s="18" t="s">
        <v>61</v>
      </c>
      <c r="B14" s="18">
        <v>2909</v>
      </c>
      <c r="C14" s="18">
        <v>33578</v>
      </c>
      <c r="D14" s="1">
        <f>(B14/39069)*100</f>
        <v>7.4458010187104868</v>
      </c>
      <c r="E14" s="1">
        <f>(C14/1779032)*100</f>
        <v>1.8874309174877126</v>
      </c>
    </row>
    <row r="15" spans="1:41">
      <c r="A15" s="18" t="s">
        <v>62</v>
      </c>
      <c r="B15" s="18">
        <v>8052</v>
      </c>
      <c r="C15" s="18">
        <v>346140</v>
      </c>
      <c r="D15" s="1">
        <f t="shared" ref="D15:D22" si="4">(B15/39069)*100</f>
        <v>20.6096905474929</v>
      </c>
      <c r="E15" s="1">
        <f t="shared" ref="E15:E22" si="5">(C15/1779032)*100</f>
        <v>19.45664833459994</v>
      </c>
      <c r="R15" s="7" t="s">
        <v>15</v>
      </c>
      <c r="S15" s="7" t="s">
        <v>13</v>
      </c>
    </row>
    <row r="16" spans="1:41">
      <c r="A16" s="18" t="s">
        <v>63</v>
      </c>
      <c r="B16" s="18">
        <v>4582</v>
      </c>
      <c r="C16" s="18">
        <v>254311</v>
      </c>
      <c r="D16" s="1">
        <f t="shared" si="4"/>
        <v>11.727968466047249</v>
      </c>
      <c r="E16" s="1">
        <f t="shared" si="5"/>
        <v>14.294908691917851</v>
      </c>
      <c r="N16" s="6"/>
      <c r="R16" s="9" t="s">
        <v>2</v>
      </c>
      <c r="S16" s="3">
        <v>0.30326078467774026</v>
      </c>
      <c r="W16" s="10"/>
    </row>
    <row r="17" spans="1:25">
      <c r="A17" s="18" t="s">
        <v>64</v>
      </c>
      <c r="B17" s="18">
        <v>718</v>
      </c>
      <c r="C17" s="18">
        <v>3648</v>
      </c>
      <c r="D17" s="1">
        <f t="shared" si="4"/>
        <v>1.837774194374056</v>
      </c>
      <c r="E17" s="1">
        <f t="shared" si="5"/>
        <v>0.20505533346224242</v>
      </c>
      <c r="H17" s="1"/>
      <c r="I17" s="1"/>
      <c r="J17" s="1"/>
      <c r="K17" s="1"/>
      <c r="L17" s="1"/>
      <c r="M17" s="1"/>
      <c r="N17" s="1"/>
      <c r="O17" s="1"/>
      <c r="R17" s="9" t="s">
        <v>18</v>
      </c>
      <c r="S17" s="3">
        <v>0.28010305600998736</v>
      </c>
      <c r="T17" s="5" t="s">
        <v>21</v>
      </c>
      <c r="W17" s="10"/>
      <c r="X17" s="10"/>
    </row>
    <row r="18" spans="1:25">
      <c r="A18" s="18" t="s">
        <v>65</v>
      </c>
      <c r="B18" s="18">
        <v>6865</v>
      </c>
      <c r="C18" s="18">
        <v>265213</v>
      </c>
      <c r="D18" s="1">
        <f t="shared" si="4"/>
        <v>17.571476106375901</v>
      </c>
      <c r="E18" s="1">
        <f t="shared" si="5"/>
        <v>14.90771385787327</v>
      </c>
      <c r="H18" s="1"/>
      <c r="I18" s="1"/>
      <c r="J18" s="1"/>
      <c r="K18" s="1"/>
      <c r="L18" s="1"/>
      <c r="M18" s="1"/>
      <c r="N18" s="1"/>
      <c r="O18" s="1"/>
      <c r="R18" s="9" t="s">
        <v>19</v>
      </c>
      <c r="S18" s="3">
        <v>0.21293923185430416</v>
      </c>
      <c r="W18" s="10"/>
      <c r="X18" s="10"/>
    </row>
    <row r="19" spans="1:25">
      <c r="A19" s="18" t="s">
        <v>66</v>
      </c>
      <c r="B19" s="18">
        <v>8313</v>
      </c>
      <c r="C19" s="18">
        <v>455469</v>
      </c>
      <c r="D19" s="1">
        <f t="shared" si="4"/>
        <v>21.277739384166473</v>
      </c>
      <c r="E19" s="1">
        <f t="shared" si="5"/>
        <v>25.602068990327325</v>
      </c>
      <c r="H19" s="11"/>
      <c r="I19" s="11"/>
      <c r="J19" s="11"/>
      <c r="K19" s="11"/>
      <c r="L19" s="11"/>
      <c r="M19" s="11"/>
      <c r="N19" s="11"/>
      <c r="O19" s="11"/>
      <c r="R19" s="9" t="s">
        <v>0</v>
      </c>
      <c r="S19" s="3">
        <v>0.16478804553638754</v>
      </c>
      <c r="W19" s="10"/>
      <c r="X19" s="10"/>
    </row>
    <row r="20" spans="1:25">
      <c r="A20" s="18" t="s">
        <v>67</v>
      </c>
      <c r="B20" s="18">
        <v>5122</v>
      </c>
      <c r="C20" s="18">
        <v>323277</v>
      </c>
      <c r="D20" s="1">
        <f t="shared" si="4"/>
        <v>13.110138472958099</v>
      </c>
      <c r="E20" s="1">
        <f t="shared" si="5"/>
        <v>18.171511248813964</v>
      </c>
      <c r="R20" s="9" t="s">
        <v>17</v>
      </c>
      <c r="S20" s="3">
        <v>0.11615265269697667</v>
      </c>
      <c r="T20" s="5" t="s">
        <v>21</v>
      </c>
      <c r="W20" s="10"/>
      <c r="X20" s="10"/>
    </row>
    <row r="21" spans="1:25">
      <c r="A21" s="18" t="s">
        <v>116</v>
      </c>
      <c r="B21" s="18">
        <v>2508</v>
      </c>
      <c r="C21" s="18">
        <v>97396</v>
      </c>
      <c r="D21" s="1">
        <f t="shared" si="4"/>
        <v>6.4194118098748367</v>
      </c>
      <c r="E21" s="1">
        <f t="shared" si="5"/>
        <v>5.4746626255176967</v>
      </c>
      <c r="R21" s="9" t="s">
        <v>1</v>
      </c>
      <c r="S21" s="3">
        <v>0.11583664894242998</v>
      </c>
      <c r="W21" s="10"/>
      <c r="X21" s="10"/>
    </row>
    <row r="22" spans="1:25">
      <c r="A22" s="41" t="s">
        <v>103</v>
      </c>
      <c r="B22" s="41">
        <f>SUM(B14:B21)</f>
        <v>39069</v>
      </c>
      <c r="C22" s="41">
        <f>SUM(C14:C21)</f>
        <v>1779032</v>
      </c>
      <c r="D22" s="11">
        <f t="shared" si="4"/>
        <v>100</v>
      </c>
      <c r="E22" s="11">
        <f t="shared" si="5"/>
        <v>100</v>
      </c>
      <c r="R22" s="9" t="s">
        <v>4</v>
      </c>
      <c r="S22" s="3">
        <v>9.9268852321920079E-2</v>
      </c>
      <c r="W22" s="10"/>
      <c r="X22" s="10"/>
      <c r="Y22" s="2"/>
    </row>
    <row r="23" spans="1:25">
      <c r="A23" s="54" t="s">
        <v>146</v>
      </c>
      <c r="B23" s="54"/>
      <c r="C23" s="54"/>
      <c r="D23" s="54"/>
      <c r="E23" s="54"/>
      <c r="R23" s="9" t="s">
        <v>5</v>
      </c>
      <c r="S23" s="3">
        <v>9.234840227419816E-2</v>
      </c>
      <c r="W23" s="10"/>
      <c r="X23" s="10"/>
      <c r="Y23" s="2"/>
    </row>
    <row r="24" spans="1:25">
      <c r="A24" s="54" t="s">
        <v>147</v>
      </c>
      <c r="B24" s="54"/>
      <c r="C24" s="54"/>
      <c r="D24" s="54"/>
      <c r="E24" s="54"/>
      <c r="R24" s="9" t="s">
        <v>7</v>
      </c>
      <c r="S24" s="3">
        <v>9.0582999905696931E-2</v>
      </c>
      <c r="W24" s="10"/>
      <c r="X24" s="10"/>
      <c r="Y24" s="2"/>
    </row>
    <row r="25" spans="1:25">
      <c r="A25" s="54" t="s">
        <v>148</v>
      </c>
      <c r="B25" s="54"/>
      <c r="C25" s="54"/>
      <c r="D25" s="54"/>
      <c r="E25" s="54"/>
      <c r="R25" s="9" t="s">
        <v>6</v>
      </c>
      <c r="S25" s="3">
        <v>8.9620552365632156E-2</v>
      </c>
      <c r="W25" s="10"/>
      <c r="X25" s="10"/>
      <c r="Y25" s="2"/>
    </row>
    <row r="26" spans="1:25">
      <c r="R26" s="9" t="s">
        <v>16</v>
      </c>
      <c r="S26" s="3">
        <v>4.9491474106405774E-2</v>
      </c>
      <c r="T26" s="5" t="s">
        <v>20</v>
      </c>
      <c r="W26" s="10"/>
      <c r="X26" s="10"/>
      <c r="Y26" s="2"/>
    </row>
    <row r="27" spans="1:25">
      <c r="R27" s="9" t="s">
        <v>3</v>
      </c>
      <c r="S27" s="3">
        <v>2.2648976213638768E-2</v>
      </c>
      <c r="Y27" s="2"/>
    </row>
    <row r="28" spans="1:25">
      <c r="S28" s="2"/>
      <c r="Y28" s="2"/>
    </row>
    <row r="29" spans="1:25">
      <c r="U29" s="5" t="s">
        <v>22</v>
      </c>
      <c r="Y29" s="2"/>
    </row>
    <row r="30" spans="1:25">
      <c r="S30" s="5" t="s">
        <v>23</v>
      </c>
      <c r="Y30" s="2"/>
    </row>
    <row r="31" spans="1:25">
      <c r="W31" s="2"/>
      <c r="Y31" s="2"/>
    </row>
    <row r="32" spans="1:25">
      <c r="W32" s="2"/>
      <c r="Y32" s="2"/>
    </row>
    <row r="33" spans="23:25">
      <c r="W33" s="2"/>
      <c r="Y33" s="2"/>
    </row>
    <row r="34" spans="23:25">
      <c r="W34" s="2"/>
    </row>
    <row r="35" spans="23:25">
      <c r="W35" s="2"/>
    </row>
    <row r="36" spans="23:25">
      <c r="W36" s="2"/>
    </row>
    <row r="37" spans="23:25">
      <c r="W37" s="2"/>
    </row>
    <row r="38" spans="23:25">
      <c r="W38" s="2"/>
    </row>
    <row r="39" spans="23:25">
      <c r="W39" s="2"/>
    </row>
    <row r="40" spans="23:25">
      <c r="W40" s="2"/>
    </row>
    <row r="53" spans="30:68">
      <c r="AD53" s="5" t="s">
        <v>25</v>
      </c>
      <c r="AE53" s="5" t="s">
        <v>26</v>
      </c>
      <c r="AF53" s="5" t="s">
        <v>27</v>
      </c>
      <c r="AG53" s="12" t="s">
        <v>28</v>
      </c>
      <c r="AH53" s="12" t="s">
        <v>29</v>
      </c>
      <c r="AI53" s="12" t="s">
        <v>30</v>
      </c>
      <c r="AJ53" s="12" t="s">
        <v>31</v>
      </c>
      <c r="AK53" s="12" t="s">
        <v>32</v>
      </c>
      <c r="AL53" s="12" t="s">
        <v>33</v>
      </c>
      <c r="AM53" s="12" t="s">
        <v>34</v>
      </c>
      <c r="AN53" s="12" t="s">
        <v>35</v>
      </c>
      <c r="AO53" s="12" t="s">
        <v>36</v>
      </c>
      <c r="AP53" s="12" t="s">
        <v>37</v>
      </c>
      <c r="AQ53" s="12" t="s">
        <v>38</v>
      </c>
      <c r="AR53" s="12" t="s">
        <v>39</v>
      </c>
      <c r="AS53" s="12" t="s">
        <v>40</v>
      </c>
      <c r="AT53" s="12" t="s">
        <v>41</v>
      </c>
      <c r="AU53" s="12" t="s">
        <v>42</v>
      </c>
      <c r="AV53" s="12" t="s">
        <v>43</v>
      </c>
      <c r="AW53" s="12" t="s">
        <v>44</v>
      </c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</row>
  </sheetData>
  <sortState xmlns:xlrd2="http://schemas.microsoft.com/office/spreadsheetml/2017/richdata2" ref="C16:F27">
    <sortCondition descending="1" ref="F15"/>
  </sortState>
  <mergeCells count="6">
    <mergeCell ref="A25:E25"/>
    <mergeCell ref="Q1:AB1"/>
    <mergeCell ref="D1:O1"/>
    <mergeCell ref="AD1:AO1"/>
    <mergeCell ref="A23:E23"/>
    <mergeCell ref="A24:E24"/>
  </mergeCells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6461C-E2A3-44D7-A21C-7E2601ED2580}">
  <dimension ref="A1:AN29"/>
  <sheetViews>
    <sheetView zoomScale="55" zoomScaleNormal="55" workbookViewId="0">
      <selection activeCell="T47" sqref="T47"/>
    </sheetView>
  </sheetViews>
  <sheetFormatPr defaultRowHeight="14.4"/>
  <cols>
    <col min="1" max="1" width="14" bestFit="1" customWidth="1"/>
    <col min="11" max="11" width="17.109375" bestFit="1" customWidth="1"/>
  </cols>
  <sheetData>
    <row r="1" spans="1:19">
      <c r="A1" s="55" t="s">
        <v>10</v>
      </c>
      <c r="B1" s="55"/>
      <c r="C1" s="55"/>
      <c r="D1" s="55"/>
      <c r="E1" s="55"/>
      <c r="F1" s="55"/>
      <c r="G1" s="55"/>
      <c r="H1" s="55"/>
      <c r="I1" s="55"/>
      <c r="J1" s="40"/>
      <c r="K1" s="55" t="s">
        <v>12</v>
      </c>
      <c r="L1" s="55"/>
      <c r="M1" s="55"/>
      <c r="N1" s="55"/>
      <c r="O1" s="55"/>
      <c r="P1" s="55"/>
      <c r="Q1" s="55"/>
      <c r="R1" s="55"/>
      <c r="S1" s="55"/>
    </row>
    <row r="2" spans="1:19">
      <c r="A2" s="18" t="s">
        <v>115</v>
      </c>
      <c r="B2" s="18" t="s">
        <v>61</v>
      </c>
      <c r="C2" s="18" t="s">
        <v>62</v>
      </c>
      <c r="D2" s="18" t="s">
        <v>63</v>
      </c>
      <c r="E2" s="18" t="s">
        <v>64</v>
      </c>
      <c r="F2" s="18" t="s">
        <v>65</v>
      </c>
      <c r="G2" s="18" t="s">
        <v>66</v>
      </c>
      <c r="H2" s="18" t="s">
        <v>67</v>
      </c>
      <c r="I2" s="18" t="s">
        <v>116</v>
      </c>
      <c r="K2" s="18" t="s">
        <v>115</v>
      </c>
      <c r="L2" s="18" t="s">
        <v>61</v>
      </c>
      <c r="M2" s="18" t="s">
        <v>62</v>
      </c>
      <c r="N2" s="18" t="s">
        <v>63</v>
      </c>
      <c r="O2" s="18" t="s">
        <v>64</v>
      </c>
      <c r="P2" s="18" t="s">
        <v>65</v>
      </c>
      <c r="Q2" s="18" t="s">
        <v>66</v>
      </c>
      <c r="R2" s="18" t="s">
        <v>67</v>
      </c>
      <c r="S2" s="18" t="s">
        <v>116</v>
      </c>
    </row>
    <row r="3" spans="1:19">
      <c r="A3" t="s">
        <v>46</v>
      </c>
      <c r="B3" s="1">
        <v>0.26128887512390214</v>
      </c>
      <c r="C3" s="1">
        <v>0.1683433270549558</v>
      </c>
      <c r="D3" s="1">
        <v>0.1401173161994029</v>
      </c>
      <c r="E3" s="1">
        <v>0.14857443655985367</v>
      </c>
      <c r="F3" s="1">
        <v>6.3605696000000003E-2</v>
      </c>
      <c r="G3" s="1">
        <v>0.11319835981612518</v>
      </c>
      <c r="H3" s="1">
        <v>4.8091838763995476E-2</v>
      </c>
      <c r="I3" s="1">
        <v>0.1054961160521711</v>
      </c>
      <c r="K3" s="18" t="s">
        <v>46</v>
      </c>
      <c r="L3" s="3">
        <v>0.34372881999999999</v>
      </c>
      <c r="M3" s="3">
        <v>0.37099252999999999</v>
      </c>
      <c r="N3" s="3">
        <v>0.32751560000000002</v>
      </c>
      <c r="O3" s="3">
        <v>0.18409327</v>
      </c>
      <c r="P3" s="3">
        <v>0.13800519999999999</v>
      </c>
      <c r="Q3" s="3">
        <v>0.2067785</v>
      </c>
      <c r="R3" s="3">
        <v>0.14135096</v>
      </c>
      <c r="S3" s="3">
        <v>0.37276551000000002</v>
      </c>
    </row>
    <row r="4" spans="1:19">
      <c r="A4" t="s">
        <v>113</v>
      </c>
      <c r="B4" s="1">
        <v>6.6502573992728964E-2</v>
      </c>
      <c r="C4" s="1">
        <v>2.5576372641884504E-2</v>
      </c>
      <c r="D4" s="1">
        <v>3.5063820862266726E-2</v>
      </c>
      <c r="E4" s="1">
        <v>2.1342921238464391E-2</v>
      </c>
      <c r="F4" s="1">
        <v>2.1374997999999999E-2</v>
      </c>
      <c r="G4" s="1">
        <v>3.064367716838938E-2</v>
      </c>
      <c r="H4" s="1">
        <v>2.5358934740746582E-2</v>
      </c>
      <c r="I4" s="1">
        <v>7.56835729174863E-2</v>
      </c>
      <c r="K4" s="18" t="s">
        <v>57</v>
      </c>
      <c r="L4" s="3">
        <v>0.15795795000000001</v>
      </c>
      <c r="M4" s="3">
        <v>5.7638189999999999E-2</v>
      </c>
      <c r="N4" s="3">
        <v>0.17536930000000001</v>
      </c>
      <c r="O4" s="3">
        <v>5.1887240000000001E-2</v>
      </c>
      <c r="P4" s="3">
        <v>5.1237400000000002E-2</v>
      </c>
      <c r="Q4" s="3">
        <v>0.10091334</v>
      </c>
      <c r="R4" s="3">
        <v>6.0063419999999999E-2</v>
      </c>
      <c r="S4" s="3">
        <v>0.21184937000000001</v>
      </c>
    </row>
    <row r="5" spans="1:19">
      <c r="A5" t="s">
        <v>110</v>
      </c>
      <c r="B5" s="1">
        <v>0.1001653605223721</v>
      </c>
      <c r="C5" s="1">
        <v>5.2017521705816978E-2</v>
      </c>
      <c r="D5" s="1">
        <v>0.17194790586675388</v>
      </c>
      <c r="E5" s="1">
        <v>9.9084241695457487E-2</v>
      </c>
      <c r="F5" s="1">
        <v>7.8849591999999996E-2</v>
      </c>
      <c r="G5" s="1">
        <v>0.10126647314409529</v>
      </c>
      <c r="H5" s="1">
        <v>6.5015436517153316E-2</v>
      </c>
      <c r="I5" s="1">
        <v>0.11233215045429397</v>
      </c>
      <c r="K5" s="18" t="s">
        <v>56</v>
      </c>
      <c r="L5" s="3">
        <v>0.20241644</v>
      </c>
      <c r="M5" s="3">
        <v>9.3283809999999995E-2</v>
      </c>
      <c r="N5" s="3">
        <v>0.29288862999999998</v>
      </c>
      <c r="O5" s="3">
        <v>0.14710994999999999</v>
      </c>
      <c r="P5" s="3">
        <v>8.9317480000000005E-2</v>
      </c>
      <c r="Q5" s="3">
        <v>0.17041735999999999</v>
      </c>
      <c r="R5" s="3">
        <v>0.11059901</v>
      </c>
      <c r="S5" s="3">
        <v>0.33582014999999998</v>
      </c>
    </row>
    <row r="6" spans="1:19">
      <c r="A6" t="s">
        <v>111</v>
      </c>
      <c r="B6" s="1">
        <v>0.42996072770301946</v>
      </c>
      <c r="C6" s="1">
        <v>0.1745850628112704</v>
      </c>
      <c r="D6" s="1">
        <v>0.60401997810108476</v>
      </c>
      <c r="E6" s="1">
        <v>0.60747947670861591</v>
      </c>
      <c r="F6" s="1">
        <v>0.34723603400000003</v>
      </c>
      <c r="G6" s="1">
        <v>0.52042422259876187</v>
      </c>
      <c r="H6" s="1">
        <v>0.56931945886931834</v>
      </c>
      <c r="I6" s="1">
        <v>0.50104182992018786</v>
      </c>
      <c r="K6" s="18" t="s">
        <v>54</v>
      </c>
      <c r="L6" s="3">
        <v>0.25003483999999998</v>
      </c>
      <c r="M6" s="3">
        <v>0.15123865</v>
      </c>
      <c r="N6" s="3">
        <v>0.25724190000000002</v>
      </c>
      <c r="O6" s="3">
        <v>0.15424735000000001</v>
      </c>
      <c r="P6" s="3">
        <v>9.2134740000000007E-2</v>
      </c>
      <c r="Q6" s="3">
        <v>0.21528511</v>
      </c>
      <c r="R6" s="3">
        <v>0.25093423999999998</v>
      </c>
      <c r="S6" s="3">
        <v>0.4749023</v>
      </c>
    </row>
    <row r="7" spans="1:19">
      <c r="A7" t="s">
        <v>112</v>
      </c>
      <c r="B7" s="1">
        <v>0.2213799883507718</v>
      </c>
      <c r="C7" s="1">
        <v>0.17527980319730138</v>
      </c>
      <c r="D7" s="1">
        <v>0.22915798438937657</v>
      </c>
      <c r="E7" s="1">
        <v>0.22764930120188728</v>
      </c>
      <c r="F7" s="1">
        <v>8.6439531E-2</v>
      </c>
      <c r="G7" s="1">
        <v>0.15480653096138733</v>
      </c>
      <c r="H7" s="1">
        <v>0.16138238598659291</v>
      </c>
      <c r="I7" s="1">
        <v>0.32756816462582083</v>
      </c>
      <c r="K7" s="18" t="s">
        <v>55</v>
      </c>
      <c r="L7" s="3">
        <v>0.35201194000000002</v>
      </c>
      <c r="M7" s="3">
        <v>0.1820708</v>
      </c>
      <c r="N7" s="3">
        <v>0.39727678</v>
      </c>
      <c r="O7" s="3">
        <v>0.24713941</v>
      </c>
      <c r="P7" s="3">
        <v>0.14704138999999999</v>
      </c>
      <c r="Q7" s="3">
        <v>0.28800847000000002</v>
      </c>
      <c r="R7" s="3">
        <v>0.26085166999999998</v>
      </c>
      <c r="S7" s="3">
        <v>0.59375186999999996</v>
      </c>
    </row>
    <row r="8" spans="1:19">
      <c r="A8" t="s">
        <v>47</v>
      </c>
      <c r="B8" s="1">
        <v>0.25964507989095897</v>
      </c>
      <c r="C8" s="1">
        <v>7.460522438898233E-2</v>
      </c>
      <c r="D8" s="1">
        <v>8.135538361452016E-2</v>
      </c>
      <c r="E8" s="1">
        <v>0.13204761380044039</v>
      </c>
      <c r="F8" s="1">
        <v>5.8612012999999998E-2</v>
      </c>
      <c r="G8" s="1">
        <v>8.9959841748021172E-2</v>
      </c>
      <c r="H8" s="1">
        <v>5.8676858741456894E-2</v>
      </c>
      <c r="I8" s="1">
        <v>5.0066456251550172E-2</v>
      </c>
      <c r="K8" s="18" t="s">
        <v>47</v>
      </c>
      <c r="L8" s="3">
        <v>0.3146679</v>
      </c>
      <c r="M8" s="3">
        <v>0.15304392</v>
      </c>
      <c r="N8" s="3">
        <v>0.23001005999999999</v>
      </c>
      <c r="O8" s="3">
        <v>0.16882606</v>
      </c>
      <c r="P8" s="3">
        <v>0.10524989</v>
      </c>
      <c r="Q8" s="3">
        <v>0.18724494</v>
      </c>
      <c r="R8" s="3">
        <v>0.14489198</v>
      </c>
      <c r="S8" s="3">
        <v>0.16432147999999999</v>
      </c>
    </row>
    <row r="9" spans="1:19">
      <c r="A9" t="s">
        <v>48</v>
      </c>
      <c r="B9" s="1">
        <v>0.23890011959553353</v>
      </c>
      <c r="C9" s="1">
        <v>0.68955044535439758</v>
      </c>
      <c r="D9" s="1">
        <v>0.30579862696362087</v>
      </c>
      <c r="E9" s="1">
        <v>0.19532384318811893</v>
      </c>
      <c r="F9" s="1">
        <v>0.59716882599999999</v>
      </c>
      <c r="G9" s="1">
        <v>0.386597186829578</v>
      </c>
      <c r="H9" s="3">
        <v>0.41422278751880653</v>
      </c>
      <c r="I9" s="3">
        <v>0.50518975920166476</v>
      </c>
      <c r="K9" s="18" t="s">
        <v>48</v>
      </c>
      <c r="L9" s="3">
        <v>0.15494615</v>
      </c>
      <c r="M9" s="3">
        <v>0.48587472999999998</v>
      </c>
      <c r="N9" s="3">
        <v>0.15975887</v>
      </c>
      <c r="O9" s="3">
        <v>0.11721876000000001</v>
      </c>
      <c r="P9" s="3">
        <v>0.19862555000000001</v>
      </c>
      <c r="Q9" s="3">
        <v>8.5727460000000005E-2</v>
      </c>
      <c r="R9" s="3">
        <v>0.11689541000000001</v>
      </c>
      <c r="S9" s="3">
        <v>0.34069653999999999</v>
      </c>
    </row>
    <row r="10" spans="1:19">
      <c r="A10" t="s">
        <v>49</v>
      </c>
      <c r="B10" s="1">
        <v>0.10352213342253866</v>
      </c>
      <c r="C10" s="1">
        <v>5.8188483744716912E-3</v>
      </c>
      <c r="D10" s="1">
        <v>2.1044663330818409E-2</v>
      </c>
      <c r="E10" s="1">
        <v>2.831608966706458E-2</v>
      </c>
      <c r="F10" s="1">
        <v>8.0654239999999999E-3</v>
      </c>
      <c r="G10" s="1">
        <v>1.5972289531560543E-2</v>
      </c>
      <c r="H10" s="3">
        <v>0</v>
      </c>
      <c r="I10" s="3">
        <v>4.7846889952153108E-3</v>
      </c>
      <c r="K10" s="18" t="s">
        <v>49</v>
      </c>
      <c r="L10" s="3">
        <v>0.13756159000000001</v>
      </c>
      <c r="M10" s="3">
        <v>1.9479449999999999E-2</v>
      </c>
      <c r="N10" s="3">
        <v>5.9030680000000002E-2</v>
      </c>
      <c r="O10" s="3">
        <v>3.9282400000000002E-2</v>
      </c>
      <c r="P10" s="3">
        <v>1.6958000000000001E-2</v>
      </c>
      <c r="Q10" s="3">
        <v>3.987773E-2</v>
      </c>
      <c r="R10" s="3">
        <v>0</v>
      </c>
      <c r="S10" s="3">
        <v>4.7318600000000001E-3</v>
      </c>
    </row>
    <row r="11" spans="1:19">
      <c r="A11" t="s">
        <v>50</v>
      </c>
      <c r="B11" s="1">
        <v>0.23530983229584282</v>
      </c>
      <c r="C11" s="1">
        <v>0.11117439660966945</v>
      </c>
      <c r="D11" s="1">
        <v>5.376010606571182E-2</v>
      </c>
      <c r="E11" s="1">
        <v>6.8264596746490894E-2</v>
      </c>
      <c r="F11" s="1">
        <v>2.3638247000000001E-2</v>
      </c>
      <c r="G11" s="1">
        <v>6.139685044544612E-2</v>
      </c>
      <c r="H11" s="1">
        <v>3.346588024082265E-2</v>
      </c>
      <c r="I11" s="1">
        <v>6.5596874850248704E-2</v>
      </c>
      <c r="K11" s="18" t="s">
        <v>50</v>
      </c>
      <c r="L11" s="3">
        <v>0.29078817000000001</v>
      </c>
      <c r="M11" s="3">
        <v>0.21406217</v>
      </c>
      <c r="N11" s="3">
        <v>0.16469248</v>
      </c>
      <c r="O11" s="3">
        <v>0.10030139</v>
      </c>
      <c r="P11" s="3">
        <v>4.4279590000000001E-2</v>
      </c>
      <c r="Q11" s="3">
        <v>0.15095695000000001</v>
      </c>
      <c r="R11" s="3">
        <v>9.5235379999999994E-2</v>
      </c>
      <c r="S11" s="3">
        <v>0.18438486000000001</v>
      </c>
    </row>
    <row r="12" spans="1:19">
      <c r="A12" t="s">
        <v>51</v>
      </c>
      <c r="B12" s="1">
        <v>9.3817886798157168E-2</v>
      </c>
      <c r="C12" s="1">
        <v>5.6843510951151636E-2</v>
      </c>
      <c r="D12" s="1">
        <v>0.11662991199892592</v>
      </c>
      <c r="E12" s="1">
        <v>0.2614702883412941</v>
      </c>
      <c r="F12" s="1">
        <v>2.8282055E-2</v>
      </c>
      <c r="G12" s="1">
        <v>7.9230793482322814E-2</v>
      </c>
      <c r="H12" s="1">
        <v>9.5792612105499317E-2</v>
      </c>
      <c r="I12" s="1">
        <v>2.0165847517132858E-2</v>
      </c>
      <c r="K12" s="18" t="s">
        <v>51</v>
      </c>
      <c r="L12" s="3">
        <v>0.17996448000000001</v>
      </c>
      <c r="M12" s="3">
        <v>6.7270300000000005E-2</v>
      </c>
      <c r="N12" s="3">
        <v>0.24536986999999999</v>
      </c>
      <c r="O12" s="3">
        <v>0.17135674000000001</v>
      </c>
      <c r="P12" s="3">
        <v>4.8073310000000001E-2</v>
      </c>
      <c r="Q12" s="3">
        <v>0.15133477000000001</v>
      </c>
      <c r="R12" s="3">
        <v>0.17213349999999999</v>
      </c>
      <c r="S12" s="3">
        <v>5.9936910000000003E-2</v>
      </c>
    </row>
    <row r="13" spans="1:19">
      <c r="A13" t="s">
        <v>52</v>
      </c>
      <c r="B13" s="1">
        <v>0.12770922931680292</v>
      </c>
      <c r="C13" s="1">
        <v>5.5349745552661464E-2</v>
      </c>
      <c r="D13" s="1">
        <v>0.10733313126412175</v>
      </c>
      <c r="E13" s="1">
        <v>4.8726621567847198E-2</v>
      </c>
      <c r="F13" s="1">
        <v>3.4404730000000001E-2</v>
      </c>
      <c r="G13" s="1">
        <v>7.2549324534107007E-2</v>
      </c>
      <c r="H13" s="1">
        <v>4.8021271080920802E-2</v>
      </c>
      <c r="I13" s="1">
        <v>6.1271956632230472E-2</v>
      </c>
      <c r="K13" s="18" t="s">
        <v>52</v>
      </c>
      <c r="L13" s="3">
        <v>0.23370001000000001</v>
      </c>
      <c r="M13" s="3">
        <v>7.9547590000000001E-2</v>
      </c>
      <c r="N13" s="3">
        <v>0.25039650000000002</v>
      </c>
      <c r="O13" s="3">
        <v>4.051681E-2</v>
      </c>
      <c r="P13" s="3">
        <v>7.1806339999999996E-2</v>
      </c>
      <c r="Q13" s="3">
        <v>0.16175639999999999</v>
      </c>
      <c r="R13" s="3">
        <v>9.6248840000000002E-2</v>
      </c>
      <c r="S13" s="3">
        <v>0.23838873999999999</v>
      </c>
    </row>
    <row r="14" spans="1:19">
      <c r="A14" t="s">
        <v>53</v>
      </c>
      <c r="B14" s="1">
        <v>0.21870288872736493</v>
      </c>
      <c r="C14" s="1">
        <v>0.12220086961858032</v>
      </c>
      <c r="D14" s="1">
        <v>4.066622121678775E-2</v>
      </c>
      <c r="E14" s="1">
        <v>9.2856505147591514E-2</v>
      </c>
      <c r="F14" s="1">
        <v>2.0560788E-2</v>
      </c>
      <c r="G14" s="1">
        <v>4.6066254660553516E-2</v>
      </c>
      <c r="H14" s="1">
        <v>2.3913462215803424E-2</v>
      </c>
      <c r="I14" s="1">
        <v>3.4205709129131311E-2</v>
      </c>
      <c r="K14" s="18" t="s">
        <v>53</v>
      </c>
      <c r="L14" s="3">
        <v>0.28497766000000002</v>
      </c>
      <c r="M14" s="3">
        <v>0.21415027</v>
      </c>
      <c r="N14" s="3">
        <v>0.16107542999999999</v>
      </c>
      <c r="O14" s="3">
        <v>0.12893740000000001</v>
      </c>
      <c r="P14" s="3">
        <v>4.8562599999999997E-2</v>
      </c>
      <c r="Q14" s="3">
        <v>0.13225586</v>
      </c>
      <c r="R14" s="3">
        <v>5.194298E-2</v>
      </c>
      <c r="S14" s="3">
        <v>0.16456361999999999</v>
      </c>
    </row>
    <row r="21" spans="29:40"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</row>
    <row r="22" spans="29:40"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29:40"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29:40"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29:40"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29:40"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29:40"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29:40"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29:40"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</sheetData>
  <mergeCells count="2">
    <mergeCell ref="A1:I1"/>
    <mergeCell ref="K1:S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317F8-1811-40BD-9FF4-3B66CC20E864}">
  <dimension ref="A1:AB70"/>
  <sheetViews>
    <sheetView topLeftCell="A26" zoomScale="55" zoomScaleNormal="55" workbookViewId="0">
      <selection activeCell="P57" sqref="P57:P69"/>
    </sheetView>
  </sheetViews>
  <sheetFormatPr defaultRowHeight="14.4"/>
  <cols>
    <col min="2" max="2" width="14.88671875" bestFit="1" customWidth="1"/>
    <col min="3" max="3" width="9.33203125" bestFit="1" customWidth="1"/>
    <col min="4" max="4" width="10.44140625" bestFit="1" customWidth="1"/>
    <col min="5" max="8" width="9.33203125" bestFit="1" customWidth="1"/>
    <col min="9" max="9" width="14.77734375" bestFit="1" customWidth="1"/>
    <col min="10" max="10" width="11.21875" bestFit="1" customWidth="1"/>
    <col min="11" max="11" width="12.33203125" bestFit="1" customWidth="1"/>
    <col min="12" max="12" width="12.109375" bestFit="1" customWidth="1"/>
    <col min="13" max="13" width="13.109375" bestFit="1" customWidth="1"/>
    <col min="14" max="14" width="13" bestFit="1" customWidth="1"/>
    <col min="15" max="15" width="16.44140625" bestFit="1" customWidth="1"/>
    <col min="16" max="16" width="13.109375" bestFit="1" customWidth="1"/>
    <col min="18" max="18" width="8" bestFit="1" customWidth="1"/>
    <col min="20" max="20" width="14.21875" bestFit="1" customWidth="1"/>
    <col min="24" max="24" width="11.109375" bestFit="1" customWidth="1"/>
  </cols>
  <sheetData>
    <row r="1" spans="1:28">
      <c r="A1" s="29" t="s">
        <v>73</v>
      </c>
      <c r="B1" s="32" t="s">
        <v>104</v>
      </c>
      <c r="C1" s="32" t="s">
        <v>97</v>
      </c>
      <c r="D1" s="32" t="s">
        <v>98</v>
      </c>
      <c r="E1" s="32" t="s">
        <v>99</v>
      </c>
      <c r="F1" s="32" t="s">
        <v>100</v>
      </c>
      <c r="G1" s="32" t="s">
        <v>105</v>
      </c>
      <c r="H1" s="36"/>
      <c r="J1" t="s">
        <v>108</v>
      </c>
    </row>
    <row r="2" spans="1:28">
      <c r="A2" s="34" t="s">
        <v>75</v>
      </c>
      <c r="B2" s="35">
        <v>1</v>
      </c>
      <c r="C2" s="33">
        <v>4</v>
      </c>
      <c r="D2" s="35">
        <v>2</v>
      </c>
      <c r="E2" s="35">
        <v>2</v>
      </c>
      <c r="F2" s="35">
        <v>1</v>
      </c>
      <c r="G2" s="33">
        <v>3</v>
      </c>
      <c r="H2" s="37"/>
      <c r="I2" t="s">
        <v>109</v>
      </c>
      <c r="J2" t="s">
        <v>46</v>
      </c>
      <c r="K2" t="s">
        <v>113</v>
      </c>
      <c r="L2" t="s">
        <v>110</v>
      </c>
      <c r="M2" t="s">
        <v>111</v>
      </c>
      <c r="N2" t="s">
        <v>112</v>
      </c>
      <c r="O2" t="s">
        <v>47</v>
      </c>
      <c r="P2" t="s">
        <v>48</v>
      </c>
      <c r="Q2" t="s">
        <v>49</v>
      </c>
      <c r="R2" t="s">
        <v>50</v>
      </c>
      <c r="S2" t="s">
        <v>51</v>
      </c>
      <c r="T2" t="s">
        <v>52</v>
      </c>
      <c r="U2" t="s">
        <v>53</v>
      </c>
    </row>
    <row r="3" spans="1:28">
      <c r="A3" s="34" t="s">
        <v>77</v>
      </c>
      <c r="B3" s="33">
        <v>4</v>
      </c>
      <c r="C3" s="35">
        <v>1</v>
      </c>
      <c r="D3" s="33">
        <v>3</v>
      </c>
      <c r="E3" s="35">
        <v>1</v>
      </c>
      <c r="F3" s="35">
        <v>2</v>
      </c>
      <c r="G3" s="35">
        <v>2</v>
      </c>
      <c r="H3" s="38"/>
      <c r="I3" s="27" t="s">
        <v>61</v>
      </c>
      <c r="J3" s="1">
        <v>0.29689219819289236</v>
      </c>
      <c r="K3" s="1">
        <v>9.3598732380710842E-2</v>
      </c>
      <c r="L3" s="1">
        <v>0.13401411223842602</v>
      </c>
      <c r="M3" s="1">
        <v>0.31619371320508294</v>
      </c>
      <c r="N3" s="1">
        <v>0.27181547323372851</v>
      </c>
      <c r="O3" s="1">
        <v>0.28452072265590272</v>
      </c>
      <c r="P3" s="1">
        <v>0.18797513965985915</v>
      </c>
      <c r="Q3" s="1">
        <v>0.11813878657280781</v>
      </c>
      <c r="R3" s="1">
        <v>0.2601238370710906</v>
      </c>
      <c r="S3" s="1">
        <v>0.12333801778239918</v>
      </c>
      <c r="T3" s="1">
        <v>0.16516261855866468</v>
      </c>
      <c r="U3" s="1">
        <v>0.2474800252749117</v>
      </c>
    </row>
    <row r="4" spans="1:28">
      <c r="A4" s="34" t="s">
        <v>79</v>
      </c>
      <c r="B4" s="35">
        <v>2</v>
      </c>
      <c r="C4" s="33">
        <v>5</v>
      </c>
      <c r="D4" s="33">
        <v>5</v>
      </c>
      <c r="E4" s="33">
        <v>5</v>
      </c>
      <c r="F4" s="33">
        <v>5</v>
      </c>
      <c r="G4" s="33">
        <v>5</v>
      </c>
      <c r="H4" s="37"/>
      <c r="I4" s="27" t="s">
        <v>62</v>
      </c>
      <c r="J4" s="1">
        <v>0.23159638283190104</v>
      </c>
      <c r="K4" s="1">
        <v>3.5430717389884875E-2</v>
      </c>
      <c r="L4" s="1">
        <v>6.6790752080657587E-2</v>
      </c>
      <c r="M4" s="1">
        <v>0.16207543018844645</v>
      </c>
      <c r="N4" s="1">
        <v>0.17861077444078158</v>
      </c>
      <c r="O4" s="1">
        <v>0.10031116983650794</v>
      </c>
      <c r="P4" s="1">
        <v>0.57006629342770809</v>
      </c>
      <c r="Q4" s="1">
        <v>8.96091620790441E-3</v>
      </c>
      <c r="R4" s="1">
        <v>0.1463441385744782</v>
      </c>
      <c r="S4" s="1">
        <v>6.1618928714424016E-2</v>
      </c>
      <c r="T4" s="1">
        <v>6.5278366659934667E-2</v>
      </c>
      <c r="U4" s="1">
        <v>0.15560731711942238</v>
      </c>
    </row>
    <row r="5" spans="1:28">
      <c r="A5" s="34" t="s">
        <v>81</v>
      </c>
      <c r="B5" s="33">
        <v>6</v>
      </c>
      <c r="C5" s="35">
        <v>2</v>
      </c>
      <c r="D5" s="35">
        <v>1</v>
      </c>
      <c r="E5" s="33">
        <v>4</v>
      </c>
      <c r="F5" s="33">
        <v>4</v>
      </c>
      <c r="G5" s="35">
        <v>1</v>
      </c>
      <c r="H5" s="38"/>
      <c r="I5" s="27" t="s">
        <v>63</v>
      </c>
      <c r="J5" s="1">
        <v>0.19626765052556303</v>
      </c>
      <c r="K5" s="1">
        <v>5.8442489421290759E-2</v>
      </c>
      <c r="L5" s="1">
        <v>0.21668514712070192</v>
      </c>
      <c r="M5" s="1">
        <v>0.360817657800581</v>
      </c>
      <c r="N5" s="1">
        <v>0.29065802642113286</v>
      </c>
      <c r="O5" s="1">
        <v>0.12019674662205297</v>
      </c>
      <c r="P5" s="1">
        <v>0.20987329560746865</v>
      </c>
      <c r="Q5" s="1">
        <v>3.1027797949163761E-2</v>
      </c>
      <c r="R5" s="1">
        <v>8.1060017209975452E-2</v>
      </c>
      <c r="S5" s="1">
        <v>0.15810764408345859</v>
      </c>
      <c r="T5" s="1">
        <v>0.15025783750484722</v>
      </c>
      <c r="U5" s="1">
        <v>6.4937795734906031E-2</v>
      </c>
    </row>
    <row r="6" spans="1:28">
      <c r="A6" s="34" t="s">
        <v>83</v>
      </c>
      <c r="B6" s="33">
        <v>5</v>
      </c>
      <c r="C6" s="33">
        <v>3</v>
      </c>
      <c r="D6" s="33">
        <v>6</v>
      </c>
      <c r="E6" s="33">
        <v>3</v>
      </c>
      <c r="F6" s="33">
        <v>3</v>
      </c>
      <c r="G6" s="33">
        <v>4</v>
      </c>
      <c r="H6" s="37"/>
      <c r="I6" s="27" t="s">
        <v>64</v>
      </c>
      <c r="J6" s="1">
        <v>0.16443768556651236</v>
      </c>
      <c r="K6" s="1">
        <v>3.0245059081465474E-2</v>
      </c>
      <c r="L6" s="1">
        <v>0.11841284915151483</v>
      </c>
      <c r="M6" s="1">
        <v>0.24602546786115667</v>
      </c>
      <c r="N6" s="1">
        <v>0.23699432045688906</v>
      </c>
      <c r="O6" s="1">
        <v>0.14818895976333404</v>
      </c>
      <c r="P6" s="1">
        <v>0.1465119856518563</v>
      </c>
      <c r="Q6" s="1">
        <v>3.2909728197061942E-2</v>
      </c>
      <c r="R6" s="1">
        <v>8.1238618461740797E-2</v>
      </c>
      <c r="S6" s="1">
        <v>0.2070328019427411</v>
      </c>
      <c r="T6" s="1">
        <v>4.4244091320165067E-2</v>
      </c>
      <c r="U6" s="1">
        <v>0.10796217631724295</v>
      </c>
    </row>
    <row r="7" spans="1:28">
      <c r="A7" s="34" t="s">
        <v>85</v>
      </c>
      <c r="B7" s="33">
        <v>3</v>
      </c>
      <c r="C7" s="33">
        <v>6</v>
      </c>
      <c r="D7" s="33">
        <v>4</v>
      </c>
      <c r="E7" s="33">
        <v>6</v>
      </c>
      <c r="F7" s="33">
        <v>6</v>
      </c>
      <c r="G7" s="33">
        <v>6</v>
      </c>
      <c r="H7" s="37"/>
      <c r="I7" s="27" t="s">
        <v>65</v>
      </c>
      <c r="J7" s="1">
        <v>8.7077801565042398E-2</v>
      </c>
      <c r="K7" s="1">
        <v>3.0165628809702718E-2</v>
      </c>
      <c r="L7" s="1">
        <v>8.3757738928440878E-2</v>
      </c>
      <c r="M7" s="1">
        <v>0.14562871999866411</v>
      </c>
      <c r="N7" s="1">
        <v>0.10887560949091929</v>
      </c>
      <c r="O7" s="1">
        <v>7.5293986069825763E-2</v>
      </c>
      <c r="P7" s="1">
        <v>0.29809958472766163</v>
      </c>
      <c r="Q7" s="1">
        <v>1.0931634311275707E-2</v>
      </c>
      <c r="R7" s="1">
        <v>3.0822297402631649E-2</v>
      </c>
      <c r="S7" s="1">
        <v>3.5612743058776548E-2</v>
      </c>
      <c r="T7" s="1">
        <v>4.6520155384710847E-2</v>
      </c>
      <c r="U7" s="1">
        <v>2.8889941659942939E-2</v>
      </c>
    </row>
    <row r="8" spans="1:28">
      <c r="A8" s="30" t="s">
        <v>106</v>
      </c>
      <c r="B8" s="31"/>
      <c r="C8" s="31"/>
      <c r="D8" s="31"/>
      <c r="E8" s="31"/>
      <c r="F8" s="31"/>
      <c r="G8" s="31"/>
      <c r="H8" s="31"/>
      <c r="I8" s="27" t="s">
        <v>66</v>
      </c>
      <c r="J8" s="1">
        <v>0.14630424874279643</v>
      </c>
      <c r="K8" s="1">
        <v>4.7011643764859522E-2</v>
      </c>
      <c r="L8" s="1">
        <v>0.12704153066461318</v>
      </c>
      <c r="M8" s="1">
        <v>0.30457568239097665</v>
      </c>
      <c r="N8" s="1">
        <v>0.2013734495507056</v>
      </c>
      <c r="O8" s="1">
        <v>0.12153127420312233</v>
      </c>
      <c r="P8" s="1">
        <v>0.1403356572328241</v>
      </c>
      <c r="Q8" s="1">
        <v>2.2808896210375261E-2</v>
      </c>
      <c r="R8" s="1">
        <v>8.7290938644931079E-2</v>
      </c>
      <c r="S8" s="1">
        <v>0.10400836731617218</v>
      </c>
      <c r="T8" s="1">
        <v>0.10017098457498899</v>
      </c>
      <c r="U8" s="1">
        <v>6.8331761752691206E-2</v>
      </c>
    </row>
    <row r="9" spans="1:28">
      <c r="A9" s="30" t="s">
        <v>107</v>
      </c>
      <c r="B9" s="31"/>
      <c r="C9" s="31"/>
      <c r="D9" s="31"/>
      <c r="E9" s="31"/>
      <c r="F9" s="31"/>
      <c r="G9" s="31"/>
      <c r="H9" s="31"/>
      <c r="I9" s="27" t="s">
        <v>67</v>
      </c>
      <c r="J9" s="1">
        <v>7.1766545065928722E-2</v>
      </c>
      <c r="K9" s="1">
        <v>3.5661492889273186E-2</v>
      </c>
      <c r="L9" s="1">
        <v>8.1891245921076911E-2</v>
      </c>
      <c r="M9" s="1">
        <v>0.34833551113640071</v>
      </c>
      <c r="N9" s="1">
        <v>0.19940061345749924</v>
      </c>
      <c r="O9" s="1">
        <v>8.3527580112865291E-2</v>
      </c>
      <c r="P9" s="1">
        <v>0.18233509152786742</v>
      </c>
      <c r="Q9" s="1">
        <v>0</v>
      </c>
      <c r="R9" s="1">
        <v>4.9527655219623268E-2</v>
      </c>
      <c r="S9" s="1">
        <v>0.12308705162242017</v>
      </c>
      <c r="T9" s="1">
        <v>6.4074139851070161E-2</v>
      </c>
      <c r="U9" s="1">
        <v>3.2749663794473464E-2</v>
      </c>
    </row>
    <row r="10" spans="1:28">
      <c r="I10" s="27" t="s">
        <v>68</v>
      </c>
      <c r="J10" s="1">
        <v>0.16445105089370873</v>
      </c>
      <c r="K10" s="1">
        <v>0.1115247322914209</v>
      </c>
      <c r="L10" s="1">
        <v>0.1683508020694893</v>
      </c>
      <c r="M10" s="1">
        <v>0.48762200648671372</v>
      </c>
      <c r="N10" s="1">
        <v>0.42220770848218803</v>
      </c>
      <c r="O10" s="1">
        <v>7.6748667238038124E-2</v>
      </c>
      <c r="P10" s="1">
        <v>0.40694926295858275</v>
      </c>
      <c r="Q10" s="1">
        <v>4.7581278634266687E-3</v>
      </c>
      <c r="R10" s="1">
        <v>9.676763458695227E-2</v>
      </c>
      <c r="S10" s="1">
        <v>3.0178201729187566E-2</v>
      </c>
      <c r="T10" s="1">
        <v>9.7487222735909748E-2</v>
      </c>
      <c r="U10" s="1">
        <v>5.6638671002405841E-2</v>
      </c>
    </row>
    <row r="13" spans="1:28">
      <c r="A13" s="55" t="s">
        <v>114</v>
      </c>
      <c r="B13" s="55"/>
      <c r="C13" s="55"/>
      <c r="D13" s="55"/>
      <c r="E13" s="55"/>
    </row>
    <row r="14" spans="1:28">
      <c r="A14" s="16" t="s">
        <v>45</v>
      </c>
      <c r="B14" s="19" t="s">
        <v>10</v>
      </c>
      <c r="C14" s="19" t="s">
        <v>12</v>
      </c>
      <c r="D14" s="19" t="s">
        <v>13</v>
      </c>
      <c r="E14" s="18"/>
      <c r="I14" t="s">
        <v>109</v>
      </c>
      <c r="J14" s="27" t="s">
        <v>61</v>
      </c>
      <c r="K14" s="27" t="s">
        <v>62</v>
      </c>
      <c r="L14" s="27" t="s">
        <v>63</v>
      </c>
      <c r="M14" s="27" t="s">
        <v>64</v>
      </c>
      <c r="N14" s="27" t="s">
        <v>65</v>
      </c>
      <c r="O14" s="27" t="s">
        <v>66</v>
      </c>
      <c r="P14" s="27" t="s">
        <v>67</v>
      </c>
      <c r="Q14" s="27" t="s">
        <v>68</v>
      </c>
      <c r="T14" t="s">
        <v>109</v>
      </c>
      <c r="U14" s="27" t="s">
        <v>61</v>
      </c>
      <c r="V14" s="27" t="s">
        <v>62</v>
      </c>
      <c r="W14" s="27" t="s">
        <v>63</v>
      </c>
      <c r="X14" s="27" t="s">
        <v>64</v>
      </c>
      <c r="Y14" s="27" t="s">
        <v>65</v>
      </c>
      <c r="Z14" s="27" t="s">
        <v>66</v>
      </c>
      <c r="AA14" s="27" t="s">
        <v>67</v>
      </c>
      <c r="AB14" s="27" t="s">
        <v>68</v>
      </c>
    </row>
    <row r="15" spans="1:28">
      <c r="A15" s="18" t="s">
        <v>48</v>
      </c>
      <c r="B15" s="1">
        <v>0.47338470169625152</v>
      </c>
      <c r="C15" s="1">
        <v>0.22308794616855979</v>
      </c>
      <c r="D15" s="11">
        <f t="shared" ref="D15:D26" si="0">(2*B15*C15)/(B15+C15)</f>
        <v>0.30326078467774026</v>
      </c>
      <c r="E15" s="17">
        <v>1</v>
      </c>
      <c r="F15" t="s">
        <v>140</v>
      </c>
      <c r="I15" t="s">
        <v>46</v>
      </c>
      <c r="J15" s="14">
        <v>2</v>
      </c>
      <c r="K15" s="39">
        <v>2</v>
      </c>
      <c r="L15" s="39">
        <v>5</v>
      </c>
      <c r="M15" s="39">
        <v>4</v>
      </c>
      <c r="N15" s="39">
        <v>4</v>
      </c>
      <c r="O15" s="39">
        <v>3</v>
      </c>
      <c r="P15" s="39">
        <v>7</v>
      </c>
      <c r="Q15" s="39">
        <v>5</v>
      </c>
      <c r="T15" t="s">
        <v>46</v>
      </c>
      <c r="U15" s="1">
        <v>0.29689219819289236</v>
      </c>
      <c r="V15" s="1">
        <v>0.23159638283190104</v>
      </c>
      <c r="W15" s="1">
        <v>0.19626765052556303</v>
      </c>
      <c r="X15" s="1">
        <v>0.16443768556651236</v>
      </c>
      <c r="Y15" s="1">
        <v>8.7077801565042398E-2</v>
      </c>
      <c r="Z15" s="1">
        <v>0.14630424874279643</v>
      </c>
      <c r="AA15" s="1">
        <v>7.1766545065928722E-2</v>
      </c>
      <c r="AB15" s="1">
        <v>0.16445105089370873</v>
      </c>
    </row>
    <row r="16" spans="1:28">
      <c r="A16" s="18" t="s">
        <v>54</v>
      </c>
      <c r="B16" s="1">
        <v>0.42830491210531169</v>
      </c>
      <c r="C16" s="1">
        <v>0.20809732235968306</v>
      </c>
      <c r="D16" s="11">
        <f t="shared" si="0"/>
        <v>0.28010305600998736</v>
      </c>
      <c r="E16" s="17">
        <v>2</v>
      </c>
      <c r="F16" t="s">
        <v>139</v>
      </c>
      <c r="I16" t="s">
        <v>113</v>
      </c>
      <c r="J16" s="14">
        <v>12</v>
      </c>
      <c r="K16" s="39">
        <v>11</v>
      </c>
      <c r="L16" s="39">
        <v>10</v>
      </c>
      <c r="M16" s="39">
        <v>11</v>
      </c>
      <c r="N16" s="39">
        <v>9</v>
      </c>
      <c r="O16" s="39">
        <v>11</v>
      </c>
      <c r="P16" s="39">
        <v>10</v>
      </c>
      <c r="Q16" s="39">
        <v>6</v>
      </c>
      <c r="T16" t="s">
        <v>113</v>
      </c>
      <c r="U16" s="1">
        <v>9.3598732380710842E-2</v>
      </c>
      <c r="V16" s="1">
        <v>3.5430717389884875E-2</v>
      </c>
      <c r="W16" s="1">
        <v>5.8442489421290759E-2</v>
      </c>
      <c r="X16" s="1">
        <v>3.0245059081465474E-2</v>
      </c>
      <c r="Y16" s="1">
        <v>3.0165628809702718E-2</v>
      </c>
      <c r="Z16" s="1">
        <v>4.7011643764859522E-2</v>
      </c>
      <c r="AA16" s="1">
        <v>3.5661492889273186E-2</v>
      </c>
      <c r="AB16" s="1">
        <v>0.1115247322914209</v>
      </c>
    </row>
    <row r="17" spans="1:28">
      <c r="A17" s="18" t="s">
        <v>55</v>
      </c>
      <c r="B17" s="1">
        <v>0.17400279613463646</v>
      </c>
      <c r="C17" s="1">
        <v>0.27432457375451913</v>
      </c>
      <c r="D17" s="11">
        <f t="shared" si="0"/>
        <v>0.21293923185430416</v>
      </c>
      <c r="E17" s="17">
        <v>3</v>
      </c>
      <c r="F17" t="s">
        <v>138</v>
      </c>
      <c r="I17" t="s">
        <v>110</v>
      </c>
      <c r="J17" s="14">
        <v>9</v>
      </c>
      <c r="K17" s="39">
        <v>8</v>
      </c>
      <c r="L17" s="39">
        <v>3</v>
      </c>
      <c r="M17" s="39">
        <v>7</v>
      </c>
      <c r="N17" s="39">
        <v>5</v>
      </c>
      <c r="O17" s="39">
        <v>5</v>
      </c>
      <c r="P17" s="39">
        <v>5</v>
      </c>
      <c r="Q17" s="39">
        <v>4</v>
      </c>
      <c r="T17" t="s">
        <v>110</v>
      </c>
      <c r="U17" s="1">
        <v>0.13401411223842602</v>
      </c>
      <c r="V17" s="1">
        <v>6.6790752080657587E-2</v>
      </c>
      <c r="W17" s="1">
        <v>0.21668514712070192</v>
      </c>
      <c r="X17" s="1">
        <v>0.11841284915151483</v>
      </c>
      <c r="Y17" s="1">
        <v>8.3757738928440878E-2</v>
      </c>
      <c r="Z17" s="1">
        <v>0.12704153066461318</v>
      </c>
      <c r="AA17" s="1">
        <v>8.1891245921076911E-2</v>
      </c>
      <c r="AB17" s="1">
        <v>0.1683508020694893</v>
      </c>
    </row>
    <row r="18" spans="1:28">
      <c r="A18" s="18" t="s">
        <v>46</v>
      </c>
      <c r="B18" s="1">
        <v>0.12178137165255</v>
      </c>
      <c r="C18" s="1">
        <v>0.25475330005435759</v>
      </c>
      <c r="D18" s="11">
        <f t="shared" si="0"/>
        <v>0.16478804553638754</v>
      </c>
      <c r="E18" s="17">
        <v>4</v>
      </c>
      <c r="F18" t="s">
        <v>138</v>
      </c>
      <c r="I18" t="s">
        <v>111</v>
      </c>
      <c r="J18" s="14">
        <v>1</v>
      </c>
      <c r="K18" s="39">
        <v>4</v>
      </c>
      <c r="L18" s="39">
        <v>1</v>
      </c>
      <c r="M18" s="39">
        <v>1</v>
      </c>
      <c r="N18" s="39">
        <v>2</v>
      </c>
      <c r="O18" s="39">
        <v>1</v>
      </c>
      <c r="P18" s="39">
        <v>1</v>
      </c>
      <c r="Q18" s="39">
        <v>1</v>
      </c>
      <c r="T18" t="s">
        <v>111</v>
      </c>
      <c r="U18" s="1">
        <v>0.31619371320508294</v>
      </c>
      <c r="V18" s="1">
        <v>0.16207543018844645</v>
      </c>
      <c r="W18" s="1">
        <v>0.360817657800581</v>
      </c>
      <c r="X18" s="1">
        <v>0.24602546786115667</v>
      </c>
      <c r="Y18" s="1">
        <v>0.14562871999866411</v>
      </c>
      <c r="Z18" s="1">
        <v>0.30457568239097665</v>
      </c>
      <c r="AA18" s="1">
        <v>0.34833551113640071</v>
      </c>
      <c r="AB18" s="1">
        <v>0.48762200648671372</v>
      </c>
    </row>
    <row r="19" spans="1:28">
      <c r="A19" s="18" t="s">
        <v>56</v>
      </c>
      <c r="B19" s="1">
        <v>9.1348467951528164E-2</v>
      </c>
      <c r="C19" s="1">
        <v>0.15944821044229635</v>
      </c>
      <c r="D19" s="11">
        <f t="shared" si="0"/>
        <v>0.11615265269697667</v>
      </c>
      <c r="E19" s="17">
        <v>5</v>
      </c>
      <c r="F19" t="s">
        <v>138</v>
      </c>
      <c r="I19" t="s">
        <v>112</v>
      </c>
      <c r="J19" s="14">
        <v>4</v>
      </c>
      <c r="K19" s="39">
        <v>3</v>
      </c>
      <c r="L19" s="39">
        <v>2</v>
      </c>
      <c r="M19" s="39">
        <v>2</v>
      </c>
      <c r="N19" s="39">
        <v>3</v>
      </c>
      <c r="O19" s="39">
        <v>2</v>
      </c>
      <c r="P19" s="39">
        <v>2</v>
      </c>
      <c r="Q19" s="39">
        <v>2</v>
      </c>
      <c r="T19" t="s">
        <v>112</v>
      </c>
      <c r="U19" s="1">
        <v>0.27181547323372851</v>
      </c>
      <c r="V19" s="1">
        <v>0.17861077444078158</v>
      </c>
      <c r="W19" s="1">
        <v>0.29065802642113286</v>
      </c>
      <c r="X19" s="1">
        <v>0.23699432045688906</v>
      </c>
      <c r="Y19" s="1">
        <v>0.10887560949091929</v>
      </c>
      <c r="Z19" s="1">
        <v>0.2013734495507056</v>
      </c>
      <c r="AA19" s="1">
        <v>0.19940061345749924</v>
      </c>
      <c r="AB19" s="1">
        <v>0.42220770848218803</v>
      </c>
    </row>
    <row r="20" spans="1:28">
      <c r="A20" s="18" t="s">
        <v>47</v>
      </c>
      <c r="B20" s="1">
        <v>8.7073062451420324E-2</v>
      </c>
      <c r="C20" s="1">
        <v>0.17297791827824927</v>
      </c>
      <c r="D20" s="11">
        <f t="shared" si="0"/>
        <v>0.11583664894242998</v>
      </c>
      <c r="E20" s="17">
        <v>6</v>
      </c>
      <c r="F20" t="s">
        <v>138</v>
      </c>
      <c r="I20" t="s">
        <v>47</v>
      </c>
      <c r="J20" s="14">
        <v>3</v>
      </c>
      <c r="K20" s="39">
        <v>7</v>
      </c>
      <c r="L20" s="39">
        <v>8</v>
      </c>
      <c r="M20" s="39">
        <v>5</v>
      </c>
      <c r="N20" s="39">
        <v>6</v>
      </c>
      <c r="O20" s="39">
        <v>6</v>
      </c>
      <c r="P20" s="39">
        <v>6</v>
      </c>
      <c r="Q20" s="39">
        <v>9</v>
      </c>
      <c r="T20" t="s">
        <v>47</v>
      </c>
      <c r="U20" s="1">
        <v>0.28452072265590272</v>
      </c>
      <c r="V20" s="1">
        <v>0.10031116983650794</v>
      </c>
      <c r="W20" s="1">
        <v>0.12019674662205297</v>
      </c>
      <c r="X20" s="1">
        <v>0.14818895976333404</v>
      </c>
      <c r="Y20" s="1">
        <v>7.5293986069825763E-2</v>
      </c>
      <c r="Z20" s="1">
        <v>0.12153127420312233</v>
      </c>
      <c r="AA20" s="1">
        <v>8.3527580112865291E-2</v>
      </c>
      <c r="AB20" s="1">
        <v>7.6748667238038124E-2</v>
      </c>
    </row>
    <row r="21" spans="1:28">
      <c r="A21" s="18" t="s">
        <v>50</v>
      </c>
      <c r="B21" s="1">
        <v>7.3879065520788489E-2</v>
      </c>
      <c r="C21" s="1">
        <v>0.15124766213302224</v>
      </c>
      <c r="D21" s="11">
        <f t="shared" si="0"/>
        <v>9.9268852321920079E-2</v>
      </c>
      <c r="E21" s="17">
        <v>7</v>
      </c>
      <c r="F21" t="s">
        <v>138</v>
      </c>
      <c r="I21" t="s">
        <v>48</v>
      </c>
      <c r="J21" s="14">
        <v>7</v>
      </c>
      <c r="K21" s="39">
        <v>1</v>
      </c>
      <c r="L21" s="39">
        <v>4</v>
      </c>
      <c r="M21" s="39">
        <v>6</v>
      </c>
      <c r="N21" s="39">
        <v>1</v>
      </c>
      <c r="O21" s="39">
        <v>4</v>
      </c>
      <c r="P21" s="39">
        <v>3</v>
      </c>
      <c r="Q21" s="39">
        <v>3</v>
      </c>
      <c r="T21" t="s">
        <v>48</v>
      </c>
      <c r="U21" s="1">
        <v>0.18797513965985915</v>
      </c>
      <c r="V21" s="1">
        <v>0.57006629342770809</v>
      </c>
      <c r="W21" s="1">
        <v>0.20987329560746865</v>
      </c>
      <c r="X21" s="1">
        <v>0.1465119856518563</v>
      </c>
      <c r="Y21" s="1">
        <v>0.29809958472766163</v>
      </c>
      <c r="Z21" s="1">
        <v>0.1403356572328241</v>
      </c>
      <c r="AA21" s="1">
        <v>0.18233509152786742</v>
      </c>
      <c r="AB21" s="1">
        <v>0.40694926295858275</v>
      </c>
    </row>
    <row r="22" spans="1:28">
      <c r="A22" s="18" t="s">
        <v>51</v>
      </c>
      <c r="B22" s="1">
        <v>7.2825512361999759E-2</v>
      </c>
      <c r="C22" s="1">
        <v>0.12617239832363272</v>
      </c>
      <c r="D22" s="11">
        <f t="shared" si="0"/>
        <v>9.234840227419816E-2</v>
      </c>
      <c r="E22" s="17">
        <v>8</v>
      </c>
      <c r="F22" t="s">
        <v>137</v>
      </c>
      <c r="I22" t="s">
        <v>49</v>
      </c>
      <c r="J22" s="14">
        <v>10</v>
      </c>
      <c r="K22" s="39">
        <v>12</v>
      </c>
      <c r="L22" s="39">
        <v>12</v>
      </c>
      <c r="M22" s="39">
        <v>12</v>
      </c>
      <c r="N22" s="39">
        <v>12</v>
      </c>
      <c r="O22" s="39">
        <v>12</v>
      </c>
      <c r="P22" s="39">
        <v>12</v>
      </c>
      <c r="Q22" s="39">
        <v>12</v>
      </c>
      <c r="T22" t="s">
        <v>49</v>
      </c>
      <c r="U22" s="1">
        <v>0.11813878657280781</v>
      </c>
      <c r="V22" s="1">
        <v>8.96091620790441E-3</v>
      </c>
      <c r="W22" s="1">
        <v>3.1027797949163761E-2</v>
      </c>
      <c r="X22" s="1">
        <v>3.2909728197061942E-2</v>
      </c>
      <c r="Y22" s="1">
        <v>1.0931634311275707E-2</v>
      </c>
      <c r="Z22" s="1">
        <v>2.2808896210375261E-2</v>
      </c>
      <c r="AA22" s="1">
        <v>0</v>
      </c>
      <c r="AB22" s="1">
        <v>4.7581278634266687E-3</v>
      </c>
    </row>
    <row r="23" spans="1:28">
      <c r="A23" s="18" t="s">
        <v>53</v>
      </c>
      <c r="B23" s="1">
        <v>6.6765386603823459E-2</v>
      </c>
      <c r="C23" s="1">
        <v>0.14081775476269839</v>
      </c>
      <c r="D23" s="11">
        <f t="shared" si="0"/>
        <v>9.0582999905696931E-2</v>
      </c>
      <c r="E23" s="17">
        <v>9</v>
      </c>
      <c r="F23" t="s">
        <v>137</v>
      </c>
      <c r="I23" t="s">
        <v>50</v>
      </c>
      <c r="J23" s="14">
        <v>11</v>
      </c>
      <c r="K23" s="39">
        <v>10</v>
      </c>
      <c r="L23" s="39">
        <v>6</v>
      </c>
      <c r="M23" s="39">
        <v>3</v>
      </c>
      <c r="N23" s="39">
        <v>8</v>
      </c>
      <c r="O23" s="39">
        <v>7</v>
      </c>
      <c r="P23" s="39">
        <v>4</v>
      </c>
      <c r="Q23" s="39">
        <v>11</v>
      </c>
      <c r="T23" t="s">
        <v>50</v>
      </c>
      <c r="U23" s="1">
        <v>0.2601238370710906</v>
      </c>
      <c r="V23" s="1">
        <v>0.1463441385744782</v>
      </c>
      <c r="W23" s="1">
        <v>8.1060017209975452E-2</v>
      </c>
      <c r="X23" s="1">
        <v>8.1238618461740797E-2</v>
      </c>
      <c r="Y23" s="1">
        <v>3.0822297402631649E-2</v>
      </c>
      <c r="Z23" s="1">
        <v>8.7290938644931079E-2</v>
      </c>
      <c r="AA23" s="1">
        <v>4.9527655219623268E-2</v>
      </c>
      <c r="AB23" s="1">
        <v>9.676763458695227E-2</v>
      </c>
    </row>
    <row r="24" spans="1:28">
      <c r="A24" s="13" t="s">
        <v>52</v>
      </c>
      <c r="B24" s="1">
        <v>6.6142637332098395E-2</v>
      </c>
      <c r="C24" s="1">
        <v>0.13893773059485653</v>
      </c>
      <c r="D24" s="11">
        <f t="shared" si="0"/>
        <v>8.9620552365632156E-2</v>
      </c>
      <c r="E24" s="17">
        <v>10</v>
      </c>
      <c r="F24" t="s">
        <v>137</v>
      </c>
      <c r="I24" t="s">
        <v>51</v>
      </c>
      <c r="J24" s="14">
        <v>8</v>
      </c>
      <c r="K24" s="39">
        <v>9</v>
      </c>
      <c r="L24" s="39">
        <v>7</v>
      </c>
      <c r="M24" s="39">
        <v>10</v>
      </c>
      <c r="N24" s="39">
        <v>7</v>
      </c>
      <c r="O24" s="39">
        <v>8</v>
      </c>
      <c r="P24" s="39">
        <v>8</v>
      </c>
      <c r="Q24" s="39">
        <v>8</v>
      </c>
      <c r="T24" t="s">
        <v>51</v>
      </c>
      <c r="U24" s="1">
        <v>0.12333801778239918</v>
      </c>
      <c r="V24" s="1">
        <v>6.1618928714424016E-2</v>
      </c>
      <c r="W24" s="1">
        <v>0.15810764408345859</v>
      </c>
      <c r="X24" s="1">
        <v>0.2070328019427411</v>
      </c>
      <c r="Y24" s="1">
        <v>3.5612743058776548E-2</v>
      </c>
      <c r="Z24" s="1">
        <v>0.10400836731617218</v>
      </c>
      <c r="AA24" s="1">
        <v>0.12308705162242017</v>
      </c>
      <c r="AB24" s="1">
        <v>3.0178201729187566E-2</v>
      </c>
    </row>
    <row r="25" spans="1:28">
      <c r="A25" s="13" t="s">
        <v>57</v>
      </c>
      <c r="B25" s="1">
        <v>3.3200233110049389E-2</v>
      </c>
      <c r="C25" s="1">
        <v>9.7174832553267879E-2</v>
      </c>
      <c r="D25" s="11">
        <f t="shared" si="0"/>
        <v>4.9491474106405774E-2</v>
      </c>
      <c r="E25" s="17">
        <v>11</v>
      </c>
      <c r="F25" t="s">
        <v>137</v>
      </c>
      <c r="I25" t="s">
        <v>52</v>
      </c>
      <c r="J25" s="14">
        <v>6</v>
      </c>
      <c r="K25" s="39">
        <v>5</v>
      </c>
      <c r="L25" s="39">
        <v>11</v>
      </c>
      <c r="M25" s="39">
        <v>8</v>
      </c>
      <c r="N25" s="39">
        <v>11</v>
      </c>
      <c r="O25" s="39">
        <v>10</v>
      </c>
      <c r="P25" s="39">
        <v>11</v>
      </c>
      <c r="Q25" s="39">
        <v>10</v>
      </c>
      <c r="T25" t="s">
        <v>52</v>
      </c>
      <c r="U25" s="1">
        <v>0.16516261855866468</v>
      </c>
      <c r="V25" s="1">
        <v>6.5278366659934667E-2</v>
      </c>
      <c r="W25" s="1">
        <v>0.15025783750484722</v>
      </c>
      <c r="X25" s="1">
        <v>4.4244091320165067E-2</v>
      </c>
      <c r="Y25" s="1">
        <v>4.6520155384710847E-2</v>
      </c>
      <c r="Z25" s="1">
        <v>0.10017098457498899</v>
      </c>
      <c r="AA25" s="1">
        <v>6.4074139851070161E-2</v>
      </c>
      <c r="AB25" s="1">
        <v>9.7487222735909748E-2</v>
      </c>
    </row>
    <row r="26" spans="1:28">
      <c r="A26" s="13" t="s">
        <v>49</v>
      </c>
      <c r="B26" s="1">
        <v>1.7048373929797599E-2</v>
      </c>
      <c r="C26" s="1">
        <v>3.3729552576600604E-2</v>
      </c>
      <c r="D26" s="11">
        <f t="shared" si="0"/>
        <v>2.2648976213638768E-2</v>
      </c>
      <c r="E26" s="17">
        <v>12</v>
      </c>
      <c r="F26" t="s">
        <v>137</v>
      </c>
      <c r="I26" t="s">
        <v>53</v>
      </c>
      <c r="J26" s="14">
        <v>5</v>
      </c>
      <c r="K26" s="39">
        <v>6</v>
      </c>
      <c r="L26" s="39">
        <v>9</v>
      </c>
      <c r="M26" s="39">
        <v>9</v>
      </c>
      <c r="N26" s="39">
        <v>10</v>
      </c>
      <c r="O26" s="39">
        <v>9</v>
      </c>
      <c r="P26" s="39">
        <v>9</v>
      </c>
      <c r="Q26" s="39">
        <v>7</v>
      </c>
      <c r="T26" t="s">
        <v>53</v>
      </c>
      <c r="U26" s="1">
        <v>0.2474800252749117</v>
      </c>
      <c r="V26" s="1">
        <v>0.15560731711942238</v>
      </c>
      <c r="W26" s="1">
        <v>6.4937795734906031E-2</v>
      </c>
      <c r="X26" s="1">
        <v>0.10796217631724295</v>
      </c>
      <c r="Y26" s="1">
        <v>2.8889941659942939E-2</v>
      </c>
      <c r="Z26" s="1">
        <v>6.8331761752691206E-2</v>
      </c>
      <c r="AA26" s="1">
        <v>3.2749663794473464E-2</v>
      </c>
      <c r="AB26" s="1">
        <v>5.6638671002405841E-2</v>
      </c>
    </row>
    <row r="33" spans="1:17">
      <c r="A33" s="56" t="s">
        <v>149</v>
      </c>
      <c r="B33" s="56"/>
      <c r="C33" s="56"/>
      <c r="D33" s="56"/>
      <c r="E33" s="56"/>
      <c r="F33" s="56"/>
      <c r="G33" s="56"/>
      <c r="H33" s="56"/>
      <c r="I33" s="56"/>
      <c r="J33" s="56"/>
    </row>
    <row r="34" spans="1:17">
      <c r="C34" s="18" t="s">
        <v>61</v>
      </c>
      <c r="D34" s="18" t="s">
        <v>62</v>
      </c>
      <c r="E34" s="18" t="s">
        <v>63</v>
      </c>
      <c r="F34" s="18" t="s">
        <v>64</v>
      </c>
      <c r="G34" s="18" t="s">
        <v>65</v>
      </c>
      <c r="H34" s="18" t="s">
        <v>66</v>
      </c>
      <c r="I34" s="18" t="s">
        <v>67</v>
      </c>
      <c r="J34" s="18" t="s">
        <v>68</v>
      </c>
      <c r="M34" s="41" t="s">
        <v>15</v>
      </c>
      <c r="N34" s="41" t="s">
        <v>151</v>
      </c>
      <c r="O34" t="s">
        <v>152</v>
      </c>
      <c r="P34" s="41" t="s">
        <v>154</v>
      </c>
      <c r="Q34" s="4" t="s">
        <v>155</v>
      </c>
    </row>
    <row r="35" spans="1:17">
      <c r="B35" s="44" t="s">
        <v>150</v>
      </c>
      <c r="C35" s="45">
        <v>2113</v>
      </c>
      <c r="D35" s="45">
        <v>301</v>
      </c>
      <c r="E35" s="45">
        <v>1700</v>
      </c>
      <c r="F35" s="45">
        <v>774</v>
      </c>
      <c r="G35" s="45">
        <v>1001</v>
      </c>
      <c r="H35" s="45">
        <v>1540</v>
      </c>
      <c r="I35" s="45">
        <v>215</v>
      </c>
      <c r="J35" s="45">
        <v>317</v>
      </c>
      <c r="K35" s="41" t="s">
        <v>151</v>
      </c>
      <c r="M35" s="27" t="s">
        <v>46</v>
      </c>
      <c r="N35" s="17">
        <v>3425.3088677929909</v>
      </c>
      <c r="O35" s="1">
        <v>80.651565448440451</v>
      </c>
      <c r="P35" s="1">
        <f>(N35/4816)</f>
        <v>0.71123523002346156</v>
      </c>
      <c r="Q35" s="1">
        <f>(O35/138)</f>
        <v>0.58443163368435114</v>
      </c>
    </row>
    <row r="36" spans="1:17">
      <c r="A36" t="s">
        <v>138</v>
      </c>
      <c r="B36" s="27" t="s">
        <v>46</v>
      </c>
      <c r="C36" s="46">
        <v>3122.9715999999999</v>
      </c>
      <c r="D36" s="46">
        <v>13347.5681</v>
      </c>
      <c r="E36" s="46">
        <v>1217.4851000000001</v>
      </c>
      <c r="F36" s="46">
        <v>1110.6234999999999</v>
      </c>
      <c r="G36" s="46">
        <v>6512.991</v>
      </c>
      <c r="H36" s="46">
        <v>4310.8869000000004</v>
      </c>
      <c r="I36" s="46">
        <v>1786.1611</v>
      </c>
      <c r="J36" s="46">
        <v>570.30029999999999</v>
      </c>
      <c r="K36" s="47">
        <f>(C36*2113+D36*301+E36*1700+F36*774+G36*1001+H36*1540+I36*215+J36*317)/7961</f>
        <v>3425.3088677929909</v>
      </c>
      <c r="M36" s="27" t="s">
        <v>57</v>
      </c>
      <c r="N36" s="17">
        <v>1286.7185755809573</v>
      </c>
      <c r="O36" s="1">
        <v>58.264502221498162</v>
      </c>
      <c r="P36" s="1">
        <f t="shared" ref="P36:P46" si="1">(N36/4816)</f>
        <v>0.26717578396614561</v>
      </c>
      <c r="Q36" s="1">
        <f t="shared" ref="Q36:Q46" si="2">(O36/138)</f>
        <v>0.42220653783694323</v>
      </c>
    </row>
    <row r="37" spans="1:17">
      <c r="A37" t="s">
        <v>137</v>
      </c>
      <c r="B37" s="27" t="s">
        <v>57</v>
      </c>
      <c r="C37" s="46">
        <v>1066.8404</v>
      </c>
      <c r="D37" s="46">
        <v>693.83720000000005</v>
      </c>
      <c r="E37" s="46">
        <v>1327.2557999999999</v>
      </c>
      <c r="F37" s="46">
        <v>141.489</v>
      </c>
      <c r="G37" s="46">
        <v>2500.1028999999999</v>
      </c>
      <c r="H37" s="46">
        <v>1040.9181000000001</v>
      </c>
      <c r="I37" s="46">
        <v>5831.0568999999996</v>
      </c>
      <c r="J37" s="46">
        <v>174.5942</v>
      </c>
      <c r="K37" s="47">
        <f t="shared" ref="K37:K47" si="3">(C37*2113+D37*301+E37*1700+F37*774+G37*1001+H37*1540+I37*215+J37*317)/7961</f>
        <v>1286.7185755809573</v>
      </c>
      <c r="M37" s="27" t="s">
        <v>56</v>
      </c>
      <c r="N37" s="17">
        <v>2465.2051662102749</v>
      </c>
      <c r="O37" s="1">
        <v>77.382089706191465</v>
      </c>
      <c r="P37" s="1">
        <f t="shared" si="1"/>
        <v>0.51187814913004048</v>
      </c>
      <c r="Q37" s="1">
        <f t="shared" si="2"/>
        <v>0.56073978047964834</v>
      </c>
    </row>
    <row r="38" spans="1:17">
      <c r="A38" t="s">
        <v>138</v>
      </c>
      <c r="B38" s="27" t="s">
        <v>56</v>
      </c>
      <c r="C38" s="46">
        <v>1771.6856</v>
      </c>
      <c r="D38" s="46">
        <v>836.30560000000003</v>
      </c>
      <c r="E38" s="46">
        <v>2814.6275000000001</v>
      </c>
      <c r="F38" s="46">
        <v>311.97539999999998</v>
      </c>
      <c r="G38" s="46">
        <v>5371.1129000000001</v>
      </c>
      <c r="H38" s="46">
        <v>2463.2248</v>
      </c>
      <c r="I38" s="46">
        <v>6228.8577999999998</v>
      </c>
      <c r="J38" s="46">
        <v>299.07990000000001</v>
      </c>
      <c r="K38" s="47">
        <f t="shared" si="3"/>
        <v>2465.2051662102749</v>
      </c>
      <c r="M38" s="27" t="s">
        <v>54</v>
      </c>
      <c r="N38" s="17">
        <v>4376.6472184650174</v>
      </c>
      <c r="O38" s="1">
        <v>112.01998349286291</v>
      </c>
      <c r="P38" s="1">
        <f t="shared" si="1"/>
        <v>0.90877226297031088</v>
      </c>
      <c r="Q38" s="1">
        <f t="shared" si="2"/>
        <v>0.81173901081784716</v>
      </c>
    </row>
    <row r="39" spans="1:17">
      <c r="A39" t="s">
        <v>139</v>
      </c>
      <c r="B39" s="27" t="s">
        <v>54</v>
      </c>
      <c r="C39" s="46">
        <v>3555.6889000000001</v>
      </c>
      <c r="D39" s="46">
        <v>1128.3223</v>
      </c>
      <c r="E39" s="46">
        <v>5685.2114000000001</v>
      </c>
      <c r="F39" s="46">
        <v>747.21600000000001</v>
      </c>
      <c r="G39" s="46">
        <v>8510.2886999999992</v>
      </c>
      <c r="H39" s="46">
        <v>4036.4828000000002</v>
      </c>
      <c r="I39" s="46">
        <v>8541.1280000000006</v>
      </c>
      <c r="J39" s="46">
        <v>552.56550000000004</v>
      </c>
      <c r="K39" s="47">
        <f t="shared" si="3"/>
        <v>4376.6472184650174</v>
      </c>
      <c r="M39" s="27" t="s">
        <v>55</v>
      </c>
      <c r="N39" s="17">
        <v>2235.1033002386639</v>
      </c>
      <c r="O39" s="1">
        <v>100.2590547181059</v>
      </c>
      <c r="P39" s="1">
        <f t="shared" si="1"/>
        <v>0.46409952247480563</v>
      </c>
      <c r="Q39" s="1">
        <f t="shared" si="2"/>
        <v>0.72651488926163699</v>
      </c>
    </row>
    <row r="40" spans="1:17">
      <c r="A40" t="s">
        <v>138</v>
      </c>
      <c r="B40" s="27" t="s">
        <v>55</v>
      </c>
      <c r="C40" s="46">
        <v>2360.7154</v>
      </c>
      <c r="D40" s="46">
        <v>1079.1429000000001</v>
      </c>
      <c r="E40" s="46">
        <v>2148.2575000000002</v>
      </c>
      <c r="F40" s="46">
        <v>425.41910000000001</v>
      </c>
      <c r="G40" s="46">
        <v>4065.7013000000002</v>
      </c>
      <c r="H40" s="46">
        <v>1888.9641999999999</v>
      </c>
      <c r="I40" s="46">
        <v>6530.2275</v>
      </c>
      <c r="J40" s="46">
        <v>367.69970000000001</v>
      </c>
      <c r="K40" s="47">
        <f t="shared" si="3"/>
        <v>2235.1033002386639</v>
      </c>
      <c r="M40" s="27" t="s">
        <v>47</v>
      </c>
      <c r="N40" s="17">
        <v>1354.7094774525817</v>
      </c>
      <c r="O40" s="1">
        <v>97.794238836214873</v>
      </c>
      <c r="P40" s="1">
        <f t="shared" si="1"/>
        <v>0.2812934961487919</v>
      </c>
      <c r="Q40" s="1">
        <f t="shared" si="2"/>
        <v>0.70865390461025268</v>
      </c>
    </row>
    <row r="41" spans="1:17">
      <c r="A41" t="s">
        <v>138</v>
      </c>
      <c r="B41" s="27" t="s">
        <v>47</v>
      </c>
      <c r="C41" s="46">
        <v>1647.1775</v>
      </c>
      <c r="D41" s="46">
        <v>1186.9069999999999</v>
      </c>
      <c r="E41" s="46">
        <v>622.67690000000005</v>
      </c>
      <c r="F41" s="46">
        <v>430.54590000000002</v>
      </c>
      <c r="G41" s="46">
        <v>2624.6464000000001</v>
      </c>
      <c r="H41" s="46">
        <v>1285.5345</v>
      </c>
      <c r="I41" s="46">
        <v>4040.6635000000001</v>
      </c>
      <c r="J41" s="46">
        <v>251</v>
      </c>
      <c r="K41" s="47">
        <f t="shared" si="3"/>
        <v>1354.7094774525817</v>
      </c>
      <c r="M41" s="27" t="s">
        <v>48</v>
      </c>
      <c r="N41" s="17">
        <v>4816.2437586735341</v>
      </c>
      <c r="O41" s="1">
        <v>137.81504300366882</v>
      </c>
      <c r="P41" s="1">
        <f t="shared" si="1"/>
        <v>1.0000506143425112</v>
      </c>
      <c r="Q41" s="1">
        <f t="shared" si="2"/>
        <v>0.99865973191064361</v>
      </c>
    </row>
    <row r="42" spans="1:17">
      <c r="A42" t="s">
        <v>140</v>
      </c>
      <c r="B42" s="27" t="s">
        <v>48</v>
      </c>
      <c r="C42" s="46">
        <v>3257.7557999999999</v>
      </c>
      <c r="D42" s="46">
        <v>5364.4291000000003</v>
      </c>
      <c r="E42" s="46">
        <v>4118.5020999999997</v>
      </c>
      <c r="F42" s="46">
        <v>356.33640000000003</v>
      </c>
      <c r="G42" s="46">
        <v>8516.0689000000002</v>
      </c>
      <c r="H42" s="46">
        <v>6806.1857</v>
      </c>
      <c r="I42" s="46">
        <v>14346.663500000001</v>
      </c>
      <c r="J42" s="46">
        <v>1501.2109</v>
      </c>
      <c r="K42" s="47">
        <f t="shared" si="3"/>
        <v>4816.2437586735341</v>
      </c>
      <c r="M42" s="27" t="s">
        <v>49</v>
      </c>
      <c r="N42" s="17">
        <v>203.05143605074741</v>
      </c>
      <c r="O42" s="1">
        <v>67.940978958794915</v>
      </c>
      <c r="P42" s="1">
        <f t="shared" si="1"/>
        <v>4.216184303379307E-2</v>
      </c>
      <c r="Q42" s="1">
        <f t="shared" si="2"/>
        <v>0.49232593448402112</v>
      </c>
    </row>
    <row r="43" spans="1:17">
      <c r="A43" t="s">
        <v>137</v>
      </c>
      <c r="B43" s="27" t="s">
        <v>49</v>
      </c>
      <c r="C43" s="46">
        <v>381.05349999999999</v>
      </c>
      <c r="D43" s="46">
        <v>104.7244</v>
      </c>
      <c r="E43" s="46">
        <v>126.44499999999999</v>
      </c>
      <c r="F43" s="46">
        <v>17.697299999999998</v>
      </c>
      <c r="G43" s="46">
        <v>215.58439999999999</v>
      </c>
      <c r="H43" s="46">
        <v>209.01820000000001</v>
      </c>
      <c r="I43" s="46">
        <v>2.7618999999999998</v>
      </c>
      <c r="J43" s="46">
        <v>40.594200000000001</v>
      </c>
      <c r="K43" s="47">
        <f t="shared" si="3"/>
        <v>203.05143605074741</v>
      </c>
      <c r="M43" s="27" t="s">
        <v>50</v>
      </c>
      <c r="N43" s="17">
        <v>522.94982886572041</v>
      </c>
      <c r="O43" s="1">
        <v>95.209904869018203</v>
      </c>
      <c r="P43" s="1">
        <f t="shared" si="1"/>
        <v>0.10858592792062301</v>
      </c>
      <c r="Q43" s="1">
        <f t="shared" si="2"/>
        <v>0.6899268468769435</v>
      </c>
    </row>
    <row r="44" spans="1:17">
      <c r="A44" t="s">
        <v>138</v>
      </c>
      <c r="B44" s="27" t="s">
        <v>50</v>
      </c>
      <c r="C44" s="46">
        <v>769.52059999999994</v>
      </c>
      <c r="D44" s="46">
        <v>661.63599999999997</v>
      </c>
      <c r="E44" s="46">
        <v>226.63740000000001</v>
      </c>
      <c r="F44" s="46">
        <v>88.545900000000003</v>
      </c>
      <c r="G44" s="46">
        <v>690.1558</v>
      </c>
      <c r="H44" s="46">
        <v>449.1515</v>
      </c>
      <c r="I44" s="46">
        <v>2229.2559000000001</v>
      </c>
      <c r="J44" s="46">
        <v>70.683700000000002</v>
      </c>
      <c r="K44" s="47">
        <f t="shared" si="3"/>
        <v>522.94982886572041</v>
      </c>
      <c r="M44" s="27" t="s">
        <v>51</v>
      </c>
      <c r="N44" s="17">
        <v>290.43536469036553</v>
      </c>
      <c r="O44" s="1">
        <v>101.52230669283769</v>
      </c>
      <c r="P44" s="1">
        <f t="shared" si="1"/>
        <v>6.0306346488863273E-2</v>
      </c>
      <c r="Q44" s="1">
        <f t="shared" si="2"/>
        <v>0.73566888907853401</v>
      </c>
    </row>
    <row r="45" spans="1:17">
      <c r="A45" t="s">
        <v>137</v>
      </c>
      <c r="B45" s="27" t="s">
        <v>51</v>
      </c>
      <c r="C45" s="46">
        <v>302.92380000000003</v>
      </c>
      <c r="D45" s="46">
        <v>107.7985</v>
      </c>
      <c r="E45" s="46">
        <v>233.28129999999999</v>
      </c>
      <c r="F45" s="46">
        <v>272.55579999999998</v>
      </c>
      <c r="G45" s="46">
        <v>412.64940000000001</v>
      </c>
      <c r="H45" s="46">
        <v>216.39189999999999</v>
      </c>
      <c r="I45" s="46">
        <v>1300.1991</v>
      </c>
      <c r="J45" s="46">
        <v>19.7029</v>
      </c>
      <c r="K45" s="47">
        <f t="shared" si="3"/>
        <v>290.43536469036553</v>
      </c>
      <c r="M45" s="27" t="s">
        <v>52</v>
      </c>
      <c r="N45" s="17">
        <v>671.57220729807807</v>
      </c>
      <c r="O45" s="1">
        <v>89.154372936491811</v>
      </c>
      <c r="P45" s="1">
        <f t="shared" si="1"/>
        <v>0.13944605633265741</v>
      </c>
      <c r="Q45" s="1">
        <f t="shared" si="2"/>
        <v>0.64604618069921604</v>
      </c>
    </row>
    <row r="46" spans="1:17">
      <c r="A46" t="s">
        <v>137</v>
      </c>
      <c r="B46" s="27" t="s">
        <v>52</v>
      </c>
      <c r="C46" s="46">
        <v>841.48389999999995</v>
      </c>
      <c r="D46" s="46">
        <v>266.28210000000001</v>
      </c>
      <c r="E46" s="46">
        <v>567.08529999999996</v>
      </c>
      <c r="F46" s="46">
        <v>83.794899999999998</v>
      </c>
      <c r="G46" s="46">
        <v>1173.4446</v>
      </c>
      <c r="H46" s="46">
        <v>584.11469999999997</v>
      </c>
      <c r="I46" s="46">
        <v>1689.2844</v>
      </c>
      <c r="J46" s="46">
        <v>69.169899999999998</v>
      </c>
      <c r="K46" s="47">
        <f t="shared" si="3"/>
        <v>671.57220729807807</v>
      </c>
      <c r="M46" s="27" t="s">
        <v>53</v>
      </c>
      <c r="N46" s="17">
        <v>523.17066129883187</v>
      </c>
      <c r="O46" s="1">
        <v>70.645937362300714</v>
      </c>
      <c r="P46" s="1">
        <f t="shared" si="1"/>
        <v>0.1086317818311528</v>
      </c>
      <c r="Q46" s="1">
        <f t="shared" si="2"/>
        <v>0.51192708233551243</v>
      </c>
    </row>
    <row r="47" spans="1:17">
      <c r="A47" t="s">
        <v>137</v>
      </c>
      <c r="B47" s="27" t="s">
        <v>53</v>
      </c>
      <c r="C47" s="46">
        <v>973.22990000000004</v>
      </c>
      <c r="D47" s="46">
        <v>417.33859999999999</v>
      </c>
      <c r="E47" s="46">
        <v>244.90539999999999</v>
      </c>
      <c r="F47" s="46">
        <v>133.24469999999999</v>
      </c>
      <c r="G47" s="46">
        <v>624.19479999999999</v>
      </c>
      <c r="H47" s="46">
        <v>382.09559999999999</v>
      </c>
      <c r="I47" s="46">
        <v>1069.2180000000001</v>
      </c>
      <c r="J47" s="46">
        <v>64.067099999999996</v>
      </c>
      <c r="K47" s="47">
        <f t="shared" si="3"/>
        <v>523.17066129883187</v>
      </c>
      <c r="M47" s="41" t="s">
        <v>153</v>
      </c>
      <c r="N47" s="47">
        <f>MAX(N35:N46)</f>
        <v>4816.2437586735341</v>
      </c>
      <c r="O47" s="47">
        <f>MAX(O35:O46)</f>
        <v>137.81504300366882</v>
      </c>
    </row>
    <row r="56" spans="2:16">
      <c r="B56" s="56" t="s">
        <v>156</v>
      </c>
      <c r="C56" s="56"/>
      <c r="D56" s="56"/>
      <c r="E56" s="56"/>
      <c r="F56" s="56"/>
      <c r="G56" s="56"/>
      <c r="H56" s="56"/>
      <c r="I56" s="56"/>
      <c r="J56" s="56"/>
      <c r="K56" s="56"/>
      <c r="L56" s="56"/>
    </row>
    <row r="57" spans="2:16">
      <c r="B57" s="4" t="s">
        <v>109</v>
      </c>
      <c r="C57" s="42" t="s">
        <v>158</v>
      </c>
      <c r="D57" s="42" t="s">
        <v>159</v>
      </c>
      <c r="E57" s="42" t="s">
        <v>160</v>
      </c>
      <c r="F57" s="48" t="s">
        <v>161</v>
      </c>
      <c r="G57" s="48" t="s">
        <v>162</v>
      </c>
      <c r="H57" s="48" t="s">
        <v>163</v>
      </c>
      <c r="I57" s="48" t="s">
        <v>164</v>
      </c>
      <c r="J57" s="48" t="s">
        <v>165</v>
      </c>
      <c r="K57" s="42" t="s">
        <v>166</v>
      </c>
      <c r="L57" s="42" t="s">
        <v>157</v>
      </c>
      <c r="O57" s="4" t="s">
        <v>109</v>
      </c>
      <c r="P57" s="51" t="s">
        <v>157</v>
      </c>
    </row>
    <row r="58" spans="2:16">
      <c r="B58" s="4" t="s">
        <v>111</v>
      </c>
      <c r="C58" s="43">
        <v>1</v>
      </c>
      <c r="D58" s="39">
        <v>4</v>
      </c>
      <c r="E58" s="39">
        <v>1</v>
      </c>
      <c r="F58" s="39">
        <v>1</v>
      </c>
      <c r="G58" s="39">
        <v>2</v>
      </c>
      <c r="H58" s="39">
        <v>1</v>
      </c>
      <c r="I58" s="39">
        <v>1</v>
      </c>
      <c r="J58" s="39">
        <v>1</v>
      </c>
      <c r="K58" s="43">
        <f t="shared" ref="K58:K69" si="4">SUM(C58:J58)</f>
        <v>12</v>
      </c>
      <c r="L58" s="49">
        <v>1</v>
      </c>
      <c r="O58" s="4" t="s">
        <v>46</v>
      </c>
      <c r="P58" s="49">
        <v>4</v>
      </c>
    </row>
    <row r="59" spans="2:16">
      <c r="B59" s="4" t="s">
        <v>112</v>
      </c>
      <c r="C59" s="43">
        <v>4</v>
      </c>
      <c r="D59" s="39">
        <v>3</v>
      </c>
      <c r="E59" s="39">
        <v>2</v>
      </c>
      <c r="F59" s="39">
        <v>2</v>
      </c>
      <c r="G59" s="39">
        <v>3</v>
      </c>
      <c r="H59" s="39">
        <v>2</v>
      </c>
      <c r="I59" s="39">
        <v>2</v>
      </c>
      <c r="J59" s="39">
        <v>2</v>
      </c>
      <c r="K59" s="43">
        <f t="shared" si="4"/>
        <v>20</v>
      </c>
      <c r="L59" s="49">
        <v>2</v>
      </c>
      <c r="O59" s="4" t="s">
        <v>113</v>
      </c>
      <c r="P59" s="49">
        <v>11</v>
      </c>
    </row>
    <row r="60" spans="2:16">
      <c r="B60" s="4" t="s">
        <v>48</v>
      </c>
      <c r="C60" s="43">
        <v>7</v>
      </c>
      <c r="D60" s="39">
        <v>1</v>
      </c>
      <c r="E60" s="39">
        <v>4</v>
      </c>
      <c r="F60" s="39">
        <v>6</v>
      </c>
      <c r="G60" s="39">
        <v>1</v>
      </c>
      <c r="H60" s="39">
        <v>4</v>
      </c>
      <c r="I60" s="39">
        <v>3</v>
      </c>
      <c r="J60" s="39">
        <v>3</v>
      </c>
      <c r="K60" s="43">
        <f t="shared" si="4"/>
        <v>29</v>
      </c>
      <c r="L60" s="49">
        <v>3</v>
      </c>
      <c r="O60" s="4" t="s">
        <v>110</v>
      </c>
      <c r="P60" s="49">
        <v>5</v>
      </c>
    </row>
    <row r="61" spans="2:16">
      <c r="B61" s="4" t="s">
        <v>46</v>
      </c>
      <c r="C61" s="43">
        <v>2</v>
      </c>
      <c r="D61" s="39">
        <v>2</v>
      </c>
      <c r="E61" s="39">
        <v>5</v>
      </c>
      <c r="F61" s="39">
        <v>4</v>
      </c>
      <c r="G61" s="39">
        <v>4</v>
      </c>
      <c r="H61" s="39">
        <v>3</v>
      </c>
      <c r="I61" s="39">
        <v>7</v>
      </c>
      <c r="J61" s="39">
        <v>5</v>
      </c>
      <c r="K61" s="43">
        <f t="shared" si="4"/>
        <v>32</v>
      </c>
      <c r="L61" s="49">
        <v>4</v>
      </c>
      <c r="O61" s="4" t="s">
        <v>111</v>
      </c>
      <c r="P61" s="49">
        <v>1</v>
      </c>
    </row>
    <row r="62" spans="2:16">
      <c r="B62" s="4" t="s">
        <v>110</v>
      </c>
      <c r="C62" s="43">
        <v>9</v>
      </c>
      <c r="D62" s="39">
        <v>8</v>
      </c>
      <c r="E62" s="39">
        <v>3</v>
      </c>
      <c r="F62" s="39">
        <v>7</v>
      </c>
      <c r="G62" s="39">
        <v>5</v>
      </c>
      <c r="H62" s="39">
        <v>5</v>
      </c>
      <c r="I62" s="39">
        <v>5</v>
      </c>
      <c r="J62" s="39">
        <v>4</v>
      </c>
      <c r="K62" s="43">
        <f t="shared" si="4"/>
        <v>46</v>
      </c>
      <c r="L62" s="49">
        <v>5</v>
      </c>
      <c r="O62" s="4" t="s">
        <v>112</v>
      </c>
      <c r="P62" s="49">
        <v>2</v>
      </c>
    </row>
    <row r="63" spans="2:16">
      <c r="B63" s="4" t="s">
        <v>47</v>
      </c>
      <c r="C63" s="43">
        <v>3</v>
      </c>
      <c r="D63" s="39">
        <v>7</v>
      </c>
      <c r="E63" s="39">
        <v>8</v>
      </c>
      <c r="F63" s="39">
        <v>5</v>
      </c>
      <c r="G63" s="39">
        <v>6</v>
      </c>
      <c r="H63" s="39">
        <v>6</v>
      </c>
      <c r="I63" s="39">
        <v>6</v>
      </c>
      <c r="J63" s="39">
        <v>9</v>
      </c>
      <c r="K63" s="43">
        <f t="shared" si="4"/>
        <v>50</v>
      </c>
      <c r="L63" s="49">
        <v>6</v>
      </c>
      <c r="O63" s="4" t="s">
        <v>47</v>
      </c>
      <c r="P63" s="49">
        <v>6</v>
      </c>
    </row>
    <row r="64" spans="2:16">
      <c r="B64" s="4" t="s">
        <v>50</v>
      </c>
      <c r="C64" s="43">
        <v>11</v>
      </c>
      <c r="D64" s="39">
        <v>10</v>
      </c>
      <c r="E64" s="39">
        <v>6</v>
      </c>
      <c r="F64" s="39">
        <v>3</v>
      </c>
      <c r="G64" s="39">
        <v>8</v>
      </c>
      <c r="H64" s="39">
        <v>7</v>
      </c>
      <c r="I64" s="39">
        <v>4</v>
      </c>
      <c r="J64" s="39">
        <v>11</v>
      </c>
      <c r="K64" s="43">
        <f t="shared" si="4"/>
        <v>60</v>
      </c>
      <c r="L64" s="49">
        <v>7</v>
      </c>
      <c r="O64" s="4" t="s">
        <v>48</v>
      </c>
      <c r="P64" s="49">
        <v>3</v>
      </c>
    </row>
    <row r="65" spans="2:16">
      <c r="B65" s="4" t="s">
        <v>53</v>
      </c>
      <c r="C65" s="43">
        <v>5</v>
      </c>
      <c r="D65" s="39">
        <v>6</v>
      </c>
      <c r="E65" s="39">
        <v>9</v>
      </c>
      <c r="F65" s="39">
        <v>9</v>
      </c>
      <c r="G65" s="39">
        <v>10</v>
      </c>
      <c r="H65" s="39">
        <v>9</v>
      </c>
      <c r="I65" s="39">
        <v>9</v>
      </c>
      <c r="J65" s="39">
        <v>7</v>
      </c>
      <c r="K65" s="43">
        <f t="shared" si="4"/>
        <v>64</v>
      </c>
      <c r="L65" s="49">
        <v>8</v>
      </c>
      <c r="O65" s="4" t="s">
        <v>49</v>
      </c>
      <c r="P65" s="49">
        <v>12</v>
      </c>
    </row>
    <row r="66" spans="2:16">
      <c r="B66" s="4" t="s">
        <v>51</v>
      </c>
      <c r="C66" s="43">
        <v>8</v>
      </c>
      <c r="D66" s="39">
        <v>9</v>
      </c>
      <c r="E66" s="39">
        <v>7</v>
      </c>
      <c r="F66" s="39">
        <v>10</v>
      </c>
      <c r="G66" s="39">
        <v>7</v>
      </c>
      <c r="H66" s="39">
        <v>8</v>
      </c>
      <c r="I66" s="39">
        <v>8</v>
      </c>
      <c r="J66" s="39">
        <v>8</v>
      </c>
      <c r="K66" s="43">
        <f t="shared" si="4"/>
        <v>65</v>
      </c>
      <c r="L66" s="49">
        <v>9</v>
      </c>
      <c r="O66" s="4" t="s">
        <v>50</v>
      </c>
      <c r="P66" s="49">
        <v>7</v>
      </c>
    </row>
    <row r="67" spans="2:16">
      <c r="B67" s="4" t="s">
        <v>52</v>
      </c>
      <c r="C67" s="43">
        <v>6</v>
      </c>
      <c r="D67" s="39">
        <v>5</v>
      </c>
      <c r="E67" s="39">
        <v>11</v>
      </c>
      <c r="F67" s="39">
        <v>8</v>
      </c>
      <c r="G67" s="39">
        <v>11</v>
      </c>
      <c r="H67" s="39">
        <v>10</v>
      </c>
      <c r="I67" s="39">
        <v>11</v>
      </c>
      <c r="J67" s="39">
        <v>10</v>
      </c>
      <c r="K67" s="43">
        <f t="shared" si="4"/>
        <v>72</v>
      </c>
      <c r="L67" s="49">
        <v>10</v>
      </c>
      <c r="O67" s="4" t="s">
        <v>51</v>
      </c>
      <c r="P67" s="49">
        <v>9</v>
      </c>
    </row>
    <row r="68" spans="2:16">
      <c r="B68" s="4" t="s">
        <v>113</v>
      </c>
      <c r="C68" s="43">
        <v>12</v>
      </c>
      <c r="D68" s="39">
        <v>11</v>
      </c>
      <c r="E68" s="39">
        <v>10</v>
      </c>
      <c r="F68" s="39">
        <v>11</v>
      </c>
      <c r="G68" s="39">
        <v>9</v>
      </c>
      <c r="H68" s="39">
        <v>11</v>
      </c>
      <c r="I68" s="39">
        <v>10</v>
      </c>
      <c r="J68" s="39">
        <v>6</v>
      </c>
      <c r="K68" s="43">
        <f t="shared" si="4"/>
        <v>80</v>
      </c>
      <c r="L68" s="49">
        <v>11</v>
      </c>
      <c r="O68" s="4" t="s">
        <v>52</v>
      </c>
      <c r="P68" s="49">
        <v>10</v>
      </c>
    </row>
    <row r="69" spans="2:16">
      <c r="B69" s="4" t="s">
        <v>49</v>
      </c>
      <c r="C69" s="43">
        <v>10</v>
      </c>
      <c r="D69" s="39">
        <v>12</v>
      </c>
      <c r="E69" s="39">
        <v>12</v>
      </c>
      <c r="F69" s="39">
        <v>12</v>
      </c>
      <c r="G69" s="39">
        <v>12</v>
      </c>
      <c r="H69" s="39">
        <v>12</v>
      </c>
      <c r="I69" s="39">
        <v>12</v>
      </c>
      <c r="J69" s="39">
        <v>12</v>
      </c>
      <c r="K69" s="43">
        <f t="shared" si="4"/>
        <v>94</v>
      </c>
      <c r="L69" s="49">
        <v>12</v>
      </c>
      <c r="O69" s="4" t="s">
        <v>53</v>
      </c>
      <c r="P69" s="49">
        <v>8</v>
      </c>
    </row>
    <row r="70" spans="2:16">
      <c r="K70" s="43"/>
    </row>
  </sheetData>
  <sortState xmlns:xlrd2="http://schemas.microsoft.com/office/spreadsheetml/2017/richdata2" ref="O58:P69">
    <sortCondition ref="O57"/>
  </sortState>
  <mergeCells count="3">
    <mergeCell ref="A13:E13"/>
    <mergeCell ref="A33:J33"/>
    <mergeCell ref="B56:L56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174-E766-4E6A-9E50-9EC594E0B4D4}">
  <dimension ref="A1:T83"/>
  <sheetViews>
    <sheetView tabSelected="1" workbookViewId="0">
      <selection activeCell="M30" sqref="M30"/>
    </sheetView>
  </sheetViews>
  <sheetFormatPr defaultRowHeight="14.4"/>
  <cols>
    <col min="1" max="1" width="14" bestFit="1" customWidth="1"/>
    <col min="2" max="2" width="12.88671875" bestFit="1" customWidth="1"/>
    <col min="3" max="3" width="8" bestFit="1" customWidth="1"/>
    <col min="4" max="4" width="12" bestFit="1" customWidth="1"/>
    <col min="5" max="5" width="12.5546875" bestFit="1" customWidth="1"/>
    <col min="6" max="6" width="7" bestFit="1" customWidth="1"/>
    <col min="7" max="7" width="6" bestFit="1" customWidth="1"/>
    <col min="8" max="8" width="4.5546875" bestFit="1" customWidth="1"/>
    <col min="9" max="9" width="14" bestFit="1" customWidth="1"/>
    <col min="10" max="10" width="12.88671875" bestFit="1" customWidth="1"/>
    <col min="12" max="12" width="14" bestFit="1" customWidth="1"/>
  </cols>
  <sheetData>
    <row r="1" spans="1:11">
      <c r="B1" s="56" t="s">
        <v>108</v>
      </c>
      <c r="C1" s="56"/>
      <c r="D1" s="56"/>
      <c r="E1" s="56"/>
      <c r="F1" s="56"/>
      <c r="G1" s="56"/>
      <c r="H1" s="56"/>
      <c r="I1" s="56"/>
    </row>
    <row r="2" spans="1:11">
      <c r="A2" t="s">
        <v>109</v>
      </c>
      <c r="B2" s="50" t="s">
        <v>61</v>
      </c>
      <c r="C2" s="50" t="s">
        <v>62</v>
      </c>
      <c r="D2" s="50" t="s">
        <v>63</v>
      </c>
      <c r="E2" s="50" t="s">
        <v>64</v>
      </c>
      <c r="F2" s="50" t="s">
        <v>65</v>
      </c>
      <c r="G2" s="50" t="s">
        <v>66</v>
      </c>
      <c r="H2" s="50" t="s">
        <v>67</v>
      </c>
      <c r="I2" s="50" t="s">
        <v>68</v>
      </c>
      <c r="J2" s="51" t="s">
        <v>157</v>
      </c>
      <c r="K2" s="51"/>
    </row>
    <row r="3" spans="1:11">
      <c r="A3" t="s">
        <v>111</v>
      </c>
      <c r="B3" s="1">
        <v>0.31619371320508294</v>
      </c>
      <c r="C3" s="1">
        <v>0.16207543018844645</v>
      </c>
      <c r="D3" s="1">
        <v>0.360817657800581</v>
      </c>
      <c r="E3" s="1">
        <v>0.24602546786115667</v>
      </c>
      <c r="F3" s="1">
        <v>0.14562871999866411</v>
      </c>
      <c r="G3" s="1">
        <v>0.30457568239097665</v>
      </c>
      <c r="H3" s="1">
        <v>0.34833551113640071</v>
      </c>
      <c r="I3" s="1">
        <v>0.48762200648671372</v>
      </c>
      <c r="J3" s="49">
        <v>1</v>
      </c>
      <c r="K3" s="49"/>
    </row>
    <row r="4" spans="1:11">
      <c r="A4" t="s">
        <v>112</v>
      </c>
      <c r="B4" s="1">
        <v>0.27181547323372851</v>
      </c>
      <c r="C4" s="1">
        <v>0.17861077444078158</v>
      </c>
      <c r="D4" s="1">
        <v>0.29065802642113286</v>
      </c>
      <c r="E4" s="1">
        <v>0.23699432045688906</v>
      </c>
      <c r="F4" s="1">
        <v>0.10887560949091929</v>
      </c>
      <c r="G4" s="1">
        <v>0.2013734495507056</v>
      </c>
      <c r="H4" s="1">
        <v>0.19940061345749924</v>
      </c>
      <c r="I4" s="1">
        <v>0.42220770848218803</v>
      </c>
      <c r="J4" s="49">
        <v>2</v>
      </c>
      <c r="K4" s="49"/>
    </row>
    <row r="5" spans="1:11">
      <c r="A5" t="s">
        <v>48</v>
      </c>
      <c r="B5" s="1">
        <v>0.18797513965985915</v>
      </c>
      <c r="C5" s="1">
        <v>0.57006629342770809</v>
      </c>
      <c r="D5" s="1">
        <v>0.20987329560746865</v>
      </c>
      <c r="E5" s="1">
        <v>0.1465119856518563</v>
      </c>
      <c r="F5" s="1">
        <v>0.29809958472766163</v>
      </c>
      <c r="G5" s="1">
        <v>0.1403356572328241</v>
      </c>
      <c r="H5" s="1">
        <v>0.18233509152786742</v>
      </c>
      <c r="I5" s="1">
        <v>0.40694926295858275</v>
      </c>
      <c r="J5" s="49">
        <v>3</v>
      </c>
      <c r="K5" s="49"/>
    </row>
    <row r="6" spans="1:11">
      <c r="A6" t="s">
        <v>46</v>
      </c>
      <c r="B6" s="1">
        <v>0.29689219819289236</v>
      </c>
      <c r="C6" s="1">
        <v>0.23159638283190104</v>
      </c>
      <c r="D6" s="1">
        <v>0.19626765052556303</v>
      </c>
      <c r="E6" s="1">
        <v>0.16443768556651236</v>
      </c>
      <c r="F6" s="1">
        <v>8.7077801565042398E-2</v>
      </c>
      <c r="G6" s="1">
        <v>0.14630424874279643</v>
      </c>
      <c r="H6" s="1">
        <v>7.1766545065928722E-2</v>
      </c>
      <c r="I6" s="1">
        <v>0.16445105089370873</v>
      </c>
      <c r="J6" s="49">
        <v>4</v>
      </c>
      <c r="K6" s="49"/>
    </row>
    <row r="7" spans="1:11">
      <c r="A7" t="s">
        <v>110</v>
      </c>
      <c r="B7" s="1">
        <v>0.13401411223842602</v>
      </c>
      <c r="C7" s="1">
        <v>6.6790752080657587E-2</v>
      </c>
      <c r="D7" s="1">
        <v>0.21668514712070192</v>
      </c>
      <c r="E7" s="1">
        <v>0.11841284915151483</v>
      </c>
      <c r="F7" s="1">
        <v>8.3757738928440878E-2</v>
      </c>
      <c r="G7" s="1">
        <v>0.12704153066461318</v>
      </c>
      <c r="H7" s="1">
        <v>8.1891245921076911E-2</v>
      </c>
      <c r="I7" s="1">
        <v>0.1683508020694893</v>
      </c>
      <c r="J7" s="49">
        <v>5</v>
      </c>
      <c r="K7" s="49"/>
    </row>
    <row r="8" spans="1:11">
      <c r="A8" t="s">
        <v>47</v>
      </c>
      <c r="B8" s="1">
        <v>0.28452072265590272</v>
      </c>
      <c r="C8" s="1">
        <v>0.10031116983650794</v>
      </c>
      <c r="D8" s="1">
        <v>0.12019674662205297</v>
      </c>
      <c r="E8" s="1">
        <v>0.14818895976333404</v>
      </c>
      <c r="F8" s="1">
        <v>7.5293986069825763E-2</v>
      </c>
      <c r="G8" s="1">
        <v>0.12153127420312233</v>
      </c>
      <c r="H8" s="1">
        <v>8.3527580112865291E-2</v>
      </c>
      <c r="I8" s="1">
        <v>7.6748667238038124E-2</v>
      </c>
      <c r="J8" s="49">
        <v>6</v>
      </c>
      <c r="K8" s="49"/>
    </row>
    <row r="9" spans="1:11">
      <c r="A9" t="s">
        <v>50</v>
      </c>
      <c r="B9" s="1">
        <v>0.2601238370710906</v>
      </c>
      <c r="C9" s="1">
        <v>0.1463441385744782</v>
      </c>
      <c r="D9" s="1">
        <v>8.1060017209975452E-2</v>
      </c>
      <c r="E9" s="1">
        <v>8.1238618461740797E-2</v>
      </c>
      <c r="F9" s="1">
        <v>3.0822297402631649E-2</v>
      </c>
      <c r="G9" s="1">
        <v>8.7290938644931079E-2</v>
      </c>
      <c r="H9" s="1">
        <v>4.9527655219623268E-2</v>
      </c>
      <c r="I9" s="1">
        <v>9.676763458695227E-2</v>
      </c>
      <c r="J9" s="49">
        <v>7</v>
      </c>
      <c r="K9" s="49"/>
    </row>
    <row r="10" spans="1:11">
      <c r="A10" t="s">
        <v>53</v>
      </c>
      <c r="B10" s="1">
        <v>0.2474800252749117</v>
      </c>
      <c r="C10" s="1">
        <v>0.15560731711942238</v>
      </c>
      <c r="D10" s="1">
        <v>6.4937795734906031E-2</v>
      </c>
      <c r="E10" s="1">
        <v>0.10796217631724295</v>
      </c>
      <c r="F10" s="1">
        <v>2.8889941659942939E-2</v>
      </c>
      <c r="G10" s="1">
        <v>6.8331761752691206E-2</v>
      </c>
      <c r="H10" s="1">
        <v>3.2749663794473464E-2</v>
      </c>
      <c r="I10" s="1">
        <v>5.6638671002405841E-2</v>
      </c>
      <c r="J10" s="49">
        <v>8</v>
      </c>
      <c r="K10" s="49"/>
    </row>
    <row r="11" spans="1:11">
      <c r="A11" t="s">
        <v>51</v>
      </c>
      <c r="B11" s="1">
        <v>0.12333801778239918</v>
      </c>
      <c r="C11" s="1">
        <v>6.1618928714424016E-2</v>
      </c>
      <c r="D11" s="1">
        <v>0.15810764408345859</v>
      </c>
      <c r="E11" s="1">
        <v>0.2070328019427411</v>
      </c>
      <c r="F11" s="1">
        <v>3.5612743058776548E-2</v>
      </c>
      <c r="G11" s="1">
        <v>0.10400836731617218</v>
      </c>
      <c r="H11" s="1">
        <v>0.12308705162242017</v>
      </c>
      <c r="I11" s="1">
        <v>3.0178201729187566E-2</v>
      </c>
      <c r="J11" s="49">
        <v>9</v>
      </c>
      <c r="K11" s="49"/>
    </row>
    <row r="12" spans="1:11">
      <c r="A12" t="s">
        <v>52</v>
      </c>
      <c r="B12" s="1">
        <v>0.16516261855866468</v>
      </c>
      <c r="C12" s="1">
        <v>6.5278366659934667E-2</v>
      </c>
      <c r="D12" s="1">
        <v>0.15025783750484722</v>
      </c>
      <c r="E12" s="1">
        <v>4.4244091320165067E-2</v>
      </c>
      <c r="F12" s="1">
        <v>4.6520155384710847E-2</v>
      </c>
      <c r="G12" s="1">
        <v>0.10017098457498899</v>
      </c>
      <c r="H12" s="1">
        <v>6.4074139851070161E-2</v>
      </c>
      <c r="I12" s="1">
        <v>9.7487222735909748E-2</v>
      </c>
      <c r="J12" s="49">
        <v>10</v>
      </c>
      <c r="K12" s="49"/>
    </row>
    <row r="13" spans="1:11">
      <c r="A13" t="s">
        <v>113</v>
      </c>
      <c r="B13" s="1">
        <v>9.3598732380710842E-2</v>
      </c>
      <c r="C13" s="1">
        <v>3.5430717389884875E-2</v>
      </c>
      <c r="D13" s="1">
        <v>5.8442489421290759E-2</v>
      </c>
      <c r="E13" s="1">
        <v>3.0245059081465474E-2</v>
      </c>
      <c r="F13" s="1">
        <v>3.0165628809702718E-2</v>
      </c>
      <c r="G13" s="1">
        <v>4.7011643764859522E-2</v>
      </c>
      <c r="H13" s="1">
        <v>3.5661492889273186E-2</v>
      </c>
      <c r="I13" s="1">
        <v>0.1115247322914209</v>
      </c>
      <c r="J13" s="49">
        <v>11</v>
      </c>
      <c r="K13" s="49"/>
    </row>
    <row r="14" spans="1:11">
      <c r="A14" t="s">
        <v>49</v>
      </c>
      <c r="B14" s="1">
        <v>0.11813878657280781</v>
      </c>
      <c r="C14" s="1">
        <v>8.96091620790441E-3</v>
      </c>
      <c r="D14" s="1">
        <v>3.1027797949163761E-2</v>
      </c>
      <c r="E14" s="1">
        <v>3.2909728197061942E-2</v>
      </c>
      <c r="F14" s="1">
        <v>1.0931634311275707E-2</v>
      </c>
      <c r="G14" s="1">
        <v>2.2808896210375261E-2</v>
      </c>
      <c r="H14" s="1">
        <v>0</v>
      </c>
      <c r="I14" s="1">
        <v>4.7581278634266687E-3</v>
      </c>
      <c r="J14" s="49">
        <v>12</v>
      </c>
      <c r="K14" s="49"/>
    </row>
    <row r="17" spans="1:20">
      <c r="A17" s="52" t="s">
        <v>167</v>
      </c>
      <c r="B17" s="52" t="s">
        <v>168</v>
      </c>
      <c r="C17" s="52" t="s">
        <v>169</v>
      </c>
      <c r="D17" s="52" t="s">
        <v>170</v>
      </c>
      <c r="E17" s="52" t="s">
        <v>171</v>
      </c>
      <c r="F17" s="4"/>
      <c r="I17" s="52" t="s">
        <v>167</v>
      </c>
      <c r="J17" s="55" t="s">
        <v>168</v>
      </c>
      <c r="K17" s="56"/>
      <c r="L17" s="56"/>
      <c r="M17" s="56"/>
      <c r="N17" s="56"/>
      <c r="O17" s="56"/>
      <c r="P17" s="56"/>
      <c r="Q17" s="56"/>
      <c r="R17" s="56"/>
      <c r="S17" s="56"/>
      <c r="T17" s="52" t="s">
        <v>173</v>
      </c>
    </row>
    <row r="18" spans="1:20">
      <c r="A18" t="s">
        <v>111</v>
      </c>
      <c r="B18" t="s">
        <v>112</v>
      </c>
      <c r="C18" s="53">
        <v>2</v>
      </c>
      <c r="D18" s="53">
        <v>2.4883994999999999E-2</v>
      </c>
      <c r="E18" s="53" t="s">
        <v>172</v>
      </c>
      <c r="I18" t="s">
        <v>111</v>
      </c>
      <c r="J18" t="s">
        <v>112</v>
      </c>
      <c r="K18" t="s">
        <v>46</v>
      </c>
      <c r="L18" t="s">
        <v>110</v>
      </c>
      <c r="M18" t="s">
        <v>47</v>
      </c>
      <c r="N18" t="s">
        <v>50</v>
      </c>
      <c r="O18" t="s">
        <v>53</v>
      </c>
      <c r="P18" t="s">
        <v>51</v>
      </c>
      <c r="Q18" t="s">
        <v>52</v>
      </c>
      <c r="R18" t="s">
        <v>113</v>
      </c>
      <c r="S18" t="s">
        <v>49</v>
      </c>
      <c r="T18" s="53">
        <v>10</v>
      </c>
    </row>
    <row r="19" spans="1:20">
      <c r="A19" t="s">
        <v>111</v>
      </c>
      <c r="B19" t="s">
        <v>48</v>
      </c>
      <c r="C19" s="53">
        <v>12.5</v>
      </c>
      <c r="D19" s="53">
        <v>0.44064789700000001</v>
      </c>
      <c r="E19" s="53">
        <v>-1</v>
      </c>
      <c r="I19" t="s">
        <v>112</v>
      </c>
      <c r="J19" t="s">
        <v>110</v>
      </c>
      <c r="K19" t="s">
        <v>47</v>
      </c>
      <c r="L19" t="s">
        <v>50</v>
      </c>
      <c r="M19" t="s">
        <v>53</v>
      </c>
      <c r="N19" t="s">
        <v>51</v>
      </c>
      <c r="O19" t="s">
        <v>52</v>
      </c>
      <c r="P19" t="s">
        <v>113</v>
      </c>
      <c r="Q19" t="s">
        <v>49</v>
      </c>
      <c r="T19" s="53">
        <v>8</v>
      </c>
    </row>
    <row r="20" spans="1:20">
      <c r="A20" t="s">
        <v>111</v>
      </c>
      <c r="B20" t="s">
        <v>46</v>
      </c>
      <c r="C20" s="53">
        <v>3</v>
      </c>
      <c r="D20" s="53">
        <v>3.5691899999999999E-2</v>
      </c>
      <c r="E20" s="53" t="s">
        <v>172</v>
      </c>
      <c r="I20" t="s">
        <v>48</v>
      </c>
      <c r="J20" t="s">
        <v>110</v>
      </c>
      <c r="K20" t="s">
        <v>50</v>
      </c>
      <c r="L20" t="s">
        <v>53</v>
      </c>
      <c r="M20" t="s">
        <v>51</v>
      </c>
      <c r="N20" t="s">
        <v>52</v>
      </c>
      <c r="O20" t="s">
        <v>113</v>
      </c>
      <c r="P20" t="s">
        <v>49</v>
      </c>
      <c r="T20" s="53">
        <v>7</v>
      </c>
    </row>
    <row r="21" spans="1:20">
      <c r="A21" t="s">
        <v>111</v>
      </c>
      <c r="B21" t="s">
        <v>110</v>
      </c>
      <c r="C21" s="53">
        <v>0</v>
      </c>
      <c r="D21" s="53">
        <v>1.1718686000000001E-2</v>
      </c>
      <c r="E21" s="53" t="s">
        <v>172</v>
      </c>
      <c r="I21" t="s">
        <v>46</v>
      </c>
      <c r="J21" t="s">
        <v>47</v>
      </c>
      <c r="K21" t="s">
        <v>50</v>
      </c>
      <c r="L21" t="s">
        <v>53</v>
      </c>
      <c r="M21" t="s">
        <v>52</v>
      </c>
      <c r="N21" t="s">
        <v>113</v>
      </c>
      <c r="O21" t="s">
        <v>49</v>
      </c>
      <c r="T21" s="53">
        <v>6</v>
      </c>
    </row>
    <row r="22" spans="1:20">
      <c r="A22" t="s">
        <v>111</v>
      </c>
      <c r="B22" t="s">
        <v>47</v>
      </c>
      <c r="C22" s="53">
        <v>0</v>
      </c>
      <c r="D22" s="53">
        <v>1.1718686000000001E-2</v>
      </c>
      <c r="E22" s="53" t="s">
        <v>172</v>
      </c>
      <c r="I22" t="s">
        <v>110</v>
      </c>
      <c r="J22" t="s">
        <v>113</v>
      </c>
      <c r="K22" t="s">
        <v>49</v>
      </c>
      <c r="T22" s="53">
        <v>2</v>
      </c>
    </row>
    <row r="23" spans="1:20">
      <c r="A23" t="s">
        <v>111</v>
      </c>
      <c r="B23" t="s">
        <v>50</v>
      </c>
      <c r="C23" s="53">
        <v>0</v>
      </c>
      <c r="D23" s="53">
        <v>1.1718686000000001E-2</v>
      </c>
      <c r="E23" s="53" t="s">
        <v>172</v>
      </c>
      <c r="I23" t="s">
        <v>47</v>
      </c>
      <c r="J23" t="s">
        <v>113</v>
      </c>
      <c r="K23" t="s">
        <v>49</v>
      </c>
      <c r="T23" s="53">
        <v>2</v>
      </c>
    </row>
    <row r="24" spans="1:20">
      <c r="A24" t="s">
        <v>111</v>
      </c>
      <c r="B24" t="s">
        <v>53</v>
      </c>
      <c r="C24" s="53">
        <v>0</v>
      </c>
      <c r="D24" s="53">
        <v>1.7960477999999998E-2</v>
      </c>
      <c r="E24" s="53" t="s">
        <v>172</v>
      </c>
      <c r="I24" t="s">
        <v>50</v>
      </c>
      <c r="J24" t="s">
        <v>113</v>
      </c>
      <c r="K24" t="s">
        <v>49</v>
      </c>
      <c r="T24" s="53">
        <v>2</v>
      </c>
    </row>
    <row r="25" spans="1:20">
      <c r="A25" t="s">
        <v>111</v>
      </c>
      <c r="B25" t="s">
        <v>51</v>
      </c>
      <c r="C25" s="53">
        <v>0</v>
      </c>
      <c r="D25" s="53">
        <v>1.1616045E-2</v>
      </c>
      <c r="E25" s="53" t="s">
        <v>172</v>
      </c>
      <c r="I25" t="s">
        <v>53</v>
      </c>
      <c r="J25" t="s">
        <v>49</v>
      </c>
      <c r="T25" s="53">
        <v>1</v>
      </c>
    </row>
    <row r="26" spans="1:20">
      <c r="A26" t="s">
        <v>111</v>
      </c>
      <c r="B26" t="s">
        <v>52</v>
      </c>
      <c r="C26" s="53">
        <v>0</v>
      </c>
      <c r="D26" s="53">
        <v>1.1616045E-2</v>
      </c>
      <c r="E26" s="53" t="s">
        <v>172</v>
      </c>
      <c r="I26" t="s">
        <v>51</v>
      </c>
      <c r="J26" t="s">
        <v>49</v>
      </c>
      <c r="T26" s="53">
        <v>1</v>
      </c>
    </row>
    <row r="27" spans="1:20">
      <c r="A27" t="s">
        <v>111</v>
      </c>
      <c r="B27" t="s">
        <v>113</v>
      </c>
      <c r="C27" s="53">
        <v>0</v>
      </c>
      <c r="D27" s="53">
        <v>1.1616045E-2</v>
      </c>
      <c r="E27" s="53" t="s">
        <v>172</v>
      </c>
      <c r="I27" t="s">
        <v>52</v>
      </c>
      <c r="J27" t="s">
        <v>113</v>
      </c>
      <c r="K27" t="s">
        <v>49</v>
      </c>
      <c r="T27" s="53">
        <v>2</v>
      </c>
    </row>
    <row r="28" spans="1:20">
      <c r="A28" t="s">
        <v>111</v>
      </c>
      <c r="B28" t="s">
        <v>49</v>
      </c>
      <c r="C28" s="53">
        <v>0</v>
      </c>
      <c r="D28" s="53">
        <v>1.1718686000000001E-2</v>
      </c>
      <c r="E28" s="53" t="s">
        <v>172</v>
      </c>
    </row>
    <row r="29" spans="1:20">
      <c r="A29" t="s">
        <v>112</v>
      </c>
      <c r="B29" t="s">
        <v>48</v>
      </c>
      <c r="C29" s="53">
        <v>15</v>
      </c>
      <c r="D29" s="53">
        <v>0.67442407199999999</v>
      </c>
      <c r="E29" s="53">
        <v>-1</v>
      </c>
    </row>
    <row r="30" spans="1:20">
      <c r="A30" t="s">
        <v>112</v>
      </c>
      <c r="B30" t="s">
        <v>46</v>
      </c>
      <c r="C30" s="53">
        <v>5.5</v>
      </c>
      <c r="D30" s="53">
        <v>7.9688025999999995E-2</v>
      </c>
      <c r="E30" s="53">
        <v>-1</v>
      </c>
    </row>
    <row r="31" spans="1:20">
      <c r="A31" t="s">
        <v>112</v>
      </c>
      <c r="B31" t="s">
        <v>110</v>
      </c>
      <c r="C31" s="53">
        <v>0</v>
      </c>
      <c r="D31" s="53">
        <v>1.1718686000000001E-2</v>
      </c>
      <c r="E31" s="53" t="s">
        <v>172</v>
      </c>
    </row>
    <row r="32" spans="1:20">
      <c r="A32" t="s">
        <v>112</v>
      </c>
      <c r="B32" t="s">
        <v>47</v>
      </c>
      <c r="C32" s="53">
        <v>1</v>
      </c>
      <c r="D32" s="53">
        <v>1.7290281000000001E-2</v>
      </c>
      <c r="E32" s="53" t="s">
        <v>172</v>
      </c>
    </row>
    <row r="33" spans="1:5">
      <c r="A33" t="s">
        <v>112</v>
      </c>
      <c r="B33" t="s">
        <v>50</v>
      </c>
      <c r="C33" s="53">
        <v>0</v>
      </c>
      <c r="D33" s="53">
        <v>1.1718686000000001E-2</v>
      </c>
      <c r="E33" s="53" t="s">
        <v>172</v>
      </c>
    </row>
    <row r="34" spans="1:5">
      <c r="A34" t="s">
        <v>112</v>
      </c>
      <c r="B34" t="s">
        <v>53</v>
      </c>
      <c r="C34" s="53">
        <v>0</v>
      </c>
      <c r="D34" s="53">
        <v>1.1616045E-2</v>
      </c>
      <c r="E34" s="53" t="s">
        <v>172</v>
      </c>
    </row>
    <row r="35" spans="1:5">
      <c r="A35" t="s">
        <v>112</v>
      </c>
      <c r="B35" t="s">
        <v>51</v>
      </c>
      <c r="C35" s="53">
        <v>0</v>
      </c>
      <c r="D35" s="53">
        <v>1.1718686000000001E-2</v>
      </c>
      <c r="E35" s="53" t="s">
        <v>172</v>
      </c>
    </row>
    <row r="36" spans="1:5">
      <c r="A36" t="s">
        <v>112</v>
      </c>
      <c r="B36" t="s">
        <v>52</v>
      </c>
      <c r="C36" s="53">
        <v>0</v>
      </c>
      <c r="D36" s="53">
        <v>1.1616045E-2</v>
      </c>
      <c r="E36" s="53" t="s">
        <v>172</v>
      </c>
    </row>
    <row r="37" spans="1:5">
      <c r="A37" t="s">
        <v>112</v>
      </c>
      <c r="B37" t="s">
        <v>113</v>
      </c>
      <c r="C37" s="53">
        <v>0</v>
      </c>
      <c r="D37" s="53">
        <v>1.1718686000000001E-2</v>
      </c>
      <c r="E37" s="53" t="s">
        <v>172</v>
      </c>
    </row>
    <row r="38" spans="1:5">
      <c r="A38" t="s">
        <v>112</v>
      </c>
      <c r="B38" t="s">
        <v>49</v>
      </c>
      <c r="C38" s="53">
        <v>0</v>
      </c>
      <c r="D38" s="53">
        <v>1.1718686000000001E-2</v>
      </c>
      <c r="E38" s="53" t="s">
        <v>172</v>
      </c>
    </row>
    <row r="39" spans="1:5">
      <c r="A39" t="s">
        <v>48</v>
      </c>
      <c r="B39" t="s">
        <v>46</v>
      </c>
      <c r="C39" s="53">
        <v>9</v>
      </c>
      <c r="D39" s="53">
        <v>0.206462587</v>
      </c>
      <c r="E39" s="53">
        <v>-1</v>
      </c>
    </row>
    <row r="40" spans="1:5">
      <c r="A40" t="s">
        <v>48</v>
      </c>
      <c r="B40" t="s">
        <v>110</v>
      </c>
      <c r="C40" s="53">
        <v>1.5</v>
      </c>
      <c r="D40" s="53">
        <v>2.0706216E-2</v>
      </c>
      <c r="E40" s="53" t="s">
        <v>172</v>
      </c>
    </row>
    <row r="41" spans="1:5">
      <c r="A41" t="s">
        <v>48</v>
      </c>
      <c r="B41" t="s">
        <v>47</v>
      </c>
      <c r="C41" s="53">
        <v>3</v>
      </c>
      <c r="D41" s="53">
        <v>6.2979050999999994E-2</v>
      </c>
      <c r="E41" s="53">
        <v>-1</v>
      </c>
    </row>
    <row r="42" spans="1:5">
      <c r="A42" t="s">
        <v>48</v>
      </c>
      <c r="B42" t="s">
        <v>50</v>
      </c>
      <c r="C42" s="53">
        <v>3</v>
      </c>
      <c r="D42" s="53">
        <v>3.5465864999999999E-2</v>
      </c>
      <c r="E42" s="53" t="s">
        <v>172</v>
      </c>
    </row>
    <row r="43" spans="1:5">
      <c r="A43" t="s">
        <v>48</v>
      </c>
      <c r="B43" t="s">
        <v>53</v>
      </c>
      <c r="C43" s="53">
        <v>2</v>
      </c>
      <c r="D43" s="53">
        <v>2.4883994999999999E-2</v>
      </c>
      <c r="E43" s="53" t="s">
        <v>172</v>
      </c>
    </row>
    <row r="44" spans="1:5">
      <c r="A44" t="s">
        <v>48</v>
      </c>
      <c r="B44" t="s">
        <v>51</v>
      </c>
      <c r="C44" s="53">
        <v>3.5</v>
      </c>
      <c r="D44" s="53">
        <v>4.2062732999999998E-2</v>
      </c>
      <c r="E44" s="53" t="s">
        <v>172</v>
      </c>
    </row>
    <row r="45" spans="1:5">
      <c r="A45" t="s">
        <v>48</v>
      </c>
      <c r="B45" t="s">
        <v>52</v>
      </c>
      <c r="C45" s="53">
        <v>0</v>
      </c>
      <c r="D45" s="53">
        <v>1.1718686000000001E-2</v>
      </c>
      <c r="E45" s="53" t="s">
        <v>172</v>
      </c>
    </row>
    <row r="46" spans="1:5">
      <c r="A46" t="s">
        <v>48</v>
      </c>
      <c r="B46" t="s">
        <v>113</v>
      </c>
      <c r="C46" s="53">
        <v>0</v>
      </c>
      <c r="D46" s="53">
        <v>1.1718686000000001E-2</v>
      </c>
      <c r="E46" s="53" t="s">
        <v>172</v>
      </c>
    </row>
    <row r="47" spans="1:5">
      <c r="A47" t="s">
        <v>48</v>
      </c>
      <c r="B47" t="s">
        <v>49</v>
      </c>
      <c r="C47" s="53">
        <v>0</v>
      </c>
      <c r="D47" s="53">
        <v>1.1616045E-2</v>
      </c>
      <c r="E47" s="53" t="s">
        <v>172</v>
      </c>
    </row>
    <row r="48" spans="1:5">
      <c r="A48" t="s">
        <v>46</v>
      </c>
      <c r="B48" t="s">
        <v>110</v>
      </c>
      <c r="C48" s="53">
        <v>9</v>
      </c>
      <c r="D48" s="53">
        <v>0.206462587</v>
      </c>
      <c r="E48" s="53">
        <v>-1</v>
      </c>
    </row>
    <row r="49" spans="1:5">
      <c r="A49" t="s">
        <v>46</v>
      </c>
      <c r="B49" t="s">
        <v>47</v>
      </c>
      <c r="C49" s="53">
        <v>1.5</v>
      </c>
      <c r="D49" s="53">
        <v>2.0706216E-2</v>
      </c>
      <c r="E49" s="53" t="s">
        <v>172</v>
      </c>
    </row>
    <row r="50" spans="1:5">
      <c r="A50" t="s">
        <v>46</v>
      </c>
      <c r="B50" t="s">
        <v>50</v>
      </c>
      <c r="C50" s="53">
        <v>0</v>
      </c>
      <c r="D50" s="53">
        <v>1.1310671E-2</v>
      </c>
      <c r="E50" s="53" t="s">
        <v>172</v>
      </c>
    </row>
    <row r="51" spans="1:5">
      <c r="A51" t="s">
        <v>46</v>
      </c>
      <c r="B51" t="s">
        <v>53</v>
      </c>
      <c r="C51" s="53">
        <v>0</v>
      </c>
      <c r="D51" s="53">
        <v>1.1718686000000001E-2</v>
      </c>
      <c r="E51" s="53" t="s">
        <v>172</v>
      </c>
    </row>
    <row r="52" spans="1:5">
      <c r="A52" t="s">
        <v>46</v>
      </c>
      <c r="B52" t="s">
        <v>51</v>
      </c>
      <c r="C52" s="53">
        <v>6</v>
      </c>
      <c r="D52" s="53">
        <v>9.128957E-2</v>
      </c>
      <c r="E52" s="53">
        <v>-1</v>
      </c>
    </row>
    <row r="53" spans="1:5">
      <c r="A53" t="s">
        <v>46</v>
      </c>
      <c r="B53" t="s">
        <v>52</v>
      </c>
      <c r="C53" s="53">
        <v>0</v>
      </c>
      <c r="D53" s="53">
        <v>1.1718686000000001E-2</v>
      </c>
      <c r="E53" s="53" t="s">
        <v>172</v>
      </c>
    </row>
    <row r="54" spans="1:5">
      <c r="A54" t="s">
        <v>46</v>
      </c>
      <c r="B54" t="s">
        <v>113</v>
      </c>
      <c r="C54" s="53">
        <v>0</v>
      </c>
      <c r="D54" s="53">
        <v>1.1718686000000001E-2</v>
      </c>
      <c r="E54" s="53" t="s">
        <v>172</v>
      </c>
    </row>
    <row r="55" spans="1:5">
      <c r="A55" t="s">
        <v>46</v>
      </c>
      <c r="B55" t="s">
        <v>49</v>
      </c>
      <c r="C55" s="53">
        <v>0</v>
      </c>
      <c r="D55" s="53">
        <v>1.1616045E-2</v>
      </c>
      <c r="E55" s="53" t="s">
        <v>172</v>
      </c>
    </row>
    <row r="56" spans="1:5">
      <c r="A56" t="s">
        <v>110</v>
      </c>
      <c r="B56" t="s">
        <v>47</v>
      </c>
      <c r="C56" s="53">
        <v>10</v>
      </c>
      <c r="D56" s="53">
        <v>0.916282441</v>
      </c>
      <c r="E56" s="53">
        <v>-1</v>
      </c>
    </row>
    <row r="57" spans="1:5">
      <c r="A57" t="s">
        <v>110</v>
      </c>
      <c r="B57" t="s">
        <v>50</v>
      </c>
      <c r="C57" s="53">
        <v>13</v>
      </c>
      <c r="D57" s="53">
        <v>0.48383985099999999</v>
      </c>
      <c r="E57" s="53">
        <v>-1</v>
      </c>
    </row>
    <row r="58" spans="1:5">
      <c r="A58" t="s">
        <v>110</v>
      </c>
      <c r="B58" t="s">
        <v>53</v>
      </c>
      <c r="C58" s="53">
        <v>12</v>
      </c>
      <c r="D58" s="53">
        <v>0.40023614400000002</v>
      </c>
      <c r="E58" s="53">
        <v>-1</v>
      </c>
    </row>
    <row r="59" spans="1:5">
      <c r="A59" t="s">
        <v>110</v>
      </c>
      <c r="B59" t="s">
        <v>51</v>
      </c>
      <c r="C59" s="53">
        <v>11</v>
      </c>
      <c r="D59" s="53">
        <v>0.326395777</v>
      </c>
      <c r="E59" s="53">
        <v>-1</v>
      </c>
    </row>
    <row r="60" spans="1:5">
      <c r="A60" t="s">
        <v>110</v>
      </c>
      <c r="B60" t="s">
        <v>52</v>
      </c>
      <c r="C60" s="53">
        <v>4</v>
      </c>
      <c r="D60" s="53">
        <v>8.9814344000000004E-2</v>
      </c>
      <c r="E60" s="53">
        <v>-1</v>
      </c>
    </row>
    <row r="61" spans="1:5">
      <c r="A61" t="s">
        <v>110</v>
      </c>
      <c r="B61" t="s">
        <v>113</v>
      </c>
      <c r="C61" s="53">
        <v>0</v>
      </c>
      <c r="D61" s="53">
        <v>1.1718686000000001E-2</v>
      </c>
      <c r="E61" s="53" t="s">
        <v>172</v>
      </c>
    </row>
    <row r="62" spans="1:5">
      <c r="A62" t="s">
        <v>110</v>
      </c>
      <c r="B62" t="s">
        <v>49</v>
      </c>
      <c r="C62" s="53">
        <v>0</v>
      </c>
      <c r="D62" s="53">
        <v>1.1718686000000001E-2</v>
      </c>
      <c r="E62" s="53" t="s">
        <v>172</v>
      </c>
    </row>
    <row r="63" spans="1:5">
      <c r="A63" t="s">
        <v>47</v>
      </c>
      <c r="B63" t="s">
        <v>50</v>
      </c>
      <c r="C63" s="53">
        <v>7</v>
      </c>
      <c r="D63" s="53">
        <v>0.123025194</v>
      </c>
      <c r="E63" s="53">
        <v>-1</v>
      </c>
    </row>
    <row r="64" spans="1:5">
      <c r="A64" t="s">
        <v>47</v>
      </c>
      <c r="B64" t="s">
        <v>53</v>
      </c>
      <c r="C64" s="53">
        <v>7.5</v>
      </c>
      <c r="D64" s="53">
        <v>0.14050554100000001</v>
      </c>
      <c r="E64" s="53">
        <v>-1</v>
      </c>
    </row>
    <row r="65" spans="1:5">
      <c r="A65" t="s">
        <v>47</v>
      </c>
      <c r="B65" t="s">
        <v>51</v>
      </c>
      <c r="C65" s="53">
        <v>13.5</v>
      </c>
      <c r="D65" s="53">
        <v>0.52810612499999998</v>
      </c>
      <c r="E65" s="53">
        <v>-1</v>
      </c>
    </row>
    <row r="66" spans="1:5">
      <c r="A66" t="s">
        <v>47</v>
      </c>
      <c r="B66" t="s">
        <v>52</v>
      </c>
      <c r="C66" s="53">
        <v>7.5</v>
      </c>
      <c r="D66" s="53">
        <v>0.139036939</v>
      </c>
      <c r="E66" s="53">
        <v>-1</v>
      </c>
    </row>
    <row r="67" spans="1:5">
      <c r="A67" t="s">
        <v>47</v>
      </c>
      <c r="B67" t="s">
        <v>113</v>
      </c>
      <c r="C67" s="53">
        <v>1</v>
      </c>
      <c r="D67" s="53">
        <v>1.7290281000000001E-2</v>
      </c>
      <c r="E67" s="53" t="s">
        <v>172</v>
      </c>
    </row>
    <row r="68" spans="1:5">
      <c r="A68" t="s">
        <v>47</v>
      </c>
      <c r="B68" t="s">
        <v>49</v>
      </c>
      <c r="C68" s="53">
        <v>0</v>
      </c>
      <c r="D68" s="53">
        <v>1.1616045E-2</v>
      </c>
      <c r="E68" s="53" t="s">
        <v>172</v>
      </c>
    </row>
    <row r="69" spans="1:5">
      <c r="A69" t="s">
        <v>50</v>
      </c>
      <c r="B69" t="s">
        <v>53</v>
      </c>
      <c r="C69" s="53">
        <v>7.5</v>
      </c>
      <c r="D69" s="53">
        <v>0.27018109600000001</v>
      </c>
      <c r="E69" s="53">
        <v>-1</v>
      </c>
    </row>
    <row r="70" spans="1:5">
      <c r="A70" t="s">
        <v>50</v>
      </c>
      <c r="B70" t="s">
        <v>51</v>
      </c>
      <c r="C70" s="53">
        <v>18</v>
      </c>
      <c r="D70" s="53">
        <v>1</v>
      </c>
      <c r="E70" s="53">
        <v>-1</v>
      </c>
    </row>
    <row r="71" spans="1:5">
      <c r="A71" t="s">
        <v>50</v>
      </c>
      <c r="B71" t="s">
        <v>52</v>
      </c>
      <c r="C71" s="53">
        <v>11</v>
      </c>
      <c r="D71" s="53">
        <v>0.61208987999999998</v>
      </c>
      <c r="E71" s="53">
        <v>-1</v>
      </c>
    </row>
    <row r="72" spans="1:5">
      <c r="A72" t="s">
        <v>50</v>
      </c>
      <c r="B72" t="s">
        <v>113</v>
      </c>
      <c r="C72" s="53">
        <v>1</v>
      </c>
      <c r="D72" s="53">
        <v>2.7991815E-2</v>
      </c>
      <c r="E72" s="53" t="s">
        <v>172</v>
      </c>
    </row>
    <row r="73" spans="1:5">
      <c r="A73" t="s">
        <v>50</v>
      </c>
      <c r="B73" t="s">
        <v>49</v>
      </c>
      <c r="C73" s="53">
        <v>0</v>
      </c>
      <c r="D73" s="53">
        <v>1.1310671E-2</v>
      </c>
      <c r="E73" s="53" t="s">
        <v>172</v>
      </c>
    </row>
    <row r="74" spans="1:5">
      <c r="A74" t="s">
        <v>53</v>
      </c>
      <c r="B74" t="s">
        <v>51</v>
      </c>
      <c r="C74" s="53">
        <v>17</v>
      </c>
      <c r="D74" s="53">
        <v>0.88836569899999995</v>
      </c>
      <c r="E74" s="53">
        <v>-1</v>
      </c>
    </row>
    <row r="75" spans="1:5">
      <c r="A75" t="s">
        <v>53</v>
      </c>
      <c r="B75" t="s">
        <v>52</v>
      </c>
      <c r="C75" s="53">
        <v>17.5</v>
      </c>
      <c r="D75" s="53">
        <v>0.94404542599999997</v>
      </c>
      <c r="E75" s="53">
        <v>-1</v>
      </c>
    </row>
    <row r="76" spans="1:5">
      <c r="A76" t="s">
        <v>53</v>
      </c>
      <c r="B76" t="s">
        <v>113</v>
      </c>
      <c r="C76" s="53">
        <v>4</v>
      </c>
      <c r="D76" s="53">
        <v>0.17295491800000001</v>
      </c>
      <c r="E76" s="53">
        <v>-1</v>
      </c>
    </row>
    <row r="77" spans="1:5">
      <c r="A77" t="s">
        <v>53</v>
      </c>
      <c r="B77" t="s">
        <v>49</v>
      </c>
      <c r="C77" s="53">
        <v>0</v>
      </c>
      <c r="D77" s="53">
        <v>1.1616045E-2</v>
      </c>
      <c r="E77" s="53" t="s">
        <v>172</v>
      </c>
    </row>
    <row r="78" spans="1:5">
      <c r="A78" t="s">
        <v>51</v>
      </c>
      <c r="B78" t="s">
        <v>52</v>
      </c>
      <c r="C78" s="53">
        <v>13.5</v>
      </c>
      <c r="D78" s="53">
        <v>0.93252632999999996</v>
      </c>
      <c r="E78" s="53">
        <v>-1</v>
      </c>
    </row>
    <row r="79" spans="1:5">
      <c r="A79" t="s">
        <v>51</v>
      </c>
      <c r="B79" t="s">
        <v>113</v>
      </c>
      <c r="C79" s="53">
        <v>6</v>
      </c>
      <c r="D79" s="53">
        <v>9.2891941000000006E-2</v>
      </c>
      <c r="E79" s="53">
        <v>-1</v>
      </c>
    </row>
    <row r="80" spans="1:5">
      <c r="A80" t="s">
        <v>51</v>
      </c>
      <c r="B80" t="s">
        <v>49</v>
      </c>
      <c r="C80" s="53">
        <v>0</v>
      </c>
      <c r="D80" s="53">
        <v>1.7755923E-2</v>
      </c>
      <c r="E80" s="53" t="s">
        <v>172</v>
      </c>
    </row>
    <row r="81" spans="1:5">
      <c r="A81" t="s">
        <v>52</v>
      </c>
      <c r="B81" t="s">
        <v>113</v>
      </c>
      <c r="C81" s="53">
        <v>1</v>
      </c>
      <c r="D81" s="53">
        <v>1.7290281000000001E-2</v>
      </c>
      <c r="E81" s="53" t="s">
        <v>172</v>
      </c>
    </row>
    <row r="82" spans="1:5">
      <c r="A82" t="s">
        <v>52</v>
      </c>
      <c r="B82" t="s">
        <v>49</v>
      </c>
      <c r="C82" s="53">
        <v>0</v>
      </c>
      <c r="D82" s="53">
        <v>1.1718686000000001E-2</v>
      </c>
      <c r="E82" s="53" t="s">
        <v>172</v>
      </c>
    </row>
    <row r="83" spans="1:5">
      <c r="A83" t="s">
        <v>113</v>
      </c>
      <c r="B83" t="s">
        <v>49</v>
      </c>
      <c r="C83" s="53">
        <v>3</v>
      </c>
      <c r="D83" s="53">
        <v>6.1100929999999998E-2</v>
      </c>
      <c r="E83" s="53">
        <v>-1</v>
      </c>
    </row>
  </sheetData>
  <autoFilter ref="E17:E83" xr:uid="{BEA61A31-5D14-414B-87C5-0D47B1111BA9}"/>
  <sortState xmlns:xlrd2="http://schemas.microsoft.com/office/spreadsheetml/2017/richdata2" ref="A3:J14">
    <sortCondition ref="J2"/>
  </sortState>
  <mergeCells count="2">
    <mergeCell ref="B1:I1"/>
    <mergeCell ref="J17:S1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B0E3-6498-47B1-B478-E9DCBB7D7A8F}">
  <dimension ref="A1"/>
  <sheetViews>
    <sheetView workbookViewId="0">
      <selection activeCell="H18" sqref="H18"/>
    </sheetView>
  </sheetViews>
  <sheetFormatPr defaultRowHeight="14.4"/>
  <sheetData>
    <row r="1" spans="1:1">
      <c r="A1" s="4" t="s">
        <v>14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3D3CD-3CD4-434D-AB76-3C63CE8DC544}">
  <dimension ref="A1:M12"/>
  <sheetViews>
    <sheetView workbookViewId="0">
      <selection activeCell="B1" sqref="B1:I1"/>
    </sheetView>
  </sheetViews>
  <sheetFormatPr defaultRowHeight="14.4"/>
  <cols>
    <col min="1" max="1" width="32" bestFit="1" customWidth="1"/>
    <col min="2" max="2" width="6.109375" bestFit="1" customWidth="1"/>
    <col min="3" max="3" width="8" bestFit="1" customWidth="1"/>
    <col min="4" max="4" width="5.33203125" bestFit="1" customWidth="1"/>
    <col min="5" max="5" width="5.44140625" bestFit="1" customWidth="1"/>
    <col min="6" max="6" width="7" bestFit="1" customWidth="1"/>
    <col min="7" max="7" width="6" bestFit="1" customWidth="1"/>
    <col min="8" max="8" width="4.5546875" bestFit="1" customWidth="1"/>
    <col min="9" max="9" width="10.77734375" bestFit="1" customWidth="1"/>
  </cols>
  <sheetData>
    <row r="1" spans="1:13">
      <c r="A1" t="s">
        <v>69</v>
      </c>
      <c r="B1" s="14" t="s">
        <v>61</v>
      </c>
      <c r="C1" s="14" t="s">
        <v>62</v>
      </c>
      <c r="D1" s="14" t="s">
        <v>63</v>
      </c>
      <c r="E1" s="14" t="s">
        <v>64</v>
      </c>
      <c r="F1" s="14" t="s">
        <v>65</v>
      </c>
      <c r="G1" s="14" t="s">
        <v>66</v>
      </c>
      <c r="H1" s="14" t="s">
        <v>67</v>
      </c>
      <c r="I1" s="14" t="s">
        <v>68</v>
      </c>
      <c r="J1" s="14"/>
      <c r="K1" s="14"/>
      <c r="L1" s="14"/>
      <c r="M1" s="14"/>
    </row>
    <row r="2" spans="1:13">
      <c r="A2" t="s">
        <v>58</v>
      </c>
      <c r="B2" s="21">
        <v>2113</v>
      </c>
      <c r="C2">
        <v>301</v>
      </c>
      <c r="D2" s="21">
        <v>1700</v>
      </c>
      <c r="E2" s="21">
        <v>774</v>
      </c>
      <c r="F2" s="21">
        <v>1001</v>
      </c>
      <c r="G2" s="21">
        <v>1540</v>
      </c>
      <c r="H2" s="21">
        <v>215</v>
      </c>
      <c r="I2" s="22">
        <v>317</v>
      </c>
    </row>
    <row r="3" spans="1:13">
      <c r="A3" t="s">
        <v>59</v>
      </c>
      <c r="B3" s="21">
        <v>660</v>
      </c>
      <c r="C3">
        <v>163</v>
      </c>
      <c r="D3" s="21">
        <v>454</v>
      </c>
      <c r="E3" s="21">
        <v>447</v>
      </c>
      <c r="F3" s="21">
        <v>836</v>
      </c>
      <c r="G3" s="21">
        <v>860</v>
      </c>
      <c r="H3" s="21">
        <v>145</v>
      </c>
      <c r="I3" s="22">
        <v>35</v>
      </c>
    </row>
    <row r="4" spans="1:13">
      <c r="A4" t="s">
        <v>60</v>
      </c>
      <c r="B4" s="21">
        <v>553</v>
      </c>
      <c r="C4">
        <v>155</v>
      </c>
      <c r="D4" s="21">
        <v>430</v>
      </c>
      <c r="E4" s="21">
        <v>330</v>
      </c>
      <c r="F4" s="21">
        <v>833</v>
      </c>
      <c r="G4" s="21">
        <v>755</v>
      </c>
      <c r="H4" s="21">
        <v>145</v>
      </c>
      <c r="I4">
        <v>25</v>
      </c>
    </row>
    <row r="10" spans="1:13" ht="19.2">
      <c r="A10" s="21" t="s">
        <v>70</v>
      </c>
    </row>
    <row r="11" spans="1:13" ht="19.2">
      <c r="A11" s="21" t="s">
        <v>71</v>
      </c>
    </row>
    <row r="12" spans="1:13" ht="28.8">
      <c r="A12" s="21" t="s">
        <v>72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5F6E9-2619-4B6B-81D2-B0650142961E}">
  <dimension ref="A1:E13"/>
  <sheetViews>
    <sheetView workbookViewId="0">
      <selection activeCell="D2" sqref="D2:D13"/>
    </sheetView>
  </sheetViews>
  <sheetFormatPr defaultRowHeight="27.6" customHeight="1"/>
  <cols>
    <col min="2" max="2" width="44.21875" customWidth="1"/>
    <col min="4" max="4" width="12.88671875" bestFit="1" customWidth="1"/>
    <col min="5" max="5" width="48.44140625" bestFit="1" customWidth="1"/>
  </cols>
  <sheetData>
    <row r="1" spans="1:5" ht="27.6" customHeight="1">
      <c r="A1" s="23" t="s">
        <v>73</v>
      </c>
      <c r="B1" s="23" t="s">
        <v>74</v>
      </c>
      <c r="D1" s="23" t="s">
        <v>73</v>
      </c>
      <c r="E1" s="23" t="s">
        <v>74</v>
      </c>
    </row>
    <row r="2" spans="1:5" ht="27.6" customHeight="1">
      <c r="A2" s="23" t="s">
        <v>75</v>
      </c>
      <c r="B2" s="24" t="s">
        <v>76</v>
      </c>
      <c r="D2" s="14" t="s">
        <v>46</v>
      </c>
      <c r="E2" t="s">
        <v>87</v>
      </c>
    </row>
    <row r="3" spans="1:5" ht="27.6" customHeight="1">
      <c r="A3" s="23" t="s">
        <v>77</v>
      </c>
      <c r="B3" s="24" t="s">
        <v>78</v>
      </c>
      <c r="D3" s="14" t="s">
        <v>57</v>
      </c>
      <c r="E3" t="s">
        <v>90</v>
      </c>
    </row>
    <row r="4" spans="1:5" ht="27.6" customHeight="1">
      <c r="A4" s="23" t="s">
        <v>79</v>
      </c>
      <c r="B4" s="24" t="s">
        <v>80</v>
      </c>
      <c r="D4" s="14" t="s">
        <v>56</v>
      </c>
      <c r="E4" s="20" t="s">
        <v>91</v>
      </c>
    </row>
    <row r="5" spans="1:5" ht="27.6" customHeight="1">
      <c r="A5" s="23" t="s">
        <v>81</v>
      </c>
      <c r="B5" s="24" t="s">
        <v>82</v>
      </c>
      <c r="D5" s="14" t="s">
        <v>54</v>
      </c>
      <c r="E5" s="20" t="s">
        <v>92</v>
      </c>
    </row>
    <row r="6" spans="1:5" ht="27.6" customHeight="1">
      <c r="A6" s="23" t="s">
        <v>83</v>
      </c>
      <c r="B6" s="24" t="s">
        <v>84</v>
      </c>
      <c r="D6" s="14" t="s">
        <v>55</v>
      </c>
      <c r="E6" s="20" t="s">
        <v>89</v>
      </c>
    </row>
    <row r="7" spans="1:5" ht="27.6" customHeight="1">
      <c r="A7" s="23" t="s">
        <v>85</v>
      </c>
      <c r="B7" s="24" t="s">
        <v>86</v>
      </c>
      <c r="D7" s="14" t="s">
        <v>47</v>
      </c>
      <c r="E7" s="24" t="s">
        <v>76</v>
      </c>
    </row>
    <row r="8" spans="1:5" ht="27.6" customHeight="1">
      <c r="D8" s="14" t="s">
        <v>48</v>
      </c>
      <c r="E8" s="24" t="s">
        <v>78</v>
      </c>
    </row>
    <row r="9" spans="1:5" ht="27.6" customHeight="1">
      <c r="D9" s="14" t="s">
        <v>49</v>
      </c>
      <c r="E9" t="s">
        <v>88</v>
      </c>
    </row>
    <row r="10" spans="1:5" ht="27.6" customHeight="1">
      <c r="D10" s="14" t="s">
        <v>50</v>
      </c>
      <c r="E10" s="24" t="s">
        <v>80</v>
      </c>
    </row>
    <row r="11" spans="1:5" ht="27.6" customHeight="1">
      <c r="D11" s="14" t="s">
        <v>51</v>
      </c>
      <c r="E11" s="24" t="s">
        <v>82</v>
      </c>
    </row>
    <row r="12" spans="1:5" ht="27.6" customHeight="1">
      <c r="D12" s="14" t="s">
        <v>52</v>
      </c>
      <c r="E12" s="24" t="s">
        <v>84</v>
      </c>
    </row>
    <row r="13" spans="1:5" ht="27.6" customHeight="1">
      <c r="D13" s="14" t="s">
        <v>53</v>
      </c>
      <c r="E13" s="24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950A7-0280-48DD-A788-AA88FF1C9BAB}">
  <dimension ref="A1:C18"/>
  <sheetViews>
    <sheetView workbookViewId="0">
      <selection activeCell="A10" sqref="A10:A17"/>
    </sheetView>
  </sheetViews>
  <sheetFormatPr defaultRowHeight="14.4"/>
  <cols>
    <col min="1" max="1" width="18.6640625" style="14" bestFit="1" customWidth="1"/>
    <col min="2" max="2" width="27.109375" style="14" bestFit="1" customWidth="1"/>
    <col min="3" max="3" width="47.21875" style="14" bestFit="1" customWidth="1"/>
    <col min="4" max="16384" width="8.88671875" style="14"/>
  </cols>
  <sheetData>
    <row r="1" spans="1:3">
      <c r="A1" s="25" t="s">
        <v>93</v>
      </c>
      <c r="B1" s="25" t="s">
        <v>94</v>
      </c>
      <c r="C1" s="25" t="s">
        <v>95</v>
      </c>
    </row>
    <row r="2" spans="1:3">
      <c r="A2" s="25" t="s">
        <v>96</v>
      </c>
      <c r="B2" s="26">
        <v>2103</v>
      </c>
      <c r="C2" s="26">
        <v>14</v>
      </c>
    </row>
    <row r="3" spans="1:3">
      <c r="A3" s="25" t="s">
        <v>97</v>
      </c>
      <c r="B3" s="26">
        <v>3299</v>
      </c>
      <c r="C3" s="26">
        <v>10</v>
      </c>
    </row>
    <row r="4" spans="1:3">
      <c r="A4" s="25" t="s">
        <v>98</v>
      </c>
      <c r="B4" s="26">
        <v>533</v>
      </c>
      <c r="C4" s="26">
        <v>17</v>
      </c>
    </row>
    <row r="5" spans="1:3">
      <c r="A5" s="25" t="s">
        <v>99</v>
      </c>
      <c r="B5" s="26">
        <v>7514</v>
      </c>
      <c r="C5" s="26">
        <v>12</v>
      </c>
    </row>
    <row r="6" spans="1:3">
      <c r="A6" s="25" t="s">
        <v>100</v>
      </c>
      <c r="B6" s="26">
        <v>6011</v>
      </c>
      <c r="C6" s="26">
        <v>8</v>
      </c>
    </row>
    <row r="7" spans="1:3">
      <c r="A7" s="25" t="s">
        <v>101</v>
      </c>
      <c r="B7" s="26">
        <v>3603</v>
      </c>
      <c r="C7" s="26">
        <v>9</v>
      </c>
    </row>
    <row r="9" spans="1:3">
      <c r="A9" s="25" t="s">
        <v>93</v>
      </c>
      <c r="B9" s="25" t="s">
        <v>94</v>
      </c>
      <c r="C9" s="25" t="s">
        <v>102</v>
      </c>
    </row>
    <row r="10" spans="1:3">
      <c r="A10" s="27" t="s">
        <v>61</v>
      </c>
      <c r="B10" s="14">
        <v>2909</v>
      </c>
      <c r="C10" s="1">
        <f>(B10/39069)*100</f>
        <v>7.4458010187104868</v>
      </c>
    </row>
    <row r="11" spans="1:3">
      <c r="A11" s="27" t="s">
        <v>62</v>
      </c>
      <c r="B11" s="14">
        <v>8052</v>
      </c>
      <c r="C11" s="1">
        <f t="shared" ref="C11:C18" si="0">(B11/39069)*100</f>
        <v>20.6096905474929</v>
      </c>
    </row>
    <row r="12" spans="1:3">
      <c r="A12" s="27" t="s">
        <v>63</v>
      </c>
      <c r="B12" s="14">
        <v>4582</v>
      </c>
      <c r="C12" s="1">
        <f t="shared" si="0"/>
        <v>11.727968466047249</v>
      </c>
    </row>
    <row r="13" spans="1:3">
      <c r="A13" s="27" t="s">
        <v>64</v>
      </c>
      <c r="B13" s="14">
        <v>718</v>
      </c>
      <c r="C13" s="1">
        <f t="shared" si="0"/>
        <v>1.837774194374056</v>
      </c>
    </row>
    <row r="14" spans="1:3">
      <c r="A14" s="27" t="s">
        <v>65</v>
      </c>
      <c r="B14" s="14">
        <v>6865</v>
      </c>
      <c r="C14" s="1">
        <f t="shared" si="0"/>
        <v>17.571476106375901</v>
      </c>
    </row>
    <row r="15" spans="1:3">
      <c r="A15" s="27" t="s">
        <v>66</v>
      </c>
      <c r="B15" s="14">
        <v>8313</v>
      </c>
      <c r="C15" s="1">
        <f t="shared" si="0"/>
        <v>21.277739384166473</v>
      </c>
    </row>
    <row r="16" spans="1:3">
      <c r="A16" s="27" t="s">
        <v>67</v>
      </c>
      <c r="B16" s="14">
        <v>5122</v>
      </c>
      <c r="C16" s="1">
        <f t="shared" si="0"/>
        <v>13.110138472958099</v>
      </c>
    </row>
    <row r="17" spans="1:3">
      <c r="A17" s="27" t="s">
        <v>68</v>
      </c>
      <c r="B17" s="14">
        <v>2508</v>
      </c>
      <c r="C17" s="1">
        <f t="shared" si="0"/>
        <v>6.4194118098748367</v>
      </c>
    </row>
    <row r="18" spans="1:3">
      <c r="A18" s="28" t="s">
        <v>103</v>
      </c>
      <c r="B18" s="15">
        <f>SUM(B10:B17)</f>
        <v>39069</v>
      </c>
      <c r="C18" s="11">
        <f t="shared" si="0"/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2D4F5-7A16-487A-AF43-6CC11CF437FA}">
  <dimension ref="A1:P97"/>
  <sheetViews>
    <sheetView topLeftCell="A11" zoomScaleNormal="100" workbookViewId="0">
      <selection activeCell="N28" sqref="N28"/>
    </sheetView>
  </sheetViews>
  <sheetFormatPr defaultRowHeight="14.4"/>
  <cols>
    <col min="1" max="1" width="13.5546875" bestFit="1" customWidth="1"/>
    <col min="2" max="2" width="22.21875" bestFit="1" customWidth="1"/>
    <col min="4" max="4" width="16.109375" bestFit="1" customWidth="1"/>
    <col min="5" max="5" width="18.77734375" bestFit="1" customWidth="1"/>
    <col min="7" max="7" width="13.5546875" bestFit="1" customWidth="1"/>
    <col min="8" max="8" width="13.6640625" bestFit="1" customWidth="1"/>
    <col min="9" max="9" width="8" bestFit="1" customWidth="1"/>
    <col min="10" max="10" width="5.5546875" bestFit="1" customWidth="1"/>
    <col min="11" max="11" width="6.5546875" bestFit="1" customWidth="1"/>
    <col min="12" max="12" width="7" bestFit="1" customWidth="1"/>
    <col min="13" max="13" width="6" bestFit="1" customWidth="1"/>
    <col min="14" max="14" width="6.5546875" bestFit="1" customWidth="1"/>
    <col min="15" max="15" width="10.77734375" bestFit="1" customWidth="1"/>
    <col min="16" max="16" width="10.109375" bestFit="1" customWidth="1"/>
  </cols>
  <sheetData>
    <row r="1" spans="1:16">
      <c r="A1" s="18" t="s">
        <v>117</v>
      </c>
      <c r="B1" s="18" t="s">
        <v>118</v>
      </c>
      <c r="C1" s="18" t="s">
        <v>119</v>
      </c>
      <c r="D1" s="18" t="s">
        <v>120</v>
      </c>
      <c r="E1" s="18" t="s">
        <v>121</v>
      </c>
    </row>
    <row r="2" spans="1:16">
      <c r="A2" s="18" t="s">
        <v>122</v>
      </c>
      <c r="B2" s="18" t="s">
        <v>0</v>
      </c>
      <c r="C2" s="18">
        <v>88</v>
      </c>
      <c r="D2" s="18">
        <v>11273</v>
      </c>
      <c r="E2" s="1">
        <f>IF(C2&gt;0, D2/C2, 0)</f>
        <v>128.10227272727272</v>
      </c>
      <c r="G2" s="27" t="s">
        <v>118</v>
      </c>
      <c r="H2" s="27" t="s">
        <v>61</v>
      </c>
      <c r="I2" s="27" t="s">
        <v>62</v>
      </c>
      <c r="J2" s="27" t="s">
        <v>63</v>
      </c>
      <c r="K2" s="27" t="s">
        <v>64</v>
      </c>
      <c r="L2" s="27" t="s">
        <v>65</v>
      </c>
      <c r="M2" s="27" t="s">
        <v>66</v>
      </c>
      <c r="N2" s="27" t="s">
        <v>67</v>
      </c>
      <c r="O2" s="27" t="s">
        <v>68</v>
      </c>
      <c r="P2" s="27" t="s">
        <v>135</v>
      </c>
    </row>
    <row r="3" spans="1:16">
      <c r="A3" s="18" t="s">
        <v>122</v>
      </c>
      <c r="B3" s="18" t="s">
        <v>123</v>
      </c>
      <c r="C3" s="18">
        <v>94</v>
      </c>
      <c r="D3" s="18">
        <v>6019</v>
      </c>
      <c r="E3" s="1">
        <f t="shared" ref="E3:E67" si="0">IF(C3&gt;0, D3/C3, 0)</f>
        <v>64.031914893617028</v>
      </c>
      <c r="G3" s="27" t="s">
        <v>46</v>
      </c>
      <c r="H3" s="1">
        <v>128.10227272727272</v>
      </c>
      <c r="I3" s="1">
        <v>145.96153846153845</v>
      </c>
      <c r="J3" s="1">
        <v>65.5</v>
      </c>
      <c r="K3" s="1">
        <v>79.07692307692308</v>
      </c>
      <c r="L3" s="1">
        <v>63.272727272727273</v>
      </c>
      <c r="M3" s="1">
        <v>51.493506493506494</v>
      </c>
      <c r="N3" s="1">
        <v>34.916666666666664</v>
      </c>
      <c r="O3" s="1">
        <v>76.888888888888886</v>
      </c>
      <c r="P3" s="1">
        <f>AVERAGE(H3:O3)</f>
        <v>80.651565448440451</v>
      </c>
    </row>
    <row r="4" spans="1:16">
      <c r="A4" s="18" t="s">
        <v>122</v>
      </c>
      <c r="B4" s="18" t="s">
        <v>124</v>
      </c>
      <c r="C4" s="18">
        <v>113</v>
      </c>
      <c r="D4" s="18">
        <v>8679</v>
      </c>
      <c r="E4" s="1">
        <f t="shared" si="0"/>
        <v>76.805309734513273</v>
      </c>
      <c r="G4" s="27" t="s">
        <v>57</v>
      </c>
      <c r="H4" s="1">
        <v>64.031914893617028</v>
      </c>
      <c r="I4" s="1">
        <v>84.125</v>
      </c>
      <c r="J4" s="1">
        <v>22.927419354838708</v>
      </c>
      <c r="K4" s="1">
        <v>45.57692307692308</v>
      </c>
      <c r="L4" s="1">
        <v>35.428015564202333</v>
      </c>
      <c r="M4" s="1">
        <v>17.69921875</v>
      </c>
      <c r="N4" s="1">
        <v>160.32752613240419</v>
      </c>
      <c r="O4" s="1">
        <v>36</v>
      </c>
      <c r="P4" s="1">
        <f t="shared" ref="P4:P14" si="1">AVERAGE(H4:O4)</f>
        <v>58.264502221498162</v>
      </c>
    </row>
    <row r="5" spans="1:16">
      <c r="A5" s="18" t="s">
        <v>122</v>
      </c>
      <c r="B5" s="18" t="s">
        <v>125</v>
      </c>
      <c r="C5" s="18">
        <v>124</v>
      </c>
      <c r="D5" s="18">
        <v>15634</v>
      </c>
      <c r="E5" s="1">
        <f t="shared" si="0"/>
        <v>126.08064516129032</v>
      </c>
      <c r="G5" s="27" t="s">
        <v>56</v>
      </c>
      <c r="H5" s="1">
        <v>76.805309734513273</v>
      </c>
      <c r="I5" s="1">
        <v>118.92307692307692</v>
      </c>
      <c r="J5" s="1">
        <v>41.996563573883158</v>
      </c>
      <c r="K5" s="1">
        <v>54.386363636363633</v>
      </c>
      <c r="L5" s="1">
        <v>64.843971631205676</v>
      </c>
      <c r="M5" s="1">
        <v>37.957703927492446</v>
      </c>
      <c r="N5" s="1">
        <v>164.39372822299651</v>
      </c>
      <c r="O5" s="1">
        <v>59.75</v>
      </c>
      <c r="P5" s="1">
        <f t="shared" si="1"/>
        <v>77.382089706191465</v>
      </c>
    </row>
    <row r="6" spans="1:16">
      <c r="A6" s="18" t="s">
        <v>122</v>
      </c>
      <c r="B6" s="18" t="s">
        <v>126</v>
      </c>
      <c r="C6" s="18">
        <v>115</v>
      </c>
      <c r="D6" s="18">
        <v>12731</v>
      </c>
      <c r="E6" s="1">
        <f t="shared" si="0"/>
        <v>110.70434782608696</v>
      </c>
      <c r="G6" s="27" t="s">
        <v>54</v>
      </c>
      <c r="H6" s="1">
        <v>126.08064516129032</v>
      </c>
      <c r="I6" s="1">
        <v>195.88888888888889</v>
      </c>
      <c r="J6" s="1">
        <v>55.406143344709896</v>
      </c>
      <c r="K6" s="1">
        <v>98.62</v>
      </c>
      <c r="L6" s="1">
        <v>92.746527777777771</v>
      </c>
      <c r="M6" s="1">
        <v>64.682352941176475</v>
      </c>
      <c r="N6" s="1">
        <v>161.35069444444446</v>
      </c>
      <c r="O6" s="1">
        <v>101.38461538461539</v>
      </c>
      <c r="P6" s="1">
        <f t="shared" si="1"/>
        <v>112.01998349286291</v>
      </c>
    </row>
    <row r="7" spans="1:16">
      <c r="A7" s="18" t="s">
        <v>122</v>
      </c>
      <c r="B7" s="18" t="s">
        <v>1</v>
      </c>
      <c r="C7" s="18">
        <v>98</v>
      </c>
      <c r="D7" s="18">
        <v>12631</v>
      </c>
      <c r="E7" s="1">
        <f t="shared" si="0"/>
        <v>128.88775510204081</v>
      </c>
      <c r="G7" s="27" t="s">
        <v>55</v>
      </c>
      <c r="H7" s="1">
        <v>110.70434782608696</v>
      </c>
      <c r="I7" s="1">
        <v>207.85185185185185</v>
      </c>
      <c r="J7" s="1">
        <v>39.294339622641509</v>
      </c>
      <c r="K7" s="1">
        <v>87.431818181818187</v>
      </c>
      <c r="L7" s="1">
        <v>65.462962962962962</v>
      </c>
      <c r="M7" s="1">
        <v>45.293918918918919</v>
      </c>
      <c r="N7" s="1">
        <v>166.49473684210525</v>
      </c>
      <c r="O7" s="1">
        <v>79.538461538461533</v>
      </c>
      <c r="P7" s="1">
        <f t="shared" si="1"/>
        <v>100.2590547181059</v>
      </c>
    </row>
    <row r="8" spans="1:16">
      <c r="A8" s="18" t="s">
        <v>122</v>
      </c>
      <c r="B8" s="18" t="s">
        <v>127</v>
      </c>
      <c r="C8" s="18">
        <v>96</v>
      </c>
      <c r="D8" s="18">
        <v>9952</v>
      </c>
      <c r="E8" s="1">
        <f t="shared" si="0"/>
        <v>103.66666666666667</v>
      </c>
      <c r="G8" s="27" t="s">
        <v>47</v>
      </c>
      <c r="H8" s="1">
        <v>128.88775510204081</v>
      </c>
      <c r="I8" s="1">
        <v>153.5</v>
      </c>
      <c r="J8" s="1">
        <v>47.316239316239319</v>
      </c>
      <c r="K8" s="1">
        <v>82.568627450980387</v>
      </c>
      <c r="L8" s="1">
        <v>70.297142857142859</v>
      </c>
      <c r="M8" s="1">
        <v>49.348258706467661</v>
      </c>
      <c r="N8" s="1">
        <v>168.34497816593887</v>
      </c>
      <c r="O8" s="1">
        <v>82.090909090909093</v>
      </c>
      <c r="P8" s="1">
        <f t="shared" si="1"/>
        <v>97.794238836214873</v>
      </c>
    </row>
    <row r="9" spans="1:16">
      <c r="A9" s="18" t="s">
        <v>122</v>
      </c>
      <c r="B9" s="18" t="s">
        <v>3</v>
      </c>
      <c r="C9" s="18">
        <v>57</v>
      </c>
      <c r="D9" s="18">
        <v>8771</v>
      </c>
      <c r="E9" s="1">
        <f t="shared" si="0"/>
        <v>153.87719298245614</v>
      </c>
      <c r="G9" s="27" t="s">
        <v>48</v>
      </c>
      <c r="H9" s="1">
        <v>103.66666666666667</v>
      </c>
      <c r="I9" s="1">
        <v>511.77551020408163</v>
      </c>
      <c r="J9" s="1">
        <v>22.834532374100718</v>
      </c>
      <c r="K9" s="1">
        <v>107.58620689655173</v>
      </c>
      <c r="L9" s="1">
        <v>23.579505300353357</v>
      </c>
      <c r="M9" s="1">
        <v>73.482084690553748</v>
      </c>
      <c r="N9" s="1">
        <v>104.68674698795181</v>
      </c>
      <c r="O9" s="1">
        <v>154.90909090909091</v>
      </c>
      <c r="P9" s="1">
        <f t="shared" si="1"/>
        <v>137.81504300366882</v>
      </c>
    </row>
    <row r="10" spans="1:16">
      <c r="A10" s="18" t="s">
        <v>122</v>
      </c>
      <c r="B10" s="18" t="s">
        <v>4</v>
      </c>
      <c r="C10" s="18">
        <v>77</v>
      </c>
      <c r="D10" s="18">
        <v>10138</v>
      </c>
      <c r="E10" s="1">
        <f t="shared" si="0"/>
        <v>131.66233766233765</v>
      </c>
      <c r="G10" s="27" t="s">
        <v>49</v>
      </c>
      <c r="H10" s="1">
        <v>153.87719298245614</v>
      </c>
      <c r="I10" s="1">
        <v>0</v>
      </c>
      <c r="J10" s="1">
        <v>49.814285714285717</v>
      </c>
      <c r="K10" s="1">
        <v>176.71428571428572</v>
      </c>
      <c r="L10" s="1">
        <v>86.462686567164184</v>
      </c>
      <c r="M10" s="1">
        <v>60.770491803278688</v>
      </c>
      <c r="N10" s="1">
        <v>0</v>
      </c>
      <c r="O10" s="1">
        <v>15.888888888888889</v>
      </c>
      <c r="P10" s="1">
        <f t="shared" si="1"/>
        <v>67.940978958794915</v>
      </c>
    </row>
    <row r="11" spans="1:16">
      <c r="A11" s="18" t="s">
        <v>122</v>
      </c>
      <c r="B11" s="18" t="s">
        <v>5</v>
      </c>
      <c r="C11" s="18">
        <v>65</v>
      </c>
      <c r="D11" s="18">
        <v>7225</v>
      </c>
      <c r="E11" s="1">
        <f t="shared" si="0"/>
        <v>111.15384615384616</v>
      </c>
      <c r="G11" s="27" t="s">
        <v>50</v>
      </c>
      <c r="H11" s="1">
        <v>131.66233766233765</v>
      </c>
      <c r="I11" s="1">
        <v>132.28571428571428</v>
      </c>
      <c r="J11" s="1">
        <v>55.34375</v>
      </c>
      <c r="K11" s="1">
        <v>102.23809523809524</v>
      </c>
      <c r="L11" s="1">
        <v>47.427419354838712</v>
      </c>
      <c r="M11" s="1">
        <v>39.173913043478258</v>
      </c>
      <c r="N11" s="1">
        <v>206.26229508196721</v>
      </c>
      <c r="O11" s="1">
        <v>47.285714285714285</v>
      </c>
      <c r="P11" s="1">
        <f t="shared" si="1"/>
        <v>95.209904869018203</v>
      </c>
    </row>
    <row r="12" spans="1:16">
      <c r="A12" s="18" t="s">
        <v>122</v>
      </c>
      <c r="B12" s="18" t="s">
        <v>6</v>
      </c>
      <c r="C12" s="18">
        <v>94</v>
      </c>
      <c r="D12" s="18">
        <v>9618</v>
      </c>
      <c r="E12" s="1">
        <f t="shared" si="0"/>
        <v>102.31914893617021</v>
      </c>
      <c r="G12" s="27" t="s">
        <v>51</v>
      </c>
      <c r="H12" s="1">
        <v>111.15384615384616</v>
      </c>
      <c r="I12" s="1">
        <v>237.0625</v>
      </c>
      <c r="J12" s="1">
        <v>51.494736842105262</v>
      </c>
      <c r="K12" s="1">
        <v>89.488372093023258</v>
      </c>
      <c r="L12" s="1">
        <v>59.466165413533837</v>
      </c>
      <c r="M12" s="1">
        <v>39.865546218487395</v>
      </c>
      <c r="N12" s="1">
        <v>200.81395348837211</v>
      </c>
      <c r="O12" s="1">
        <v>22.833333333333332</v>
      </c>
      <c r="P12" s="1">
        <f t="shared" si="1"/>
        <v>101.52230669283769</v>
      </c>
    </row>
    <row r="13" spans="1:16">
      <c r="A13" s="18" t="s">
        <v>122</v>
      </c>
      <c r="B13" s="18" t="s">
        <v>7</v>
      </c>
      <c r="C13" s="18">
        <v>83</v>
      </c>
      <c r="D13" s="18">
        <v>9655</v>
      </c>
      <c r="E13" s="1">
        <f t="shared" si="0"/>
        <v>116.32530120481928</v>
      </c>
      <c r="G13" s="27" t="s">
        <v>52</v>
      </c>
      <c r="H13" s="1">
        <v>102.31914893617021</v>
      </c>
      <c r="I13" s="1">
        <v>157.25</v>
      </c>
      <c r="J13" s="1">
        <v>42.857142857142854</v>
      </c>
      <c r="K13" s="1">
        <v>91</v>
      </c>
      <c r="L13" s="1">
        <v>77.551020408163268</v>
      </c>
      <c r="M13" s="1">
        <v>45.487179487179489</v>
      </c>
      <c r="N13" s="1">
        <v>167.2704918032787</v>
      </c>
      <c r="O13" s="1">
        <v>29.5</v>
      </c>
      <c r="P13" s="1">
        <f t="shared" si="1"/>
        <v>89.154372936491811</v>
      </c>
    </row>
    <row r="14" spans="1:16">
      <c r="A14" s="18" t="s">
        <v>128</v>
      </c>
      <c r="B14" s="18" t="s">
        <v>0</v>
      </c>
      <c r="C14" s="18">
        <v>52</v>
      </c>
      <c r="D14" s="18">
        <v>7590</v>
      </c>
      <c r="E14" s="1">
        <f t="shared" si="0"/>
        <v>145.96153846153845</v>
      </c>
      <c r="G14" s="27" t="s">
        <v>53</v>
      </c>
      <c r="H14" s="1">
        <v>116.32530120481928</v>
      </c>
      <c r="I14" s="1">
        <v>0</v>
      </c>
      <c r="J14" s="1">
        <v>48.83653846153846</v>
      </c>
      <c r="K14" s="1">
        <v>0</v>
      </c>
      <c r="L14" s="1">
        <v>41.695652173913047</v>
      </c>
      <c r="M14" s="1">
        <v>32.805970149253731</v>
      </c>
      <c r="N14" s="1">
        <v>292.83737024221455</v>
      </c>
      <c r="O14" s="1">
        <v>32.666666666666664</v>
      </c>
      <c r="P14" s="1">
        <f t="shared" si="1"/>
        <v>70.645937362300714</v>
      </c>
    </row>
    <row r="15" spans="1:16">
      <c r="A15" s="18" t="s">
        <v>128</v>
      </c>
      <c r="B15" s="18" t="s">
        <v>123</v>
      </c>
      <c r="C15" s="18">
        <v>24</v>
      </c>
      <c r="D15" s="18">
        <v>2019</v>
      </c>
      <c r="E15" s="1">
        <f t="shared" si="0"/>
        <v>84.125</v>
      </c>
    </row>
    <row r="16" spans="1:16">
      <c r="A16" s="18" t="s">
        <v>128</v>
      </c>
      <c r="B16" s="18" t="s">
        <v>124</v>
      </c>
      <c r="C16" s="18">
        <v>26</v>
      </c>
      <c r="D16" s="18">
        <v>3092</v>
      </c>
      <c r="E16" s="1">
        <f t="shared" si="0"/>
        <v>118.92307692307692</v>
      </c>
    </row>
    <row r="17" spans="1:9">
      <c r="A17" s="18" t="s">
        <v>128</v>
      </c>
      <c r="B17" s="18" t="s">
        <v>125</v>
      </c>
      <c r="C17" s="18">
        <v>27</v>
      </c>
      <c r="D17" s="18">
        <v>5289</v>
      </c>
      <c r="E17" s="1">
        <f t="shared" si="0"/>
        <v>195.88888888888889</v>
      </c>
    </row>
    <row r="18" spans="1:9">
      <c r="A18" s="18" t="s">
        <v>128</v>
      </c>
      <c r="B18" s="18" t="s">
        <v>126</v>
      </c>
      <c r="C18" s="18">
        <v>27</v>
      </c>
      <c r="D18" s="18">
        <v>5612</v>
      </c>
      <c r="E18" s="1">
        <f t="shared" si="0"/>
        <v>207.85185185185185</v>
      </c>
      <c r="G18" s="28" t="s">
        <v>118</v>
      </c>
      <c r="H18" s="4" t="s">
        <v>135</v>
      </c>
    </row>
    <row r="19" spans="1:9">
      <c r="A19" s="18" t="s">
        <v>128</v>
      </c>
      <c r="B19" s="18" t="s">
        <v>1</v>
      </c>
      <c r="C19" s="18">
        <v>44</v>
      </c>
      <c r="D19" s="18">
        <v>6754</v>
      </c>
      <c r="E19" s="1">
        <f t="shared" si="0"/>
        <v>153.5</v>
      </c>
      <c r="F19" t="s">
        <v>138</v>
      </c>
      <c r="G19" s="27" t="s">
        <v>46</v>
      </c>
      <c r="H19" s="1">
        <v>80.651565448440451</v>
      </c>
      <c r="I19" s="21" t="s">
        <v>136</v>
      </c>
    </row>
    <row r="20" spans="1:9">
      <c r="A20" s="18" t="s">
        <v>128</v>
      </c>
      <c r="B20" s="18" t="s">
        <v>127</v>
      </c>
      <c r="C20" s="18">
        <v>49</v>
      </c>
      <c r="D20" s="18">
        <v>25077</v>
      </c>
      <c r="E20" s="1">
        <f t="shared" si="0"/>
        <v>511.77551020408163</v>
      </c>
      <c r="F20" t="s">
        <v>137</v>
      </c>
      <c r="G20" s="27" t="s">
        <v>57</v>
      </c>
      <c r="H20" s="1">
        <v>58.264502221498162</v>
      </c>
      <c r="I20" t="s">
        <v>21</v>
      </c>
    </row>
    <row r="21" spans="1:9">
      <c r="A21" s="18" t="s">
        <v>128</v>
      </c>
      <c r="B21" s="18" t="s">
        <v>3</v>
      </c>
      <c r="C21" s="18">
        <v>0</v>
      </c>
      <c r="D21" s="18">
        <v>0</v>
      </c>
      <c r="E21" s="1">
        <f t="shared" si="0"/>
        <v>0</v>
      </c>
      <c r="F21" t="s">
        <v>138</v>
      </c>
      <c r="G21" s="27" t="s">
        <v>56</v>
      </c>
      <c r="H21" s="1">
        <v>77.382089706191465</v>
      </c>
    </row>
    <row r="22" spans="1:9">
      <c r="A22" s="18" t="s">
        <v>128</v>
      </c>
      <c r="B22" s="18" t="s">
        <v>4</v>
      </c>
      <c r="C22" s="18">
        <v>49</v>
      </c>
      <c r="D22" s="18">
        <v>6482</v>
      </c>
      <c r="E22" s="1">
        <f t="shared" si="0"/>
        <v>132.28571428571428</v>
      </c>
      <c r="F22" t="s">
        <v>139</v>
      </c>
      <c r="G22" s="27" t="s">
        <v>54</v>
      </c>
      <c r="H22" s="1">
        <v>112.01998349286291</v>
      </c>
    </row>
    <row r="23" spans="1:9">
      <c r="A23" s="18" t="s">
        <v>128</v>
      </c>
      <c r="B23" s="18" t="s">
        <v>5</v>
      </c>
      <c r="C23" s="18">
        <v>16</v>
      </c>
      <c r="D23" s="18">
        <v>3793</v>
      </c>
      <c r="E23" s="1">
        <f t="shared" si="0"/>
        <v>237.0625</v>
      </c>
      <c r="F23" t="s">
        <v>138</v>
      </c>
      <c r="G23" s="27" t="s">
        <v>55</v>
      </c>
      <c r="H23" s="1">
        <v>100.2590547181059</v>
      </c>
    </row>
    <row r="24" spans="1:9">
      <c r="A24" s="18" t="s">
        <v>128</v>
      </c>
      <c r="B24" s="18" t="s">
        <v>6</v>
      </c>
      <c r="C24" s="18">
        <v>24</v>
      </c>
      <c r="D24" s="18">
        <v>3774</v>
      </c>
      <c r="E24" s="1">
        <f t="shared" si="0"/>
        <v>157.25</v>
      </c>
      <c r="F24" t="s">
        <v>138</v>
      </c>
      <c r="G24" s="27" t="s">
        <v>47</v>
      </c>
      <c r="H24" s="1">
        <v>97.794238836214873</v>
      </c>
    </row>
    <row r="25" spans="1:9">
      <c r="A25" s="18" t="s">
        <v>128</v>
      </c>
      <c r="B25" s="18" t="s">
        <v>7</v>
      </c>
      <c r="C25" s="18">
        <v>0</v>
      </c>
      <c r="D25" s="18">
        <v>0</v>
      </c>
      <c r="E25" s="1">
        <f t="shared" si="0"/>
        <v>0</v>
      </c>
      <c r="F25" t="s">
        <v>140</v>
      </c>
      <c r="G25" s="27" t="s">
        <v>48</v>
      </c>
      <c r="H25" s="1">
        <v>137.81504300366882</v>
      </c>
    </row>
    <row r="26" spans="1:9">
      <c r="A26" s="18" t="s">
        <v>129</v>
      </c>
      <c r="B26" s="18" t="s">
        <v>0</v>
      </c>
      <c r="C26" s="18">
        <v>110</v>
      </c>
      <c r="D26" s="18">
        <v>7205</v>
      </c>
      <c r="E26" s="1">
        <f>IF(C26&gt;0, D26/C26, 0)</f>
        <v>65.5</v>
      </c>
      <c r="F26" t="s">
        <v>137</v>
      </c>
      <c r="G26" s="27" t="s">
        <v>49</v>
      </c>
      <c r="H26" s="1">
        <v>67.940978958794915</v>
      </c>
    </row>
    <row r="27" spans="1:9">
      <c r="A27" s="18" t="s">
        <v>129</v>
      </c>
      <c r="B27" s="18" t="s">
        <v>123</v>
      </c>
      <c r="C27" s="18">
        <v>248</v>
      </c>
      <c r="D27" s="18">
        <v>5686</v>
      </c>
      <c r="E27" s="1">
        <f t="shared" si="0"/>
        <v>22.927419354838708</v>
      </c>
      <c r="F27" t="s">
        <v>138</v>
      </c>
      <c r="G27" s="27" t="s">
        <v>50</v>
      </c>
      <c r="H27" s="1">
        <v>95.209904869018203</v>
      </c>
    </row>
    <row r="28" spans="1:9">
      <c r="A28" s="18" t="s">
        <v>129</v>
      </c>
      <c r="B28" s="18" t="s">
        <v>124</v>
      </c>
      <c r="C28" s="18">
        <v>291</v>
      </c>
      <c r="D28" s="18">
        <v>12221</v>
      </c>
      <c r="E28" s="1">
        <f t="shared" si="0"/>
        <v>41.996563573883158</v>
      </c>
      <c r="F28" t="s">
        <v>137</v>
      </c>
      <c r="G28" s="27" t="s">
        <v>51</v>
      </c>
      <c r="H28" s="1">
        <v>101.52230669283769</v>
      </c>
    </row>
    <row r="29" spans="1:9">
      <c r="A29" s="18" t="s">
        <v>129</v>
      </c>
      <c r="B29" s="18" t="s">
        <v>125</v>
      </c>
      <c r="C29" s="18">
        <v>293</v>
      </c>
      <c r="D29" s="18">
        <v>16234</v>
      </c>
      <c r="E29" s="1">
        <f t="shared" si="0"/>
        <v>55.406143344709896</v>
      </c>
      <c r="F29" t="s">
        <v>137</v>
      </c>
      <c r="G29" s="27" t="s">
        <v>52</v>
      </c>
      <c r="H29" s="1">
        <v>89.154372936491811</v>
      </c>
    </row>
    <row r="30" spans="1:9">
      <c r="A30" s="18" t="s">
        <v>129</v>
      </c>
      <c r="B30" s="18" t="s">
        <v>126</v>
      </c>
      <c r="C30" s="18">
        <v>265</v>
      </c>
      <c r="D30" s="18">
        <v>10413</v>
      </c>
      <c r="E30" s="1">
        <f t="shared" si="0"/>
        <v>39.294339622641509</v>
      </c>
      <c r="F30" t="s">
        <v>137</v>
      </c>
      <c r="G30" s="27" t="s">
        <v>53</v>
      </c>
      <c r="H30" s="1">
        <v>70.645937362300714</v>
      </c>
    </row>
    <row r="31" spans="1:9">
      <c r="A31" s="18" t="s">
        <v>129</v>
      </c>
      <c r="B31" s="18" t="s">
        <v>1</v>
      </c>
      <c r="C31" s="18">
        <v>117</v>
      </c>
      <c r="D31" s="18">
        <v>5536</v>
      </c>
      <c r="E31" s="1">
        <f t="shared" si="0"/>
        <v>47.316239316239319</v>
      </c>
    </row>
    <row r="32" spans="1:9">
      <c r="A32" s="18" t="s">
        <v>129</v>
      </c>
      <c r="B32" s="18" t="s">
        <v>127</v>
      </c>
      <c r="C32" s="18">
        <v>278</v>
      </c>
      <c r="D32" s="18">
        <v>6348</v>
      </c>
      <c r="E32" s="1">
        <f t="shared" si="0"/>
        <v>22.834532374100718</v>
      </c>
    </row>
    <row r="33" spans="1:5">
      <c r="A33" s="18" t="s">
        <v>129</v>
      </c>
      <c r="B33" s="18" t="s">
        <v>3</v>
      </c>
      <c r="C33" s="18">
        <v>70</v>
      </c>
      <c r="D33" s="18">
        <v>3487</v>
      </c>
      <c r="E33" s="1">
        <f t="shared" si="0"/>
        <v>49.814285714285717</v>
      </c>
    </row>
    <row r="34" spans="1:5">
      <c r="A34" s="18" t="s">
        <v>129</v>
      </c>
      <c r="B34" s="18" t="s">
        <v>4</v>
      </c>
      <c r="C34" s="18">
        <v>64</v>
      </c>
      <c r="D34" s="18">
        <v>3542</v>
      </c>
      <c r="E34" s="1">
        <f t="shared" si="0"/>
        <v>55.34375</v>
      </c>
    </row>
    <row r="35" spans="1:5">
      <c r="A35" s="18" t="s">
        <v>129</v>
      </c>
      <c r="B35" s="18" t="s">
        <v>5</v>
      </c>
      <c r="C35" s="18">
        <v>95</v>
      </c>
      <c r="D35" s="18">
        <v>4892</v>
      </c>
      <c r="E35" s="1">
        <f t="shared" si="0"/>
        <v>51.494736842105262</v>
      </c>
    </row>
    <row r="36" spans="1:5">
      <c r="A36" s="18" t="s">
        <v>129</v>
      </c>
      <c r="B36" s="18" t="s">
        <v>6</v>
      </c>
      <c r="C36" s="18">
        <v>154</v>
      </c>
      <c r="D36" s="18">
        <v>6600</v>
      </c>
      <c r="E36" s="1">
        <f t="shared" si="0"/>
        <v>42.857142857142854</v>
      </c>
    </row>
    <row r="37" spans="1:5">
      <c r="A37" s="18" t="s">
        <v>129</v>
      </c>
      <c r="B37" s="18" t="s">
        <v>7</v>
      </c>
      <c r="C37" s="18">
        <v>104</v>
      </c>
      <c r="D37" s="18">
        <v>5079</v>
      </c>
      <c r="E37" s="1">
        <f t="shared" si="0"/>
        <v>48.83653846153846</v>
      </c>
    </row>
    <row r="38" spans="1:5">
      <c r="A38" s="18" t="s">
        <v>130</v>
      </c>
      <c r="B38" s="18" t="s">
        <v>0</v>
      </c>
      <c r="C38" s="18">
        <v>39</v>
      </c>
      <c r="D38" s="18">
        <v>3084</v>
      </c>
      <c r="E38" s="1">
        <f t="shared" si="0"/>
        <v>79.07692307692308</v>
      </c>
    </row>
    <row r="39" spans="1:5">
      <c r="A39" s="18" t="s">
        <v>130</v>
      </c>
      <c r="B39" s="18" t="s">
        <v>123</v>
      </c>
      <c r="C39" s="18">
        <v>26</v>
      </c>
      <c r="D39" s="18">
        <v>1185</v>
      </c>
      <c r="E39" s="1">
        <f t="shared" si="0"/>
        <v>45.57692307692308</v>
      </c>
    </row>
    <row r="40" spans="1:5">
      <c r="A40" s="18" t="s">
        <v>130</v>
      </c>
      <c r="B40" s="18" t="s">
        <v>124</v>
      </c>
      <c r="C40" s="18">
        <v>44</v>
      </c>
      <c r="D40" s="18">
        <v>2393</v>
      </c>
      <c r="E40" s="1">
        <f t="shared" si="0"/>
        <v>54.386363636363633</v>
      </c>
    </row>
    <row r="41" spans="1:5">
      <c r="A41" s="18" t="s">
        <v>130</v>
      </c>
      <c r="B41" s="18" t="s">
        <v>125</v>
      </c>
      <c r="C41" s="18">
        <v>50</v>
      </c>
      <c r="D41" s="18">
        <v>4931</v>
      </c>
      <c r="E41" s="1">
        <f t="shared" si="0"/>
        <v>98.62</v>
      </c>
    </row>
    <row r="42" spans="1:5">
      <c r="A42" s="18" t="s">
        <v>130</v>
      </c>
      <c r="B42" s="18" t="s">
        <v>126</v>
      </c>
      <c r="C42" s="18">
        <v>44</v>
      </c>
      <c r="D42" s="18">
        <v>3847</v>
      </c>
      <c r="E42" s="1">
        <f t="shared" si="0"/>
        <v>87.431818181818187</v>
      </c>
    </row>
    <row r="43" spans="1:5">
      <c r="A43" s="18" t="s">
        <v>130</v>
      </c>
      <c r="B43" s="18" t="s">
        <v>1</v>
      </c>
      <c r="C43" s="18">
        <v>51</v>
      </c>
      <c r="D43" s="18">
        <v>4211</v>
      </c>
      <c r="E43" s="1">
        <f t="shared" si="0"/>
        <v>82.568627450980387</v>
      </c>
    </row>
    <row r="44" spans="1:5">
      <c r="A44" s="18" t="s">
        <v>130</v>
      </c>
      <c r="B44" s="18" t="s">
        <v>127</v>
      </c>
      <c r="C44" s="18">
        <v>29</v>
      </c>
      <c r="D44" s="18">
        <v>3120</v>
      </c>
      <c r="E44" s="1">
        <f t="shared" si="0"/>
        <v>107.58620689655173</v>
      </c>
    </row>
    <row r="45" spans="1:5">
      <c r="A45" s="18" t="s">
        <v>130</v>
      </c>
      <c r="B45" s="18" t="s">
        <v>3</v>
      </c>
      <c r="C45" s="18">
        <v>7</v>
      </c>
      <c r="D45" s="18">
        <v>1237</v>
      </c>
      <c r="E45" s="1">
        <f t="shared" si="0"/>
        <v>176.71428571428572</v>
      </c>
    </row>
    <row r="46" spans="1:5">
      <c r="A46" s="18" t="s">
        <v>130</v>
      </c>
      <c r="B46" s="18" t="s">
        <v>4</v>
      </c>
      <c r="C46" s="18">
        <v>21</v>
      </c>
      <c r="D46" s="18">
        <v>2147</v>
      </c>
      <c r="E46" s="1">
        <f t="shared" si="0"/>
        <v>102.23809523809524</v>
      </c>
    </row>
    <row r="47" spans="1:5">
      <c r="A47" s="18" t="s">
        <v>130</v>
      </c>
      <c r="B47" s="18" t="s">
        <v>5</v>
      </c>
      <c r="C47" s="18">
        <v>43</v>
      </c>
      <c r="D47" s="18">
        <v>3848</v>
      </c>
      <c r="E47" s="1">
        <f>IF(C47&gt;0, D47/C47, 0)</f>
        <v>89.488372093023258</v>
      </c>
    </row>
    <row r="48" spans="1:5">
      <c r="A48" s="18" t="s">
        <v>130</v>
      </c>
      <c r="B48" s="18" t="s">
        <v>6</v>
      </c>
      <c r="C48" s="18">
        <v>10</v>
      </c>
      <c r="D48" s="18">
        <v>910</v>
      </c>
      <c r="E48" s="1">
        <f t="shared" si="0"/>
        <v>91</v>
      </c>
    </row>
    <row r="49" spans="1:5">
      <c r="A49" s="18" t="s">
        <v>130</v>
      </c>
      <c r="B49" s="18" t="s">
        <v>7</v>
      </c>
      <c r="C49" s="18">
        <v>0</v>
      </c>
      <c r="D49" s="18">
        <v>0</v>
      </c>
      <c r="E49" s="1">
        <f t="shared" si="0"/>
        <v>0</v>
      </c>
    </row>
    <row r="50" spans="1:5">
      <c r="A50" s="18" t="s">
        <v>131</v>
      </c>
      <c r="B50" s="18" t="s">
        <v>0</v>
      </c>
      <c r="C50" s="18">
        <v>187</v>
      </c>
      <c r="D50" s="18">
        <v>11832</v>
      </c>
      <c r="E50" s="1">
        <f t="shared" si="0"/>
        <v>63.272727272727273</v>
      </c>
    </row>
    <row r="51" spans="1:5">
      <c r="A51" s="18" t="s">
        <v>131</v>
      </c>
      <c r="B51" s="18" t="s">
        <v>123</v>
      </c>
      <c r="C51" s="18">
        <v>257</v>
      </c>
      <c r="D51" s="18">
        <v>9105</v>
      </c>
      <c r="E51" s="1">
        <f t="shared" si="0"/>
        <v>35.428015564202333</v>
      </c>
    </row>
    <row r="52" spans="1:5">
      <c r="A52" s="18" t="s">
        <v>131</v>
      </c>
      <c r="B52" s="18" t="s">
        <v>124</v>
      </c>
      <c r="C52" s="18">
        <v>282</v>
      </c>
      <c r="D52" s="18">
        <v>18286</v>
      </c>
      <c r="E52" s="1">
        <f t="shared" si="0"/>
        <v>64.843971631205676</v>
      </c>
    </row>
    <row r="53" spans="1:5">
      <c r="A53" s="18" t="s">
        <v>131</v>
      </c>
      <c r="B53" s="18" t="s">
        <v>125</v>
      </c>
      <c r="C53" s="18">
        <v>288</v>
      </c>
      <c r="D53" s="18">
        <v>26711</v>
      </c>
      <c r="E53" s="1">
        <f t="shared" si="0"/>
        <v>92.746527777777771</v>
      </c>
    </row>
    <row r="54" spans="1:5">
      <c r="A54" s="18" t="s">
        <v>131</v>
      </c>
      <c r="B54" s="18" t="s">
        <v>126</v>
      </c>
      <c r="C54" s="18">
        <v>270</v>
      </c>
      <c r="D54" s="18">
        <v>17675</v>
      </c>
      <c r="E54" s="1">
        <f t="shared" si="0"/>
        <v>65.462962962962962</v>
      </c>
    </row>
    <row r="55" spans="1:5">
      <c r="A55" s="18" t="s">
        <v>131</v>
      </c>
      <c r="B55" s="18" t="s">
        <v>1</v>
      </c>
      <c r="C55" s="18">
        <v>175</v>
      </c>
      <c r="D55" s="18">
        <v>12302</v>
      </c>
      <c r="E55" s="1">
        <f t="shared" si="0"/>
        <v>70.297142857142859</v>
      </c>
    </row>
    <row r="56" spans="1:5">
      <c r="A56" s="18" t="s">
        <v>131</v>
      </c>
      <c r="B56" s="18" t="s">
        <v>127</v>
      </c>
      <c r="C56" s="18">
        <v>283</v>
      </c>
      <c r="D56" s="18">
        <v>6673</v>
      </c>
      <c r="E56" s="1">
        <f t="shared" si="0"/>
        <v>23.579505300353357</v>
      </c>
    </row>
    <row r="57" spans="1:5">
      <c r="A57" s="18" t="s">
        <v>131</v>
      </c>
      <c r="B57" s="18" t="s">
        <v>3</v>
      </c>
      <c r="C57" s="18">
        <v>67</v>
      </c>
      <c r="D57" s="18">
        <v>5793</v>
      </c>
      <c r="E57" s="1">
        <f t="shared" si="0"/>
        <v>86.462686567164184</v>
      </c>
    </row>
    <row r="58" spans="1:5">
      <c r="A58" s="18" t="s">
        <v>131</v>
      </c>
      <c r="B58" s="18" t="s">
        <v>4</v>
      </c>
      <c r="C58" s="18">
        <v>124</v>
      </c>
      <c r="D58" s="18">
        <v>5881</v>
      </c>
      <c r="E58" s="1">
        <f t="shared" si="0"/>
        <v>47.427419354838712</v>
      </c>
    </row>
    <row r="59" spans="1:5">
      <c r="A59" s="18" t="s">
        <v>131</v>
      </c>
      <c r="B59" s="18" t="s">
        <v>5</v>
      </c>
      <c r="C59" s="18">
        <v>133</v>
      </c>
      <c r="D59" s="18">
        <v>7909</v>
      </c>
      <c r="E59" s="1">
        <f t="shared" si="0"/>
        <v>59.466165413533837</v>
      </c>
    </row>
    <row r="60" spans="1:5">
      <c r="A60" s="18" t="s">
        <v>131</v>
      </c>
      <c r="B60" s="18" t="s">
        <v>6</v>
      </c>
      <c r="C60" s="18">
        <v>196</v>
      </c>
      <c r="D60" s="18">
        <v>15200</v>
      </c>
      <c r="E60" s="1">
        <f t="shared" si="0"/>
        <v>77.551020408163268</v>
      </c>
    </row>
    <row r="61" spans="1:5">
      <c r="A61" s="18" t="s">
        <v>131</v>
      </c>
      <c r="B61" s="18" t="s">
        <v>7</v>
      </c>
      <c r="C61" s="18">
        <v>161</v>
      </c>
      <c r="D61" s="18">
        <v>6713</v>
      </c>
      <c r="E61" s="1">
        <f t="shared" si="0"/>
        <v>41.695652173913047</v>
      </c>
    </row>
    <row r="62" spans="1:5">
      <c r="A62" s="18" t="s">
        <v>132</v>
      </c>
      <c r="B62" s="18" t="s">
        <v>0</v>
      </c>
      <c r="C62" s="18">
        <v>154</v>
      </c>
      <c r="D62" s="18">
        <v>7930</v>
      </c>
      <c r="E62" s="1">
        <f t="shared" si="0"/>
        <v>51.493506493506494</v>
      </c>
    </row>
    <row r="63" spans="1:5">
      <c r="A63" s="18" t="s">
        <v>132</v>
      </c>
      <c r="B63" s="18" t="s">
        <v>123</v>
      </c>
      <c r="C63" s="18">
        <v>256</v>
      </c>
      <c r="D63" s="18">
        <v>4531</v>
      </c>
      <c r="E63" s="1">
        <f t="shared" si="0"/>
        <v>17.69921875</v>
      </c>
    </row>
    <row r="64" spans="1:5">
      <c r="A64" s="18" t="s">
        <v>132</v>
      </c>
      <c r="B64" s="18" t="s">
        <v>124</v>
      </c>
      <c r="C64" s="18">
        <v>331</v>
      </c>
      <c r="D64" s="18">
        <v>12564</v>
      </c>
      <c r="E64" s="1">
        <f t="shared" si="0"/>
        <v>37.957703927492446</v>
      </c>
    </row>
    <row r="65" spans="1:5">
      <c r="A65" s="18" t="s">
        <v>132</v>
      </c>
      <c r="B65" s="18" t="s">
        <v>125</v>
      </c>
      <c r="C65" s="18">
        <v>340</v>
      </c>
      <c r="D65" s="18">
        <v>21992</v>
      </c>
      <c r="E65" s="1">
        <f t="shared" si="0"/>
        <v>64.682352941176475</v>
      </c>
    </row>
    <row r="66" spans="1:5">
      <c r="A66" s="18" t="s">
        <v>132</v>
      </c>
      <c r="B66" s="18" t="s">
        <v>126</v>
      </c>
      <c r="C66" s="18">
        <v>296</v>
      </c>
      <c r="D66" s="18">
        <v>13407</v>
      </c>
      <c r="E66" s="1">
        <f>IF(C66&gt;0, D66/C66, 0)</f>
        <v>45.293918918918919</v>
      </c>
    </row>
    <row r="67" spans="1:5">
      <c r="A67" s="18" t="s">
        <v>132</v>
      </c>
      <c r="B67" s="18" t="s">
        <v>1</v>
      </c>
      <c r="C67" s="18">
        <v>201</v>
      </c>
      <c r="D67" s="18">
        <v>9919</v>
      </c>
      <c r="E67" s="1">
        <f t="shared" si="0"/>
        <v>49.348258706467661</v>
      </c>
    </row>
    <row r="68" spans="1:5">
      <c r="A68" s="18" t="s">
        <v>132</v>
      </c>
      <c r="B68" s="18" t="s">
        <v>127</v>
      </c>
      <c r="C68" s="18">
        <v>307</v>
      </c>
      <c r="D68" s="18">
        <v>22559</v>
      </c>
      <c r="E68" s="1">
        <f t="shared" ref="E68:E86" si="2">IF(C68&gt;0, D68/C68, 0)</f>
        <v>73.482084690553748</v>
      </c>
    </row>
    <row r="69" spans="1:5">
      <c r="A69" s="18" t="s">
        <v>132</v>
      </c>
      <c r="B69" s="18" t="s">
        <v>3</v>
      </c>
      <c r="C69" s="18">
        <v>61</v>
      </c>
      <c r="D69" s="18">
        <v>3707</v>
      </c>
      <c r="E69" s="1">
        <f t="shared" si="2"/>
        <v>60.770491803278688</v>
      </c>
    </row>
    <row r="70" spans="1:5">
      <c r="A70" s="18" t="s">
        <v>132</v>
      </c>
      <c r="B70" s="18" t="s">
        <v>4</v>
      </c>
      <c r="C70" s="18">
        <v>115</v>
      </c>
      <c r="D70" s="18">
        <v>4505</v>
      </c>
      <c r="E70" s="1">
        <f t="shared" si="2"/>
        <v>39.173913043478258</v>
      </c>
    </row>
    <row r="71" spans="1:5">
      <c r="A71" s="18" t="s">
        <v>132</v>
      </c>
      <c r="B71" s="18" t="s">
        <v>5</v>
      </c>
      <c r="C71" s="18">
        <v>119</v>
      </c>
      <c r="D71" s="18">
        <v>4744</v>
      </c>
      <c r="E71" s="1">
        <f t="shared" si="2"/>
        <v>39.865546218487395</v>
      </c>
    </row>
    <row r="72" spans="1:5">
      <c r="A72" s="18" t="s">
        <v>132</v>
      </c>
      <c r="B72" s="18" t="s">
        <v>6</v>
      </c>
      <c r="C72" s="18">
        <v>195</v>
      </c>
      <c r="D72" s="18">
        <v>8870</v>
      </c>
      <c r="E72" s="1">
        <f t="shared" si="2"/>
        <v>45.487179487179489</v>
      </c>
    </row>
    <row r="73" spans="1:5">
      <c r="A73" s="18" t="s">
        <v>132</v>
      </c>
      <c r="B73" s="18" t="s">
        <v>7</v>
      </c>
      <c r="C73" s="18">
        <v>134</v>
      </c>
      <c r="D73" s="18">
        <v>4396</v>
      </c>
      <c r="E73" s="1">
        <f t="shared" si="2"/>
        <v>32.805970149253731</v>
      </c>
    </row>
    <row r="74" spans="1:5">
      <c r="A74" s="18" t="s">
        <v>133</v>
      </c>
      <c r="B74" s="18" t="s">
        <v>0</v>
      </c>
      <c r="C74" s="18">
        <v>12</v>
      </c>
      <c r="D74" s="18">
        <v>419</v>
      </c>
      <c r="E74" s="1">
        <f t="shared" si="2"/>
        <v>34.916666666666664</v>
      </c>
    </row>
    <row r="75" spans="1:5">
      <c r="A75" s="18" t="s">
        <v>133</v>
      </c>
      <c r="B75" s="18" t="s">
        <v>123</v>
      </c>
      <c r="C75" s="18">
        <v>287</v>
      </c>
      <c r="D75" s="18">
        <v>46014</v>
      </c>
      <c r="E75" s="1">
        <f t="shared" si="2"/>
        <v>160.32752613240419</v>
      </c>
    </row>
    <row r="76" spans="1:5">
      <c r="A76" s="18" t="s">
        <v>133</v>
      </c>
      <c r="B76" s="18" t="s">
        <v>124</v>
      </c>
      <c r="C76" s="18">
        <v>287</v>
      </c>
      <c r="D76" s="18">
        <v>47181</v>
      </c>
      <c r="E76" s="1">
        <f t="shared" si="2"/>
        <v>164.39372822299651</v>
      </c>
    </row>
    <row r="77" spans="1:5">
      <c r="A77" s="18" t="s">
        <v>133</v>
      </c>
      <c r="B77" s="18" t="s">
        <v>125</v>
      </c>
      <c r="C77" s="18">
        <v>288</v>
      </c>
      <c r="D77" s="18">
        <v>46469</v>
      </c>
      <c r="E77" s="1">
        <f t="shared" si="2"/>
        <v>161.35069444444446</v>
      </c>
    </row>
    <row r="78" spans="1:5">
      <c r="A78" s="18" t="s">
        <v>133</v>
      </c>
      <c r="B78" s="18" t="s">
        <v>126</v>
      </c>
      <c r="C78" s="18">
        <v>285</v>
      </c>
      <c r="D78" s="18">
        <v>47451</v>
      </c>
      <c r="E78" s="1">
        <f t="shared" si="2"/>
        <v>166.49473684210525</v>
      </c>
    </row>
    <row r="79" spans="1:5">
      <c r="A79" s="18" t="s">
        <v>133</v>
      </c>
      <c r="B79" s="18" t="s">
        <v>1</v>
      </c>
      <c r="C79" s="18">
        <v>229</v>
      </c>
      <c r="D79" s="18">
        <v>38551</v>
      </c>
      <c r="E79" s="1">
        <f t="shared" si="2"/>
        <v>168.34497816593887</v>
      </c>
    </row>
    <row r="80" spans="1:5">
      <c r="A80" s="18" t="s">
        <v>133</v>
      </c>
      <c r="B80" s="18" t="s">
        <v>127</v>
      </c>
      <c r="C80" s="18">
        <v>249</v>
      </c>
      <c r="D80" s="18">
        <v>26067</v>
      </c>
      <c r="E80" s="1">
        <f t="shared" si="2"/>
        <v>104.68674698795181</v>
      </c>
    </row>
    <row r="81" spans="1:5">
      <c r="A81" s="18" t="s">
        <v>133</v>
      </c>
      <c r="B81" s="18" t="s">
        <v>3</v>
      </c>
      <c r="C81" s="18">
        <v>0</v>
      </c>
      <c r="D81" s="18">
        <v>0</v>
      </c>
      <c r="E81" s="1">
        <f t="shared" si="2"/>
        <v>0</v>
      </c>
    </row>
    <row r="82" spans="1:5">
      <c r="A82" s="18" t="s">
        <v>133</v>
      </c>
      <c r="B82" s="18" t="s">
        <v>4</v>
      </c>
      <c r="C82" s="18">
        <v>244</v>
      </c>
      <c r="D82" s="18">
        <v>50328</v>
      </c>
      <c r="E82" s="1">
        <f t="shared" si="2"/>
        <v>206.26229508196721</v>
      </c>
    </row>
    <row r="83" spans="1:5">
      <c r="A83" s="18" t="s">
        <v>133</v>
      </c>
      <c r="B83" s="18" t="s">
        <v>5</v>
      </c>
      <c r="C83" s="18">
        <v>215</v>
      </c>
      <c r="D83" s="18">
        <v>43175</v>
      </c>
      <c r="E83" s="1">
        <f t="shared" si="2"/>
        <v>200.81395348837211</v>
      </c>
    </row>
    <row r="84" spans="1:5">
      <c r="A84" s="18" t="s">
        <v>133</v>
      </c>
      <c r="B84" s="18" t="s">
        <v>6</v>
      </c>
      <c r="C84" s="18">
        <v>244</v>
      </c>
      <c r="D84" s="18">
        <v>40814</v>
      </c>
      <c r="E84" s="1">
        <f t="shared" si="2"/>
        <v>167.2704918032787</v>
      </c>
    </row>
    <row r="85" spans="1:5">
      <c r="A85" s="18" t="s">
        <v>133</v>
      </c>
      <c r="B85" s="18" t="s">
        <v>7</v>
      </c>
      <c r="C85" s="18">
        <v>289</v>
      </c>
      <c r="D85" s="18">
        <v>84630</v>
      </c>
      <c r="E85" s="1">
        <f t="shared" si="2"/>
        <v>292.83737024221455</v>
      </c>
    </row>
    <row r="86" spans="1:5">
      <c r="A86" s="18" t="s">
        <v>134</v>
      </c>
      <c r="B86" s="18" t="s">
        <v>0</v>
      </c>
      <c r="C86" s="18">
        <v>9</v>
      </c>
      <c r="D86" s="18">
        <v>692</v>
      </c>
      <c r="E86" s="1">
        <f t="shared" si="2"/>
        <v>76.888888888888886</v>
      </c>
    </row>
    <row r="87" spans="1:5">
      <c r="A87" s="18" t="s">
        <v>134</v>
      </c>
      <c r="B87" s="18" t="s">
        <v>123</v>
      </c>
      <c r="C87" s="18">
        <v>11</v>
      </c>
      <c r="D87" s="18">
        <v>396</v>
      </c>
      <c r="E87" s="1">
        <f>IF(C87&gt;0, D87/C87, 0)</f>
        <v>36</v>
      </c>
    </row>
    <row r="88" spans="1:5">
      <c r="A88" s="18" t="s">
        <v>134</v>
      </c>
      <c r="B88" s="18" t="s">
        <v>124</v>
      </c>
      <c r="C88" s="18">
        <v>12</v>
      </c>
      <c r="D88" s="18">
        <v>717</v>
      </c>
      <c r="E88" s="1">
        <f t="shared" ref="E88:E97" si="3">IF(C88&gt;0, D88/C88, 0)</f>
        <v>59.75</v>
      </c>
    </row>
    <row r="89" spans="1:5">
      <c r="A89" s="18" t="s">
        <v>134</v>
      </c>
      <c r="B89" s="18" t="s">
        <v>125</v>
      </c>
      <c r="C89" s="18">
        <v>13</v>
      </c>
      <c r="D89" s="18">
        <v>1318</v>
      </c>
      <c r="E89" s="1">
        <f t="shared" si="3"/>
        <v>101.38461538461539</v>
      </c>
    </row>
    <row r="90" spans="1:5">
      <c r="A90" s="18" t="s">
        <v>134</v>
      </c>
      <c r="B90" s="18" t="s">
        <v>126</v>
      </c>
      <c r="C90" s="18">
        <v>13</v>
      </c>
      <c r="D90" s="18">
        <v>1034</v>
      </c>
      <c r="E90" s="1">
        <f t="shared" si="3"/>
        <v>79.538461538461533</v>
      </c>
    </row>
    <row r="91" spans="1:5">
      <c r="A91" s="18" t="s">
        <v>134</v>
      </c>
      <c r="B91" s="18" t="s">
        <v>1</v>
      </c>
      <c r="C91" s="18">
        <v>11</v>
      </c>
      <c r="D91" s="18">
        <v>903</v>
      </c>
      <c r="E91" s="1">
        <f t="shared" si="3"/>
        <v>82.090909090909093</v>
      </c>
    </row>
    <row r="92" spans="1:5">
      <c r="A92" s="18" t="s">
        <v>134</v>
      </c>
      <c r="B92" s="18" t="s">
        <v>127</v>
      </c>
      <c r="C92" s="18">
        <v>11</v>
      </c>
      <c r="D92" s="18">
        <v>1704</v>
      </c>
      <c r="E92" s="1">
        <f t="shared" si="3"/>
        <v>154.90909090909091</v>
      </c>
    </row>
    <row r="93" spans="1:5">
      <c r="A93" s="18" t="s">
        <v>134</v>
      </c>
      <c r="B93" s="18" t="s">
        <v>3</v>
      </c>
      <c r="C93" s="18">
        <v>9</v>
      </c>
      <c r="D93" s="18">
        <v>143</v>
      </c>
      <c r="E93" s="1">
        <f t="shared" si="3"/>
        <v>15.888888888888889</v>
      </c>
    </row>
    <row r="94" spans="1:5">
      <c r="A94" s="18" t="s">
        <v>134</v>
      </c>
      <c r="B94" s="18" t="s">
        <v>4</v>
      </c>
      <c r="C94" s="18">
        <v>7</v>
      </c>
      <c r="D94" s="18">
        <v>331</v>
      </c>
      <c r="E94" s="1">
        <f t="shared" si="3"/>
        <v>47.285714285714285</v>
      </c>
    </row>
    <row r="95" spans="1:5">
      <c r="A95" s="18" t="s">
        <v>134</v>
      </c>
      <c r="B95" s="18" t="s">
        <v>5</v>
      </c>
      <c r="C95" s="18">
        <v>6</v>
      </c>
      <c r="D95" s="18">
        <v>137</v>
      </c>
      <c r="E95" s="1">
        <f t="shared" si="3"/>
        <v>22.833333333333332</v>
      </c>
    </row>
    <row r="96" spans="1:5">
      <c r="A96" s="18" t="s">
        <v>134</v>
      </c>
      <c r="B96" s="18" t="s">
        <v>6</v>
      </c>
      <c r="C96" s="18">
        <v>8</v>
      </c>
      <c r="D96" s="18">
        <v>236</v>
      </c>
      <c r="E96" s="1">
        <f t="shared" si="3"/>
        <v>29.5</v>
      </c>
    </row>
    <row r="97" spans="1:5">
      <c r="A97" s="18" t="s">
        <v>134</v>
      </c>
      <c r="B97" s="18" t="s">
        <v>7</v>
      </c>
      <c r="C97" s="18">
        <v>9</v>
      </c>
      <c r="D97" s="18">
        <v>294</v>
      </c>
      <c r="E97" s="1">
        <f t="shared" si="3"/>
        <v>32.666666666666664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cw_separate_types</vt:lpstr>
      <vt:lpstr>Bar Chart</vt:lpstr>
      <vt:lpstr>Ranking</vt:lpstr>
      <vt:lpstr>Rank_Wilcoxon</vt:lpstr>
      <vt:lpstr>max cochange</vt:lpstr>
      <vt:lpstr>Data Processed</vt:lpstr>
      <vt:lpstr>tool configuration</vt:lpstr>
      <vt:lpstr>Percent Cloned Cochange</vt:lpstr>
      <vt:lpstr>avg_unique_line_coverage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Nadim, Md</dc:creator>
  <cp:lastModifiedBy>Nadim, Md</cp:lastModifiedBy>
  <dcterms:created xsi:type="dcterms:W3CDTF">2015-06-05T18:17:20Z</dcterms:created>
  <dcterms:modified xsi:type="dcterms:W3CDTF">2020-07-11T03:42:44Z</dcterms:modified>
</cp:coreProperties>
</file>