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35" windowHeight="122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8" i="1" l="1"/>
  <c r="E29" i="1" s="1"/>
  <c r="E27" i="1"/>
  <c r="E26" i="1"/>
  <c r="E25" i="1"/>
  <c r="E24" i="1"/>
  <c r="F22" i="1"/>
  <c r="E23" i="1"/>
  <c r="F23" i="1"/>
  <c r="E22" i="1"/>
  <c r="E21" i="1"/>
  <c r="E20" i="1"/>
  <c r="E19" i="1"/>
  <c r="E18" i="1"/>
  <c r="E17" i="1"/>
  <c r="E16" i="1"/>
  <c r="E11" i="1"/>
  <c r="E10" i="1"/>
  <c r="E9" i="1"/>
  <c r="E15" i="1"/>
  <c r="E14" i="1"/>
  <c r="F15" i="1"/>
  <c r="F14" i="1"/>
  <c r="E8" i="1"/>
  <c r="F8" i="1"/>
  <c r="F6" i="1"/>
  <c r="E6" i="1" s="1"/>
  <c r="F4" i="1"/>
  <c r="F1" i="1"/>
</calcChain>
</file>

<file path=xl/sharedStrings.xml><?xml version="1.0" encoding="utf-8"?>
<sst xmlns="http://schemas.openxmlformats.org/spreadsheetml/2006/main" count="30" uniqueCount="30">
  <si>
    <t>d</t>
  </si>
  <si>
    <t>h</t>
  </si>
  <si>
    <t>a_net</t>
  </si>
  <si>
    <t>l_net</t>
  </si>
  <si>
    <t>a</t>
  </si>
  <si>
    <t>Диаметр цилиндра</t>
  </si>
  <si>
    <t>Шаг соединительной спирали</t>
  </si>
  <si>
    <t>Угол раскрытия сетки</t>
  </si>
  <si>
    <t>Сторона сетки ориентировочная</t>
  </si>
  <si>
    <t>Угол наклона развернутой образующей</t>
  </si>
  <si>
    <t>a_half</t>
  </si>
  <si>
    <t>a1</t>
  </si>
  <si>
    <t>a2</t>
  </si>
  <si>
    <t>d_net_1</t>
  </si>
  <si>
    <t>d_net_2</t>
  </si>
  <si>
    <t>h_net</t>
  </si>
  <si>
    <t>s1</t>
  </si>
  <si>
    <t>s2</t>
  </si>
  <si>
    <t>n1</t>
  </si>
  <si>
    <t>n2</t>
  </si>
  <si>
    <t>s1_f</t>
  </si>
  <si>
    <t>s2_f</t>
  </si>
  <si>
    <t>g</t>
  </si>
  <si>
    <t>b</t>
  </si>
  <si>
    <t>diag</t>
  </si>
  <si>
    <t>e</t>
  </si>
  <si>
    <t>p</t>
  </si>
  <si>
    <t>F</t>
  </si>
  <si>
    <t>k1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</si>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</sst>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9"/>
  <sheetViews>
    <sheetView tabSelected="1" workbookViewId="0">
      <selection activeCell="F29" sqref="F29"/>
    </sheetView>
  </sheetViews>
  <sheetFormatPr defaultRowHeight="15" x14ac:dyDescent="0.25"/>
  <cols>
    <col min="1" max="1" width="14.28515625" customWidth="1"/>
    <col min="2" max="2" width="12.7109375" customWidth="1"/>
    <col min="3" max="3" width="13.85546875" customWidth="1"/>
    <col min="5" max="5" width="12" customWidth="1"/>
    <col min="6" max="6" width="14.28515625" customWidth="1"/>
    <col min="7" max="7" width="41.5703125" customWidth="1"/>
  </cols>
  <sheetData>
    <row r="1" spans="4:7" x14ac:dyDescent="0.25">
      <c r="F1">
        <f>PI()</f>
        <v>3.1415926535897931</v>
      </c>
    </row>
    <row r="2" spans="4:7" x14ac:dyDescent="0.25">
      <c r="D2" t="s">
        <v>0</v>
      </c>
      <c r="E2">
        <v>325</v>
      </c>
      <c r="G2" t="s">
        <v>5</v>
      </c>
    </row>
    <row r="3" spans="4:7" x14ac:dyDescent="0.25">
      <c r="D3" t="s">
        <v>1</v>
      </c>
      <c r="E3">
        <v>110</v>
      </c>
      <c r="G3" t="s">
        <v>6</v>
      </c>
    </row>
    <row r="4" spans="4:7" x14ac:dyDescent="0.25">
      <c r="D4" t="s">
        <v>2</v>
      </c>
      <c r="E4">
        <v>60</v>
      </c>
      <c r="F4">
        <f>E4/180*+F1</f>
        <v>1.0471975511965976</v>
      </c>
      <c r="G4" t="s">
        <v>7</v>
      </c>
    </row>
    <row r="5" spans="4:7" x14ac:dyDescent="0.25">
      <c r="D5" t="s">
        <v>3</v>
      </c>
      <c r="E5">
        <v>30</v>
      </c>
      <c r="G5" t="s">
        <v>8</v>
      </c>
    </row>
    <row r="6" spans="4:7" x14ac:dyDescent="0.25">
      <c r="D6" t="s">
        <v>4</v>
      </c>
      <c r="E6">
        <f>F6*180/F1</f>
        <v>6.1490807234414611</v>
      </c>
      <c r="F6">
        <f>ATAN2(E2*F1,E3)</f>
        <v>0.10732170459496837</v>
      </c>
      <c r="G6" t="s">
        <v>9</v>
      </c>
    </row>
    <row r="8" spans="4:7" x14ac:dyDescent="0.25">
      <c r="D8" t="s">
        <v>10</v>
      </c>
      <c r="E8">
        <f>F8*180/F1</f>
        <v>29.999999999999996</v>
      </c>
      <c r="F8">
        <f>F4*0.5</f>
        <v>0.52359877559829882</v>
      </c>
    </row>
    <row r="9" spans="4:7" x14ac:dyDescent="0.25">
      <c r="D9" t="s">
        <v>13</v>
      </c>
      <c r="E9">
        <f>2*E5*SIN(F8)</f>
        <v>29.999999999999996</v>
      </c>
    </row>
    <row r="10" spans="4:7" x14ac:dyDescent="0.25">
      <c r="D10" t="s">
        <v>14</v>
      </c>
      <c r="E10">
        <f>2*E5*COS(F8)</f>
        <v>51.96152422706632</v>
      </c>
    </row>
    <row r="11" spans="4:7" x14ac:dyDescent="0.25">
      <c r="D11" t="s">
        <v>15</v>
      </c>
      <c r="E11">
        <f>E9*E10*0.5/E5</f>
        <v>25.980762113533157</v>
      </c>
    </row>
    <row r="14" spans="4:7" x14ac:dyDescent="0.25">
      <c r="D14" t="s">
        <v>11</v>
      </c>
      <c r="E14">
        <f>F14*180/F1</f>
        <v>36.149080723441458</v>
      </c>
      <c r="F14">
        <f>F8+F6</f>
        <v>0.63092048019326719</v>
      </c>
    </row>
    <row r="15" spans="4:7" x14ac:dyDescent="0.25">
      <c r="D15" t="s">
        <v>12</v>
      </c>
      <c r="E15">
        <f>F15*180/F1</f>
        <v>23.850919276558535</v>
      </c>
      <c r="F15">
        <f>F8-F6</f>
        <v>0.41627707100333045</v>
      </c>
    </row>
    <row r="16" spans="4:7" x14ac:dyDescent="0.25">
      <c r="D16" t="s">
        <v>16</v>
      </c>
      <c r="E16">
        <f>E11/SIN(F14)</f>
        <v>44.043529809540459</v>
      </c>
    </row>
    <row r="17" spans="4:6" x14ac:dyDescent="0.25">
      <c r="D17" t="s">
        <v>17</v>
      </c>
      <c r="E17">
        <f>E11/SIN(F15)</f>
        <v>64.251838168754972</v>
      </c>
    </row>
    <row r="18" spans="4:6" x14ac:dyDescent="0.25">
      <c r="D18" t="s">
        <v>18</v>
      </c>
      <c r="E18">
        <f>ROUND(E2*F1/E16,0)</f>
        <v>23</v>
      </c>
    </row>
    <row r="19" spans="4:6" x14ac:dyDescent="0.25">
      <c r="D19" t="s">
        <v>19</v>
      </c>
      <c r="E19">
        <f>ROUND(E2*F1/E17,0)</f>
        <v>16</v>
      </c>
    </row>
    <row r="20" spans="4:6" x14ac:dyDescent="0.25">
      <c r="D20" t="s">
        <v>20</v>
      </c>
      <c r="E20">
        <f>E2*F1/E18</f>
        <v>44.392070105073159</v>
      </c>
    </row>
    <row r="21" spans="4:6" x14ac:dyDescent="0.25">
      <c r="D21" t="s">
        <v>21</v>
      </c>
      <c r="E21">
        <f>E2*F1/E19</f>
        <v>63.813600776042669</v>
      </c>
    </row>
    <row r="22" spans="4:6" x14ac:dyDescent="0.25">
      <c r="D22" t="s">
        <v>22</v>
      </c>
      <c r="E22">
        <f>E14-E6</f>
        <v>29.999999999999996</v>
      </c>
      <c r="F22">
        <f>F14-F6</f>
        <v>0.52359877559829882</v>
      </c>
    </row>
    <row r="23" spans="4:6" x14ac:dyDescent="0.25">
      <c r="D23" t="s">
        <v>23</v>
      </c>
      <c r="E23">
        <f>F23*180/F1</f>
        <v>143.85091927655856</v>
      </c>
      <c r="F23">
        <f>F1-F14</f>
        <v>2.510672173396526</v>
      </c>
    </row>
    <row r="24" spans="4:6" x14ac:dyDescent="0.25">
      <c r="D24" t="s">
        <v>24</v>
      </c>
      <c r="E24">
        <f>E20*SIN(F23)/SIN(F22)</f>
        <v>52.372723899044203</v>
      </c>
    </row>
    <row r="25" spans="4:6" x14ac:dyDescent="0.25">
      <c r="D25" t="s">
        <v>25</v>
      </c>
      <c r="E25">
        <f>SQRT(E24*E24+E21*E21-2*E24*E21*COS(F6))</f>
        <v>13.013484317351772</v>
      </c>
    </row>
    <row r="26" spans="4:6" x14ac:dyDescent="0.25">
      <c r="D26" t="s">
        <v>26</v>
      </c>
      <c r="E26">
        <f>0.5*(E21+E24+E25)</f>
        <v>64.599904496219324</v>
      </c>
    </row>
    <row r="27" spans="4:6" x14ac:dyDescent="0.25">
      <c r="D27" t="s">
        <v>27</v>
      </c>
      <c r="E27">
        <f>SQRT(E26*(E26-E25)*(E26-E24)*(E26-E21))</f>
        <v>178.99543792104126</v>
      </c>
    </row>
    <row r="28" spans="4:6" x14ac:dyDescent="0.25">
      <c r="D28" t="s">
        <v>28</v>
      </c>
      <c r="E28">
        <f>2*E27/E21</f>
        <v>5.6099463357109576</v>
      </c>
    </row>
    <row r="29" spans="4:6" x14ac:dyDescent="0.25">
      <c r="D29" t="s">
        <v>29</v>
      </c>
      <c r="E29">
        <f>SQRT(E25*E25-E28*E28)</f>
        <v>11.742200653557395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Зоря-Машпроект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Матвеев Николай Анатольевич</dc:creator>
  <cp:lastModifiedBy>Матвеев Николай Анатольевич</cp:lastModifiedBy>
  <dcterms:created xsi:type="dcterms:W3CDTF">2012-02-22T13:24:28Z</dcterms:created>
  <dcterms:modified xsi:type="dcterms:W3CDTF">2012-02-22T14:48:30Z</dcterms:modified>
</cp:coreProperties>
</file>