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3136" windowHeight="12912" tabRatio="566" activeTab="4"/>
  </bookViews>
  <sheets>
    <sheet name="отд 19 - параметры" sheetId="1" r:id="rId1"/>
    <sheet name="Газообразное топливо" sheetId="2" r:id="rId2"/>
    <sheet name="Площади" sheetId="4" r:id="rId3"/>
    <sheet name="ГТ_Stopping" sheetId="5" r:id="rId4"/>
    <sheet name="ГТ_Running" sheetId="6" r:id="rId5"/>
  </sheets>
  <calcPr calcId="145621"/>
</workbook>
</file>

<file path=xl/calcChain.xml><?xml version="1.0" encoding="utf-8"?>
<calcChain xmlns="http://schemas.openxmlformats.org/spreadsheetml/2006/main">
  <c r="B17" i="5" l="1"/>
  <c r="M16" i="5"/>
  <c r="N16" i="5" s="1"/>
  <c r="N15" i="5"/>
  <c r="M14" i="5"/>
  <c r="N14" i="5" s="1"/>
  <c r="N13" i="5"/>
  <c r="N12" i="5"/>
  <c r="N11" i="5"/>
  <c r="N10" i="5"/>
  <c r="N9" i="5"/>
  <c r="N8" i="5"/>
  <c r="N7" i="5"/>
  <c r="N6" i="5"/>
  <c r="N5" i="5"/>
  <c r="N4" i="5"/>
  <c r="N3" i="5"/>
  <c r="N2" i="5"/>
  <c r="B17" i="6"/>
  <c r="M16" i="6"/>
  <c r="N16" i="6" s="1"/>
  <c r="N15" i="6"/>
  <c r="M14" i="6"/>
  <c r="N14" i="6" s="1"/>
  <c r="N13" i="6"/>
  <c r="N12" i="6"/>
  <c r="N11" i="6"/>
  <c r="N10" i="6"/>
  <c r="N9" i="6"/>
  <c r="N8" i="6"/>
  <c r="N7" i="6"/>
  <c r="N6" i="6"/>
  <c r="N5" i="6"/>
  <c r="N4" i="6"/>
  <c r="N3" i="6"/>
  <c r="N2" i="6"/>
  <c r="B7" i="4"/>
  <c r="B6" i="4"/>
  <c r="F5" i="4"/>
  <c r="F4" i="4"/>
  <c r="E2" i="2"/>
  <c r="D2" i="2"/>
  <c r="C2" i="2"/>
  <c r="B2" i="2"/>
  <c r="E14" i="2"/>
  <c r="D14" i="2"/>
  <c r="C14" i="2"/>
  <c r="B14" i="2"/>
  <c r="N17" i="5" l="1"/>
  <c r="N17" i="6"/>
  <c r="D16" i="2"/>
  <c r="D18" i="2" s="1"/>
  <c r="D20" i="2" s="1"/>
  <c r="D26" i="2" s="1"/>
  <c r="C16" i="2"/>
  <c r="C18" i="2" s="1"/>
  <c r="C20" i="2" s="1"/>
  <c r="C25" i="2" s="1"/>
  <c r="B16" i="2"/>
  <c r="B18" i="2" s="1"/>
  <c r="B20" i="2" s="1"/>
  <c r="B25" i="2" s="1"/>
  <c r="E16" i="2"/>
  <c r="E18" i="2" s="1"/>
  <c r="E20" i="2" s="1"/>
  <c r="E25" i="2" s="1"/>
  <c r="E15" i="2"/>
  <c r="D15" i="2"/>
  <c r="C15" i="2"/>
  <c r="B15" i="2"/>
  <c r="E10" i="2"/>
  <c r="D10" i="2"/>
  <c r="C10" i="2"/>
  <c r="B10" i="2"/>
  <c r="D25" i="2" l="1"/>
  <c r="C26" i="2"/>
  <c r="E26" i="2"/>
  <c r="B26" i="2"/>
</calcChain>
</file>

<file path=xl/sharedStrings.xml><?xml version="1.0" encoding="utf-8"?>
<sst xmlns="http://schemas.openxmlformats.org/spreadsheetml/2006/main" count="128" uniqueCount="83">
  <si>
    <t>Температура воздуха на входе в КНД, оС</t>
  </si>
  <si>
    <t>Мощность на клемах генератора, кВт</t>
  </si>
  <si>
    <t>Коэффициент полезного действия ГТГ, %</t>
  </si>
  <si>
    <t>Часовой расход топлива (Нu = 11955,0 ккал/кг), кг/ч</t>
  </si>
  <si>
    <t>Действительный расход воздуха на входе в ГТД, кг/с</t>
  </si>
  <si>
    <t>Температура воздуха за КНД, оС</t>
  </si>
  <si>
    <t>Полное давление воздуха за КНД, кгс/см2</t>
  </si>
  <si>
    <t>Действительная частота вращения КНД, об/мин</t>
  </si>
  <si>
    <t>Температура воздуха за КВД, оС</t>
  </si>
  <si>
    <t>Полное давление воздуха за КВД, кгс/см2</t>
  </si>
  <si>
    <t>Действительная частота вращения КВД, об/мин</t>
  </si>
  <si>
    <t>Температура торможения газа на входе в СА ТВД, оС</t>
  </si>
  <si>
    <t>Температура торможения газа в горле СА ТВД, оС</t>
  </si>
  <si>
    <t>Полное давление газа перед ТВД, кгс/см2</t>
  </si>
  <si>
    <t>Температура торможения газа перед ТС, оС</t>
  </si>
  <si>
    <t>расход газа навыходе из ГТД, кг/с</t>
  </si>
  <si>
    <t>Температура торможения газа на выходе из ГТД, оС</t>
  </si>
  <si>
    <t>Действительная частота вращения ТС, об/мин</t>
  </si>
  <si>
    <t>Газ</t>
  </si>
  <si>
    <t>ДТ</t>
  </si>
  <si>
    <t>Расход воздуха через жаровые трубы, кг/с</t>
  </si>
  <si>
    <t>Часовой расход топлива (Нu = 10200,0 ккал/кг), кг/ч</t>
  </si>
  <si>
    <r>
      <t xml:space="preserve">Температура воздуха на входе в ГТД, </t>
    </r>
    <r>
      <rPr>
        <vertAlign val="superscript"/>
        <sz val="14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>С</t>
    </r>
  </si>
  <si>
    <t>Мощность на клеммах электрогенератора, кВт</t>
  </si>
  <si>
    <t>Расход воздуха через КС, кг/с</t>
  </si>
  <si>
    <r>
      <t>Полное давление газа в головной части жаровой трубы (ГЧ ЖТ),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</si>
  <si>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t>Степень снижения давления ГЧ ЖТ</t>
  </si>
  <si>
    <r>
      <t>Полное давление воздуха после металлорукава,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</si>
  <si>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t>Степень снижения давления на металлорукаве</t>
  </si>
  <si>
    <r>
      <t>Полное давление воздуха за холодильником,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</si>
  <si>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t>Степень снижения давления на холодильнике</t>
  </si>
  <si>
    <r>
      <t>Полное давление воздуха за дожимным компрессором типа Гном (КМ),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</si>
  <si>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t>Степень повышения давления в КМ</t>
  </si>
  <si>
    <t>Температура воздуха за КМ, °C</t>
  </si>
  <si>
    <t>Степень снижения давления перед первым каналом форсунок</t>
  </si>
  <si>
    <t>Температура воздуха за КВД, К</t>
  </si>
  <si>
    <r>
      <t>Эквивалентная площадь проходных сечений всех труб жаровых, см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</si>
  <si>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Геометрическая площадь проходных сечений всех труб жаровых, см</t>
    </r>
    <r>
      <rPr>
        <vertAlign val="superscript"/>
        <sz val="14"/>
        <color theme="1"/>
        <rFont val="Times New Roman"/>
        <family val="1"/>
        <charset val="204"/>
      </rPr>
      <t>2</t>
    </r>
  </si>
  <si>
    <t>Относительная влажность, %</t>
  </si>
  <si>
    <t>КПД, отнесенный к мощности на клеммах генератора, %</t>
  </si>
  <si>
    <t>Расчетный расход газа на выходе из ГТД, кг/с</t>
  </si>
  <si>
    <t>Часовой расход топлива (Нu = 11410.0 ккал/кг), кг/ч</t>
  </si>
  <si>
    <r>
      <t xml:space="preserve">Расчетная температура воздуха за КВД, 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sz val="14"/>
        <color theme="1"/>
        <rFont val="Times New Roman"/>
        <family val="1"/>
        <charset val="204"/>
      </rPr>
      <t>C</t>
    </r>
  </si>
  <si>
    <r>
      <t>Полное абсолютное давление воздуха за КВД, кгc/см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</si>
  <si>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Полное давление топливного газа перед первым каналом ГУ,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</si>
  <si>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Полное давление топливного газа перед вторым каналом ГУ,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</si>
  <si>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Перепад давления топливного газа на первом канале ГУ,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</si>
  <si>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Перепад давления топливного газа на втором канале ГУ, кгс/см</t>
    </r>
    <r>
      <rPr>
        <vertAlign val="superscript"/>
        <sz val="14"/>
        <color theme="1"/>
        <rFont val="Times New Roman"/>
        <family val="1"/>
        <charset val="204"/>
      </rPr>
      <t>2</t>
    </r>
  </si>
  <si>
    <t>Расход топливного газа через первый канал ГУ, кг/ч</t>
  </si>
  <si>
    <t>Расход топливного газа через второй канал ГУ, кг/ч</t>
  </si>
  <si>
    <r>
      <t xml:space="preserve">Температура топливного газа на входе в ГУ, </t>
    </r>
    <r>
      <rPr>
        <vertAlign val="superscript"/>
        <sz val="14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>С</t>
    </r>
  </si>
  <si>
    <t>Температура топливного газа на входе в ГУ, К</t>
  </si>
  <si>
    <t>Расход водуха через первый канал ГУ при перепаде давления 0.1 МПа и температуре 15 C</t>
  </si>
  <si>
    <t>Расход водуха через второй канал ГУ при перепаде давления 0.1 МПа и температуре 15 C</t>
  </si>
  <si>
    <t>А</t>
  </si>
  <si>
    <t>Б</t>
  </si>
  <si>
    <t>В</t>
  </si>
  <si>
    <r>
      <t>Эквивалентная площадь первого канала всех ГУ, 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</si>
  <si>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Эквивалентная площадь второго канала всех ГУ, мм</t>
    </r>
    <r>
      <rPr>
        <vertAlign val="superscript"/>
        <sz val="14"/>
        <color theme="1"/>
        <rFont val="Times New Roman"/>
        <family val="1"/>
        <charset val="204"/>
      </rPr>
      <t>2</t>
    </r>
  </si>
  <si>
    <t>Обозначение чертежа ГУ</t>
  </si>
  <si>
    <t>Б90038049</t>
  </si>
  <si>
    <t>H</t>
  </si>
  <si>
    <t>C</t>
  </si>
  <si>
    <t>N</t>
  </si>
  <si>
    <t>O</t>
  </si>
  <si>
    <t>N2</t>
  </si>
  <si>
    <t>CO2</t>
  </si>
  <si>
    <t>C1</t>
  </si>
  <si>
    <t>C2</t>
  </si>
  <si>
    <t>C3</t>
  </si>
  <si>
    <t>iC4</t>
  </si>
  <si>
    <t>nC4</t>
  </si>
  <si>
    <t>iC5</t>
  </si>
  <si>
    <t>nC5</t>
  </si>
  <si>
    <t>C6</t>
  </si>
  <si>
    <t>Mcyclo-C5</t>
  </si>
  <si>
    <t>Cyclo-C6</t>
  </si>
  <si>
    <t>C7</t>
  </si>
  <si>
    <t>Mcyclo-C6</t>
  </si>
  <si>
    <t>H2O</t>
  </si>
  <si>
    <t>CP_0</t>
  </si>
  <si>
    <t>CP_100</t>
  </si>
  <si>
    <t>CP_200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</si>
</sst>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/>
    <xf numFmtId="165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horizontal="justify" vertical="center"/>
    </xf>
    <xf numFmtId="0" fontId="2" fillId="4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1" xfId="0" applyNumberFormat="1" applyFont="1" applyBorder="1"/>
    <xf numFmtId="2" fontId="2" fillId="5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A22" sqref="A22:J22"/>
    </sheetView>
  </sheetViews>
  <sheetFormatPr defaultRowHeight="14.4" x14ac:dyDescent="0.3"/>
  <cols>
    <col min="2" max="2" width="50.44140625" bestFit="1" customWidth="1"/>
  </cols>
  <sheetData>
    <row r="1" spans="1:10" x14ac:dyDescent="0.3">
      <c r="B1" s="16" t="s">
        <v>18</v>
      </c>
      <c r="C1" s="16"/>
      <c r="D1" s="16"/>
      <c r="E1" s="16"/>
      <c r="F1" s="16"/>
      <c r="G1" s="16"/>
      <c r="H1" s="16"/>
      <c r="I1" s="16"/>
      <c r="J1" s="16"/>
    </row>
    <row r="2" spans="1:10" x14ac:dyDescent="0.3">
      <c r="A2">
        <v>1</v>
      </c>
      <c r="B2" t="s">
        <v>0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</row>
    <row r="3" spans="1:10" x14ac:dyDescent="0.3">
      <c r="A3">
        <v>2</v>
      </c>
      <c r="B3" t="s">
        <v>1</v>
      </c>
      <c r="C3">
        <v>16000</v>
      </c>
      <c r="D3">
        <v>14000</v>
      </c>
      <c r="E3">
        <v>12001</v>
      </c>
      <c r="F3">
        <v>10001</v>
      </c>
      <c r="G3">
        <v>8000</v>
      </c>
      <c r="H3">
        <v>6000</v>
      </c>
      <c r="I3">
        <v>5000</v>
      </c>
      <c r="J3">
        <v>2500</v>
      </c>
    </row>
    <row r="4" spans="1:10" x14ac:dyDescent="0.3">
      <c r="A4">
        <v>3</v>
      </c>
      <c r="B4" t="s">
        <v>2</v>
      </c>
      <c r="C4">
        <v>32.4</v>
      </c>
      <c r="D4">
        <v>31.66</v>
      </c>
      <c r="E4">
        <v>30.53</v>
      </c>
      <c r="F4">
        <v>29.05</v>
      </c>
      <c r="G4">
        <v>26.99</v>
      </c>
      <c r="H4">
        <v>24.13</v>
      </c>
      <c r="I4">
        <v>22.2</v>
      </c>
      <c r="J4">
        <v>15.25</v>
      </c>
    </row>
    <row r="5" spans="1:10" x14ac:dyDescent="0.3">
      <c r="A5">
        <v>4</v>
      </c>
      <c r="B5" t="s">
        <v>3</v>
      </c>
      <c r="C5">
        <v>3552.7</v>
      </c>
      <c r="D5">
        <v>3181.2</v>
      </c>
      <c r="E5">
        <v>2827.4</v>
      </c>
      <c r="F5">
        <v>2476.6</v>
      </c>
      <c r="G5">
        <v>2131.8000000000002</v>
      </c>
      <c r="H5">
        <v>1788.8</v>
      </c>
      <c r="I5">
        <v>1620</v>
      </c>
      <c r="J5">
        <v>1179.2</v>
      </c>
    </row>
    <row r="6" spans="1:10" x14ac:dyDescent="0.3">
      <c r="A6">
        <v>5</v>
      </c>
      <c r="B6" t="s">
        <v>4</v>
      </c>
      <c r="C6">
        <v>69.37</v>
      </c>
      <c r="D6">
        <v>65.64</v>
      </c>
      <c r="E6">
        <v>61.51</v>
      </c>
      <c r="F6">
        <v>57.21</v>
      </c>
      <c r="G6">
        <v>52.63</v>
      </c>
      <c r="H6">
        <v>47.72</v>
      </c>
      <c r="I6">
        <v>45.09</v>
      </c>
      <c r="J6">
        <v>37.200000000000003</v>
      </c>
    </row>
    <row r="7" spans="1:10" x14ac:dyDescent="0.3">
      <c r="A7">
        <v>6</v>
      </c>
      <c r="B7" t="s">
        <v>5</v>
      </c>
      <c r="C7">
        <v>181.3</v>
      </c>
      <c r="D7">
        <v>172.5</v>
      </c>
      <c r="E7">
        <v>164.1</v>
      </c>
      <c r="F7">
        <v>154.6</v>
      </c>
      <c r="G7">
        <v>144.1</v>
      </c>
      <c r="H7">
        <v>132.19999999999999</v>
      </c>
      <c r="I7">
        <v>125.4</v>
      </c>
      <c r="J7">
        <v>104.8</v>
      </c>
    </row>
    <row r="8" spans="1:10" x14ac:dyDescent="0.3">
      <c r="A8">
        <v>7</v>
      </c>
      <c r="B8" t="s">
        <v>6</v>
      </c>
      <c r="C8">
        <v>4.3710000000000004</v>
      </c>
      <c r="D8">
        <v>4.1429999999999998</v>
      </c>
      <c r="E8">
        <v>3.8889999999999998</v>
      </c>
      <c r="F8">
        <v>3.6230000000000002</v>
      </c>
      <c r="G8">
        <v>3.3439999999999999</v>
      </c>
      <c r="H8">
        <v>3.0449999999999999</v>
      </c>
      <c r="I8">
        <v>2.8839999999999999</v>
      </c>
      <c r="J8">
        <v>2.4060000000000001</v>
      </c>
    </row>
    <row r="9" spans="1:10" x14ac:dyDescent="0.3">
      <c r="A9">
        <v>8</v>
      </c>
      <c r="B9" t="s">
        <v>7</v>
      </c>
      <c r="C9">
        <v>7132</v>
      </c>
      <c r="D9">
        <v>6855</v>
      </c>
      <c r="E9">
        <v>6561</v>
      </c>
      <c r="F9">
        <v>6281</v>
      </c>
      <c r="G9">
        <v>5989</v>
      </c>
      <c r="H9">
        <v>5681</v>
      </c>
      <c r="I9">
        <v>5512</v>
      </c>
      <c r="J9">
        <v>4968</v>
      </c>
    </row>
    <row r="10" spans="1:10" x14ac:dyDescent="0.3">
      <c r="A10">
        <v>9</v>
      </c>
      <c r="B10" t="s">
        <v>8</v>
      </c>
      <c r="C10">
        <v>438.3</v>
      </c>
      <c r="D10">
        <v>421.2</v>
      </c>
      <c r="E10">
        <v>404.8</v>
      </c>
      <c r="F10">
        <v>386.4</v>
      </c>
      <c r="G10">
        <v>366.3</v>
      </c>
      <c r="H10">
        <v>343.3</v>
      </c>
      <c r="I10">
        <v>330.4</v>
      </c>
      <c r="J10">
        <v>291</v>
      </c>
    </row>
    <row r="11" spans="1:10" x14ac:dyDescent="0.3">
      <c r="A11">
        <v>10</v>
      </c>
      <c r="B11" t="s">
        <v>9</v>
      </c>
      <c r="C11">
        <v>19.265999999999998</v>
      </c>
      <c r="D11">
        <v>17.899000000000001</v>
      </c>
      <c r="E11">
        <v>16.48</v>
      </c>
      <c r="F11">
        <v>15.025</v>
      </c>
      <c r="G11">
        <v>13.519</v>
      </c>
      <c r="H11">
        <v>11.943</v>
      </c>
      <c r="I11">
        <v>11.122</v>
      </c>
      <c r="J11">
        <v>8.7789999999999999</v>
      </c>
    </row>
    <row r="12" spans="1:10" x14ac:dyDescent="0.3">
      <c r="A12">
        <v>11</v>
      </c>
      <c r="B12" t="s">
        <v>10</v>
      </c>
      <c r="C12">
        <v>9037</v>
      </c>
      <c r="D12">
        <v>8875</v>
      </c>
      <c r="E12">
        <v>8717</v>
      </c>
      <c r="F12">
        <v>8541</v>
      </c>
      <c r="G12">
        <v>8347</v>
      </c>
      <c r="H12">
        <v>8127</v>
      </c>
      <c r="I12">
        <v>8001</v>
      </c>
      <c r="J12">
        <v>7604</v>
      </c>
    </row>
    <row r="13" spans="1:10" x14ac:dyDescent="0.3">
      <c r="A13">
        <v>12</v>
      </c>
      <c r="B13" t="s">
        <v>11</v>
      </c>
      <c r="C13">
        <v>1090.2</v>
      </c>
      <c r="D13">
        <v>1044.0999999999999</v>
      </c>
      <c r="E13">
        <v>1001.1</v>
      </c>
      <c r="F13">
        <v>953.8</v>
      </c>
      <c r="G13">
        <v>903.2</v>
      </c>
      <c r="H13">
        <v>846.5</v>
      </c>
      <c r="I13">
        <v>816</v>
      </c>
      <c r="J13">
        <v>728.3</v>
      </c>
    </row>
    <row r="14" spans="1:10" x14ac:dyDescent="0.3">
      <c r="A14">
        <v>13</v>
      </c>
      <c r="B14" t="s">
        <v>12</v>
      </c>
      <c r="C14">
        <v>1082.7</v>
      </c>
      <c r="D14">
        <v>1037</v>
      </c>
      <c r="E14">
        <v>994.3</v>
      </c>
      <c r="F14">
        <v>947.3</v>
      </c>
      <c r="G14">
        <v>897</v>
      </c>
      <c r="H14">
        <v>840.6</v>
      </c>
      <c r="I14">
        <v>810.4</v>
      </c>
      <c r="J14">
        <v>723.2</v>
      </c>
    </row>
    <row r="15" spans="1:10" x14ac:dyDescent="0.3">
      <c r="A15">
        <v>14</v>
      </c>
      <c r="B15" t="s">
        <v>13</v>
      </c>
      <c r="C15">
        <v>18.053999999999998</v>
      </c>
      <c r="D15">
        <v>16.760000000000002</v>
      </c>
      <c r="E15">
        <v>15.417999999999999</v>
      </c>
      <c r="F15">
        <v>14.045</v>
      </c>
      <c r="G15">
        <v>12.624000000000001</v>
      </c>
      <c r="H15">
        <v>11.141</v>
      </c>
      <c r="I15">
        <v>10.369</v>
      </c>
      <c r="J15">
        <v>8.1720000000000006</v>
      </c>
    </row>
    <row r="16" spans="1:10" x14ac:dyDescent="0.3">
      <c r="A16">
        <v>15</v>
      </c>
      <c r="B16" t="s">
        <v>14</v>
      </c>
      <c r="C16">
        <v>648.6</v>
      </c>
      <c r="D16">
        <v>617.5</v>
      </c>
      <c r="E16">
        <v>589.5</v>
      </c>
      <c r="F16">
        <v>558.9</v>
      </c>
      <c r="G16">
        <v>526.70000000000005</v>
      </c>
      <c r="H16">
        <v>491.6</v>
      </c>
      <c r="I16">
        <v>473.3</v>
      </c>
      <c r="J16">
        <v>423.1</v>
      </c>
    </row>
    <row r="17" spans="1:10" x14ac:dyDescent="0.3">
      <c r="A17">
        <v>16</v>
      </c>
      <c r="B17" t="s">
        <v>15</v>
      </c>
      <c r="C17">
        <v>70</v>
      </c>
      <c r="D17">
        <v>66.180000000000007</v>
      </c>
      <c r="E17">
        <v>61.97</v>
      </c>
      <c r="F17">
        <v>57.6</v>
      </c>
      <c r="G17">
        <v>52.95</v>
      </c>
      <c r="H17">
        <v>47.98</v>
      </c>
      <c r="I17">
        <v>45.31</v>
      </c>
      <c r="J17">
        <v>37.340000000000003</v>
      </c>
    </row>
    <row r="18" spans="1:10" x14ac:dyDescent="0.3">
      <c r="A18">
        <v>17</v>
      </c>
      <c r="B18" t="s">
        <v>16</v>
      </c>
      <c r="C18">
        <v>438.8</v>
      </c>
      <c r="D18">
        <v>421.8</v>
      </c>
      <c r="E18">
        <v>408.6</v>
      </c>
      <c r="F18">
        <v>395</v>
      </c>
      <c r="G18">
        <v>382.3</v>
      </c>
      <c r="H18">
        <v>369.9</v>
      </c>
      <c r="I18">
        <v>364.6</v>
      </c>
      <c r="J18">
        <v>352.6</v>
      </c>
    </row>
    <row r="19" spans="1:10" x14ac:dyDescent="0.3">
      <c r="A19">
        <v>18</v>
      </c>
      <c r="B19" t="s">
        <v>17</v>
      </c>
      <c r="C19">
        <v>3000</v>
      </c>
      <c r="D19">
        <v>3000</v>
      </c>
      <c r="E19">
        <v>3000</v>
      </c>
      <c r="F19">
        <v>3000</v>
      </c>
      <c r="G19">
        <v>3000</v>
      </c>
      <c r="H19">
        <v>3000</v>
      </c>
      <c r="I19">
        <v>3000</v>
      </c>
      <c r="J19">
        <v>3001</v>
      </c>
    </row>
    <row r="20" spans="1:10" x14ac:dyDescent="0.3">
      <c r="A20">
        <v>19</v>
      </c>
      <c r="B20" t="s">
        <v>20</v>
      </c>
      <c r="C20">
        <v>59.48</v>
      </c>
      <c r="D20">
        <v>56.28</v>
      </c>
      <c r="E20">
        <v>52.74</v>
      </c>
      <c r="F20">
        <v>49.05</v>
      </c>
      <c r="G20">
        <v>45.13</v>
      </c>
      <c r="H20">
        <v>40.92</v>
      </c>
      <c r="I20">
        <v>38.67</v>
      </c>
      <c r="J20">
        <v>31.9</v>
      </c>
    </row>
    <row r="22" spans="1:10" x14ac:dyDescent="0.3">
      <c r="A22" s="17" t="s">
        <v>19</v>
      </c>
      <c r="B22" s="17"/>
      <c r="C22" s="17"/>
      <c r="D22" s="17"/>
      <c r="E22" s="17"/>
      <c r="F22" s="17"/>
      <c r="G22" s="17"/>
      <c r="H22" s="17"/>
      <c r="I22" s="17"/>
      <c r="J22" s="17"/>
    </row>
    <row r="23" spans="1:10" x14ac:dyDescent="0.3">
      <c r="A23">
        <v>1</v>
      </c>
      <c r="B23" t="s">
        <v>0</v>
      </c>
      <c r="C23">
        <v>15</v>
      </c>
      <c r="D23">
        <v>15</v>
      </c>
      <c r="E23">
        <v>15</v>
      </c>
      <c r="F23">
        <v>15</v>
      </c>
      <c r="G23">
        <v>15</v>
      </c>
      <c r="H23">
        <v>15</v>
      </c>
      <c r="I23">
        <v>15</v>
      </c>
      <c r="J23">
        <v>15</v>
      </c>
    </row>
    <row r="24" spans="1:10" x14ac:dyDescent="0.3">
      <c r="A24">
        <v>2</v>
      </c>
      <c r="B24" t="s">
        <v>1</v>
      </c>
      <c r="C24">
        <v>16000</v>
      </c>
      <c r="D24">
        <v>14000</v>
      </c>
      <c r="E24">
        <v>12001</v>
      </c>
      <c r="F24">
        <v>10001</v>
      </c>
      <c r="G24">
        <v>8000</v>
      </c>
      <c r="H24">
        <v>6001</v>
      </c>
      <c r="I24">
        <v>5000</v>
      </c>
      <c r="J24">
        <v>2500</v>
      </c>
    </row>
    <row r="25" spans="1:10" x14ac:dyDescent="0.3">
      <c r="A25">
        <v>3</v>
      </c>
      <c r="B25" t="s">
        <v>2</v>
      </c>
      <c r="C25">
        <v>32</v>
      </c>
      <c r="D25">
        <v>31.42</v>
      </c>
      <c r="E25">
        <v>30.31</v>
      </c>
      <c r="F25">
        <v>28.84</v>
      </c>
      <c r="G25">
        <v>26.81</v>
      </c>
      <c r="H25">
        <v>23.96</v>
      </c>
      <c r="I25">
        <v>22.05</v>
      </c>
      <c r="J25">
        <v>15.15</v>
      </c>
    </row>
    <row r="26" spans="1:10" x14ac:dyDescent="0.3">
      <c r="A26">
        <v>4</v>
      </c>
      <c r="B26" t="s">
        <v>21</v>
      </c>
      <c r="C26">
        <v>4083.3</v>
      </c>
      <c r="D26">
        <v>3756.5</v>
      </c>
      <c r="E26">
        <v>3338.6</v>
      </c>
      <c r="F26">
        <v>2923.7</v>
      </c>
      <c r="G26">
        <v>2525.9</v>
      </c>
      <c r="H26">
        <v>2111.1999999999998</v>
      </c>
      <c r="I26">
        <v>1911.6</v>
      </c>
      <c r="J26">
        <v>1391.1</v>
      </c>
    </row>
    <row r="27" spans="1:10" x14ac:dyDescent="0.3">
      <c r="A27">
        <v>5</v>
      </c>
      <c r="B27" t="s">
        <v>4</v>
      </c>
      <c r="C27">
        <v>68.430000000000007</v>
      </c>
      <c r="D27">
        <v>65.599999999999994</v>
      </c>
      <c r="E27">
        <v>61.46</v>
      </c>
      <c r="F27">
        <v>57.17</v>
      </c>
      <c r="G27">
        <v>52.61</v>
      </c>
      <c r="H27">
        <v>47.71</v>
      </c>
      <c r="I27">
        <v>45.08</v>
      </c>
      <c r="J27">
        <v>37.19</v>
      </c>
    </row>
    <row r="28" spans="1:10" x14ac:dyDescent="0.3">
      <c r="A28">
        <v>6</v>
      </c>
      <c r="B28" t="s">
        <v>5</v>
      </c>
      <c r="C28">
        <v>179.2</v>
      </c>
      <c r="D28">
        <v>172.6</v>
      </c>
      <c r="E28">
        <v>164.2</v>
      </c>
      <c r="F28">
        <v>154.69999999999999</v>
      </c>
      <c r="G28">
        <v>144.19999999999999</v>
      </c>
      <c r="H28">
        <v>132.30000000000001</v>
      </c>
      <c r="I28">
        <v>125.5</v>
      </c>
      <c r="J28">
        <v>104.9</v>
      </c>
    </row>
    <row r="29" spans="1:10" x14ac:dyDescent="0.3">
      <c r="A29">
        <v>7</v>
      </c>
      <c r="B29" t="s">
        <v>6</v>
      </c>
      <c r="C29">
        <v>4.3230000000000004</v>
      </c>
      <c r="D29">
        <v>4.1470000000000002</v>
      </c>
      <c r="E29">
        <v>3.8919999999999999</v>
      </c>
      <c r="F29">
        <v>3.6259999999999999</v>
      </c>
      <c r="G29">
        <v>3.347</v>
      </c>
      <c r="H29">
        <v>3.048</v>
      </c>
      <c r="I29">
        <v>2.887</v>
      </c>
      <c r="J29">
        <v>2.4079999999999999</v>
      </c>
    </row>
    <row r="30" spans="1:10" x14ac:dyDescent="0.3">
      <c r="A30">
        <v>8</v>
      </c>
      <c r="B30" t="s">
        <v>7</v>
      </c>
      <c r="C30">
        <v>7061</v>
      </c>
      <c r="D30">
        <v>6852</v>
      </c>
      <c r="E30">
        <v>6559</v>
      </c>
      <c r="F30">
        <v>6280</v>
      </c>
      <c r="G30">
        <v>5989</v>
      </c>
      <c r="H30">
        <v>5681</v>
      </c>
      <c r="I30">
        <v>5513</v>
      </c>
      <c r="J30">
        <v>4969</v>
      </c>
    </row>
    <row r="31" spans="1:10" x14ac:dyDescent="0.3">
      <c r="A31">
        <v>9</v>
      </c>
      <c r="B31" t="s">
        <v>8</v>
      </c>
      <c r="C31">
        <v>434.1</v>
      </c>
      <c r="D31">
        <v>421.4</v>
      </c>
      <c r="E31">
        <v>405</v>
      </c>
      <c r="F31">
        <v>386.6</v>
      </c>
      <c r="G31">
        <v>366.5</v>
      </c>
      <c r="H31">
        <v>343.5</v>
      </c>
      <c r="I31">
        <v>330.6</v>
      </c>
      <c r="J31">
        <v>291.10000000000002</v>
      </c>
    </row>
    <row r="32" spans="1:10" x14ac:dyDescent="0.3">
      <c r="A32">
        <v>10</v>
      </c>
      <c r="B32" t="s">
        <v>9</v>
      </c>
      <c r="C32">
        <v>18.949000000000002</v>
      </c>
      <c r="D32">
        <v>17.917999999999999</v>
      </c>
      <c r="E32">
        <v>16.497</v>
      </c>
      <c r="F32">
        <v>15.039</v>
      </c>
      <c r="G32">
        <v>13.532</v>
      </c>
      <c r="H32">
        <v>11.956</v>
      </c>
      <c r="I32">
        <v>11.134</v>
      </c>
      <c r="J32">
        <v>8.7889999999999997</v>
      </c>
    </row>
    <row r="33" spans="1:10" x14ac:dyDescent="0.3">
      <c r="A33">
        <v>11</v>
      </c>
      <c r="B33" t="s">
        <v>10</v>
      </c>
      <c r="C33">
        <v>8987</v>
      </c>
      <c r="D33">
        <v>8868</v>
      </c>
      <c r="E33">
        <v>8710</v>
      </c>
      <c r="F33">
        <v>8535</v>
      </c>
      <c r="G33">
        <v>8343</v>
      </c>
      <c r="H33">
        <v>8123</v>
      </c>
      <c r="I33">
        <v>7998</v>
      </c>
      <c r="J33">
        <v>7603</v>
      </c>
    </row>
    <row r="34" spans="1:10" x14ac:dyDescent="0.3">
      <c r="A34">
        <v>12</v>
      </c>
      <c r="B34" t="s">
        <v>11</v>
      </c>
      <c r="C34">
        <v>1093</v>
      </c>
      <c r="D34">
        <v>1058</v>
      </c>
      <c r="E34">
        <v>1014</v>
      </c>
      <c r="F34">
        <v>965.5</v>
      </c>
      <c r="G34">
        <v>913.5</v>
      </c>
      <c r="H34">
        <v>855.7</v>
      </c>
      <c r="I34">
        <v>824.7</v>
      </c>
      <c r="J34">
        <v>735.4</v>
      </c>
    </row>
    <row r="35" spans="1:10" x14ac:dyDescent="0.3">
      <c r="A35">
        <v>13</v>
      </c>
      <c r="B35" t="s">
        <v>12</v>
      </c>
      <c r="C35">
        <v>1085.4000000000001</v>
      </c>
      <c r="D35">
        <v>1050.7</v>
      </c>
      <c r="E35">
        <v>1007</v>
      </c>
      <c r="F35">
        <v>958.8</v>
      </c>
      <c r="G35">
        <v>907.1</v>
      </c>
      <c r="H35">
        <v>849.7</v>
      </c>
      <c r="I35">
        <v>818.9</v>
      </c>
      <c r="J35">
        <v>730.1</v>
      </c>
    </row>
    <row r="36" spans="1:10" x14ac:dyDescent="0.3">
      <c r="A36">
        <v>14</v>
      </c>
      <c r="B36" t="s">
        <v>13</v>
      </c>
      <c r="C36">
        <v>17.751000000000001</v>
      </c>
      <c r="D36">
        <v>16.774999999999999</v>
      </c>
      <c r="E36">
        <v>15.43</v>
      </c>
      <c r="F36">
        <v>14.055999999999999</v>
      </c>
      <c r="G36">
        <v>12.635</v>
      </c>
      <c r="H36">
        <v>11.151</v>
      </c>
      <c r="I36">
        <v>10.378</v>
      </c>
      <c r="J36">
        <v>8.18</v>
      </c>
    </row>
    <row r="37" spans="1:10" x14ac:dyDescent="0.3">
      <c r="A37">
        <v>15</v>
      </c>
      <c r="B37" t="s">
        <v>14</v>
      </c>
      <c r="C37">
        <v>649.70000000000005</v>
      </c>
      <c r="D37">
        <v>626.20000000000005</v>
      </c>
      <c r="E37">
        <v>597.6</v>
      </c>
      <c r="F37">
        <v>566.20000000000005</v>
      </c>
      <c r="G37">
        <v>533.20000000000005</v>
      </c>
      <c r="H37">
        <v>497.4</v>
      </c>
      <c r="I37">
        <v>478.8</v>
      </c>
      <c r="J37">
        <v>427.6</v>
      </c>
    </row>
    <row r="38" spans="1:10" x14ac:dyDescent="0.3">
      <c r="A38">
        <v>16</v>
      </c>
      <c r="B38" t="s">
        <v>15</v>
      </c>
      <c r="C38">
        <v>69.209999999999994</v>
      </c>
      <c r="D38">
        <v>66.3</v>
      </c>
      <c r="E38">
        <v>62.07</v>
      </c>
      <c r="F38">
        <v>57.69</v>
      </c>
      <c r="G38">
        <v>53.04</v>
      </c>
      <c r="H38">
        <v>48.05</v>
      </c>
      <c r="I38">
        <v>45.38</v>
      </c>
      <c r="J38">
        <v>37.39</v>
      </c>
    </row>
    <row r="39" spans="1:10" x14ac:dyDescent="0.3">
      <c r="A39">
        <v>17</v>
      </c>
      <c r="B39" t="s">
        <v>16</v>
      </c>
      <c r="C39">
        <v>440.9</v>
      </c>
      <c r="D39">
        <v>428.1</v>
      </c>
      <c r="E39">
        <v>414.6</v>
      </c>
      <c r="F39">
        <v>400.5</v>
      </c>
      <c r="G39">
        <v>387.2</v>
      </c>
      <c r="H39">
        <v>374.4</v>
      </c>
      <c r="I39">
        <v>368.9</v>
      </c>
      <c r="J39">
        <v>356.2</v>
      </c>
    </row>
    <row r="40" spans="1:10" x14ac:dyDescent="0.3">
      <c r="A40">
        <v>18</v>
      </c>
      <c r="B40" t="s">
        <v>17</v>
      </c>
      <c r="C40">
        <v>3000</v>
      </c>
      <c r="D40">
        <v>3000</v>
      </c>
      <c r="E40">
        <v>3000</v>
      </c>
      <c r="F40">
        <v>3000</v>
      </c>
      <c r="G40">
        <v>3000</v>
      </c>
      <c r="H40">
        <v>3000</v>
      </c>
      <c r="I40">
        <v>3000</v>
      </c>
      <c r="J40">
        <v>3001</v>
      </c>
    </row>
    <row r="41" spans="1:10" x14ac:dyDescent="0.3">
      <c r="A41">
        <v>19</v>
      </c>
      <c r="B41" t="s">
        <v>20</v>
      </c>
      <c r="C41">
        <v>58.67</v>
      </c>
      <c r="D41">
        <v>56.24</v>
      </c>
      <c r="E41">
        <v>52.69</v>
      </c>
      <c r="F41">
        <v>49.02</v>
      </c>
      <c r="G41">
        <v>45.11</v>
      </c>
      <c r="H41">
        <v>40.909999999999997</v>
      </c>
      <c r="I41">
        <v>38.65</v>
      </c>
      <c r="J41">
        <v>31.9</v>
      </c>
    </row>
  </sheetData>
  <mergeCells count="2">
    <mergeCell ref="B1:J1"/>
    <mergeCell ref="A22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94.44140625" customWidth="1"/>
    <col min="6" max="6" width="9.109375" customWidth="1"/>
  </cols>
  <sheetData>
    <row r="1" spans="1:6" ht="20.399999999999999" x14ac:dyDescent="0.35">
      <c r="A1" s="1" t="s">
        <v>50</v>
      </c>
      <c r="B1" s="2">
        <v>85</v>
      </c>
      <c r="C1" s="2">
        <v>85</v>
      </c>
      <c r="D1" s="2">
        <v>85</v>
      </c>
      <c r="E1" s="2">
        <v>85</v>
      </c>
    </row>
    <row r="2" spans="1:6" ht="18" x14ac:dyDescent="0.35">
      <c r="A2" s="1" t="s">
        <v>51</v>
      </c>
      <c r="B2" s="2">
        <f>B1+273</f>
        <v>358</v>
      </c>
      <c r="C2" s="2">
        <f t="shared" ref="C2:E2" si="0">C1+273</f>
        <v>358</v>
      </c>
      <c r="D2" s="2">
        <f t="shared" si="0"/>
        <v>358</v>
      </c>
      <c r="E2" s="2">
        <f t="shared" si="0"/>
        <v>358</v>
      </c>
    </row>
    <row r="3" spans="1:6" ht="20.399999999999999" customHeight="1" x14ac:dyDescent="0.35">
      <c r="A3" s="1" t="s">
        <v>22</v>
      </c>
      <c r="B3" s="2">
        <v>15</v>
      </c>
      <c r="C3" s="2">
        <v>19</v>
      </c>
      <c r="D3" s="2">
        <v>35</v>
      </c>
      <c r="E3" s="2">
        <v>39</v>
      </c>
      <c r="F3" s="5"/>
    </row>
    <row r="4" spans="1:6" ht="20.399999999999999" customHeight="1" x14ac:dyDescent="0.35">
      <c r="A4" s="1" t="s">
        <v>38</v>
      </c>
      <c r="B4" s="2">
        <v>60</v>
      </c>
      <c r="C4" s="2">
        <v>70</v>
      </c>
      <c r="D4" s="2">
        <v>70</v>
      </c>
      <c r="E4" s="2">
        <v>70</v>
      </c>
      <c r="F4" s="5"/>
    </row>
    <row r="5" spans="1:6" ht="18" x14ac:dyDescent="0.35">
      <c r="A5" s="3" t="s">
        <v>23</v>
      </c>
      <c r="B5" s="2">
        <v>14650</v>
      </c>
      <c r="C5" s="2">
        <v>13960</v>
      </c>
      <c r="D5" s="2">
        <v>11350</v>
      </c>
      <c r="E5" s="2">
        <v>10700</v>
      </c>
      <c r="F5" s="5"/>
    </row>
    <row r="6" spans="1:6" ht="18" x14ac:dyDescent="0.35">
      <c r="A6" s="2" t="s">
        <v>39</v>
      </c>
      <c r="B6" s="18">
        <v>32</v>
      </c>
      <c r="C6" s="18">
        <v>31.6</v>
      </c>
      <c r="D6" s="18">
        <v>29.6</v>
      </c>
      <c r="E6" s="18">
        <v>29</v>
      </c>
      <c r="F6" s="5"/>
    </row>
    <row r="7" spans="1:6" ht="18" x14ac:dyDescent="0.35">
      <c r="A7" s="2" t="s">
        <v>40</v>
      </c>
      <c r="B7" s="18">
        <v>64.8</v>
      </c>
      <c r="C7" s="18">
        <v>62.9</v>
      </c>
      <c r="D7" s="18">
        <v>55.2</v>
      </c>
      <c r="E7" s="18">
        <v>53.3</v>
      </c>
      <c r="F7" s="5"/>
    </row>
    <row r="8" spans="1:6" ht="18" x14ac:dyDescent="0.35">
      <c r="A8" s="2" t="s">
        <v>41</v>
      </c>
      <c r="B8" s="2">
        <v>3450</v>
      </c>
      <c r="C8" s="2">
        <v>3330</v>
      </c>
      <c r="D8" s="2">
        <v>2890</v>
      </c>
      <c r="E8" s="2">
        <v>2780</v>
      </c>
      <c r="F8" s="5"/>
    </row>
    <row r="9" spans="1:6" ht="20.399999999999999" x14ac:dyDescent="0.35">
      <c r="A9" s="3" t="s">
        <v>42</v>
      </c>
      <c r="B9" s="2">
        <v>438</v>
      </c>
      <c r="C9" s="2">
        <v>439</v>
      </c>
      <c r="D9" s="2">
        <v>444</v>
      </c>
      <c r="E9" s="2">
        <v>444</v>
      </c>
      <c r="F9" s="5"/>
    </row>
    <row r="10" spans="1:6" ht="18" x14ac:dyDescent="0.35">
      <c r="A10" s="3" t="s">
        <v>35</v>
      </c>
      <c r="B10" s="12">
        <f>B9+273</f>
        <v>711</v>
      </c>
      <c r="C10" s="12">
        <f t="shared" ref="C10:E10" si="1">C9+273</f>
        <v>712</v>
      </c>
      <c r="D10" s="12">
        <f t="shared" si="1"/>
        <v>717</v>
      </c>
      <c r="E10" s="12">
        <f t="shared" si="1"/>
        <v>717</v>
      </c>
      <c r="F10" s="5"/>
    </row>
    <row r="11" spans="1:6" ht="20.399999999999999" x14ac:dyDescent="0.35">
      <c r="A11" s="3" t="s">
        <v>43</v>
      </c>
      <c r="B11" s="11">
        <v>17.84</v>
      </c>
      <c r="C11" s="11">
        <v>17.3</v>
      </c>
      <c r="D11" s="11">
        <v>15.2</v>
      </c>
      <c r="E11" s="11">
        <v>14.67</v>
      </c>
      <c r="F11" s="5"/>
    </row>
    <row r="12" spans="1:6" ht="18" x14ac:dyDescent="0.35">
      <c r="A12" s="3" t="s">
        <v>24</v>
      </c>
      <c r="B12" s="19">
        <v>55</v>
      </c>
      <c r="C12" s="19">
        <v>53.4</v>
      </c>
      <c r="D12" s="19">
        <v>46.9</v>
      </c>
      <c r="E12" s="19">
        <v>45.3</v>
      </c>
      <c r="F12" s="5"/>
    </row>
    <row r="13" spans="1:6" ht="18" x14ac:dyDescent="0.3">
      <c r="A13" s="3" t="s">
        <v>34</v>
      </c>
      <c r="B13" s="6">
        <v>0.97499999999999998</v>
      </c>
      <c r="C13" s="6">
        <v>0.97499999999999998</v>
      </c>
      <c r="D13" s="6">
        <v>0.97499999999999998</v>
      </c>
      <c r="E13" s="6">
        <v>0.97499999999999998</v>
      </c>
      <c r="F13" s="5"/>
    </row>
    <row r="14" spans="1:6" ht="20.399999999999999" x14ac:dyDescent="0.35">
      <c r="A14" s="3" t="s">
        <v>25</v>
      </c>
      <c r="B14" s="8">
        <f>B11*B13</f>
        <v>17.393999999999998</v>
      </c>
      <c r="C14" s="8">
        <f>C11*C13</f>
        <v>16.8675</v>
      </c>
      <c r="D14" s="8">
        <f>D11*D13</f>
        <v>14.819999999999999</v>
      </c>
      <c r="E14" s="8">
        <f>E11*E13</f>
        <v>14.30325</v>
      </c>
    </row>
    <row r="15" spans="1:6" ht="18" hidden="1" x14ac:dyDescent="0.35">
      <c r="A15" s="3" t="s">
        <v>26</v>
      </c>
      <c r="B15" s="2">
        <f>B14/B11</f>
        <v>0.97499999999999987</v>
      </c>
      <c r="C15" s="2">
        <f>C14/C11</f>
        <v>0.97499999999999998</v>
      </c>
      <c r="D15" s="2">
        <f>D14/D11</f>
        <v>0.97499999999999998</v>
      </c>
      <c r="E15" s="2">
        <f>E14/E11</f>
        <v>0.97499999999999998</v>
      </c>
      <c r="F15" s="5"/>
    </row>
    <row r="16" spans="1:6" ht="20.399999999999999" hidden="1" x14ac:dyDescent="0.35">
      <c r="A16" s="3" t="s">
        <v>27</v>
      </c>
      <c r="B16" s="2">
        <f t="shared" ref="B16:E16" si="2">B14*B17</f>
        <v>17.220059999999997</v>
      </c>
      <c r="C16" s="2">
        <f t="shared" si="2"/>
        <v>16.698824999999999</v>
      </c>
      <c r="D16" s="2">
        <f t="shared" si="2"/>
        <v>14.671799999999998</v>
      </c>
      <c r="E16" s="2">
        <f t="shared" si="2"/>
        <v>14.1602175</v>
      </c>
      <c r="F16" s="5"/>
    </row>
    <row r="17" spans="1:6" ht="18" hidden="1" x14ac:dyDescent="0.3">
      <c r="A17" s="3" t="s">
        <v>28</v>
      </c>
      <c r="B17" s="6">
        <v>0.99</v>
      </c>
      <c r="C17" s="6">
        <v>0.99</v>
      </c>
      <c r="D17" s="6">
        <v>0.99</v>
      </c>
      <c r="E17" s="6">
        <v>0.99</v>
      </c>
      <c r="F17" s="5"/>
    </row>
    <row r="18" spans="1:6" ht="20.399999999999999" hidden="1" x14ac:dyDescent="0.3">
      <c r="A18" s="3" t="s">
        <v>29</v>
      </c>
      <c r="B18" s="6">
        <f>B19*B16</f>
        <v>16.703458199999996</v>
      </c>
      <c r="C18" s="6">
        <f t="shared" ref="C18:E18" si="3">C19*C16</f>
        <v>16.197860249999998</v>
      </c>
      <c r="D18" s="6">
        <f t="shared" si="3"/>
        <v>14.231645999999998</v>
      </c>
      <c r="E18" s="6">
        <f t="shared" si="3"/>
        <v>13.735410974999999</v>
      </c>
      <c r="F18" s="5"/>
    </row>
    <row r="19" spans="1:6" ht="18" hidden="1" x14ac:dyDescent="0.3">
      <c r="A19" s="3" t="s">
        <v>30</v>
      </c>
      <c r="B19" s="6">
        <v>0.97</v>
      </c>
      <c r="C19" s="6">
        <v>0.97</v>
      </c>
      <c r="D19" s="6">
        <v>0.97</v>
      </c>
      <c r="E19" s="6">
        <v>0.97</v>
      </c>
      <c r="F19" s="5"/>
    </row>
    <row r="20" spans="1:6" ht="20.399999999999999" hidden="1" x14ac:dyDescent="0.3">
      <c r="A20" s="3" t="s">
        <v>31</v>
      </c>
      <c r="B20" s="6">
        <f>B18*B21</f>
        <v>18.373804019999998</v>
      </c>
      <c r="C20" s="6">
        <f>C18*C21</f>
        <v>17.817646274999998</v>
      </c>
      <c r="D20" s="6">
        <f t="shared" ref="D20:E20" si="4">D18*D21</f>
        <v>15.654810599999999</v>
      </c>
      <c r="E20" s="6">
        <f t="shared" si="4"/>
        <v>15.108952072499999</v>
      </c>
      <c r="F20" s="5"/>
    </row>
    <row r="21" spans="1:6" ht="18" hidden="1" x14ac:dyDescent="0.3">
      <c r="A21" s="3" t="s">
        <v>32</v>
      </c>
      <c r="B21" s="7">
        <v>1.1000000000000001</v>
      </c>
      <c r="C21" s="7">
        <v>1.1000000000000001</v>
      </c>
      <c r="D21" s="7">
        <v>1.1000000000000001</v>
      </c>
      <c r="E21" s="7">
        <v>1.1000000000000001</v>
      </c>
      <c r="F21" s="5"/>
    </row>
    <row r="22" spans="1:6" ht="18" hidden="1" x14ac:dyDescent="0.3">
      <c r="A22" s="3" t="s">
        <v>33</v>
      </c>
      <c r="B22" s="6">
        <v>75</v>
      </c>
      <c r="C22" s="6">
        <v>75</v>
      </c>
      <c r="D22" s="6">
        <v>75</v>
      </c>
      <c r="E22" s="6">
        <v>75</v>
      </c>
      <c r="F22" s="5"/>
    </row>
    <row r="23" spans="1:6" ht="20.399999999999999" x14ac:dyDescent="0.3">
      <c r="A23" s="3" t="s">
        <v>44</v>
      </c>
      <c r="B23" s="14"/>
      <c r="C23" s="14"/>
      <c r="D23" s="14"/>
      <c r="E23" s="14"/>
      <c r="F23" s="5"/>
    </row>
    <row r="24" spans="1:6" ht="20.399999999999999" x14ac:dyDescent="0.3">
      <c r="A24" s="3" t="s">
        <v>45</v>
      </c>
      <c r="B24" s="15"/>
      <c r="C24" s="15"/>
      <c r="D24" s="15"/>
      <c r="E24" s="15"/>
      <c r="F24" s="5"/>
    </row>
    <row r="25" spans="1:6" ht="20.399999999999999" x14ac:dyDescent="0.3">
      <c r="A25" s="3" t="s">
        <v>46</v>
      </c>
      <c r="B25" s="14">
        <f>B23-B14</f>
        <v>-17.393999999999998</v>
      </c>
      <c r="C25" s="14">
        <f>C23-C14</f>
        <v>-16.8675</v>
      </c>
      <c r="D25" s="14">
        <f>D23-D14</f>
        <v>-14.819999999999999</v>
      </c>
      <c r="E25" s="14">
        <f>E23-E14</f>
        <v>-14.30325</v>
      </c>
      <c r="F25" s="5"/>
    </row>
    <row r="26" spans="1:6" ht="20.399999999999999" x14ac:dyDescent="0.3">
      <c r="A26" s="3" t="s">
        <v>47</v>
      </c>
      <c r="B26" s="10">
        <f>B24-B14</f>
        <v>-17.393999999999998</v>
      </c>
      <c r="C26" s="10">
        <f>C24-C14</f>
        <v>-16.8675</v>
      </c>
      <c r="D26" s="10">
        <f>D24-D14</f>
        <v>-14.819999999999999</v>
      </c>
      <c r="E26" s="10">
        <f>E24-E14</f>
        <v>-14.30325</v>
      </c>
      <c r="F26" s="5"/>
    </row>
    <row r="27" spans="1:6" ht="18" x14ac:dyDescent="0.3">
      <c r="A27" s="3" t="s">
        <v>48</v>
      </c>
      <c r="B27" s="6">
        <v>5.45082E-2</v>
      </c>
      <c r="C27" s="6">
        <v>5.0631900000000001E-2</v>
      </c>
      <c r="D27" s="6">
        <v>4.6605500000000001E-2</v>
      </c>
      <c r="E27" s="6">
        <v>4.2483899999999998E-2</v>
      </c>
      <c r="F27" s="5"/>
    </row>
    <row r="28" spans="1:6" ht="18" x14ac:dyDescent="0.3">
      <c r="A28" s="3" t="s">
        <v>49</v>
      </c>
      <c r="B28" s="9">
        <v>0.16015799999999999</v>
      </c>
      <c r="C28" s="9">
        <v>0.14876800000000001</v>
      </c>
      <c r="D28" s="9">
        <v>0.136938</v>
      </c>
      <c r="E28" s="9">
        <v>0.12482699999999999</v>
      </c>
      <c r="F28" s="5"/>
    </row>
    <row r="29" spans="1:6" ht="18" x14ac:dyDescent="0.3">
      <c r="A29" s="3"/>
      <c r="B29" s="9"/>
      <c r="C29" s="9"/>
      <c r="D29" s="9"/>
      <c r="E29" s="9"/>
    </row>
    <row r="30" spans="1:6" x14ac:dyDescent="0.3">
      <c r="A30" s="5"/>
    </row>
    <row r="31" spans="1:6" x14ac:dyDescent="0.3">
      <c r="A31" s="5"/>
    </row>
    <row r="32" spans="1:6" ht="18" x14ac:dyDescent="0.35">
      <c r="B32" s="4"/>
      <c r="C32" s="4"/>
      <c r="D32" s="4"/>
      <c r="E32" s="4"/>
      <c r="F32" s="5"/>
    </row>
    <row r="33" spans="2:6" ht="18" x14ac:dyDescent="0.35">
      <c r="B33" s="4"/>
      <c r="C33" s="4"/>
      <c r="D33" s="4"/>
      <c r="E33" s="4"/>
      <c r="F33" s="5"/>
    </row>
    <row r="34" spans="2:6" ht="18" x14ac:dyDescent="0.35">
      <c r="B34" s="4"/>
      <c r="C34" s="4"/>
      <c r="D34" s="4"/>
      <c r="E34" s="4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ht="18" x14ac:dyDescent="0.35">
      <c r="B37" s="4"/>
      <c r="C37" s="4"/>
      <c r="D37" s="4"/>
      <c r="E37" s="4"/>
      <c r="F37" s="5"/>
    </row>
    <row r="38" spans="2:6" ht="18" x14ac:dyDescent="0.35">
      <c r="B38" s="4"/>
      <c r="C38" s="4"/>
      <c r="D38" s="4"/>
      <c r="E38" s="4"/>
      <c r="F38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6" sqref="B6"/>
    </sheetView>
  </sheetViews>
  <sheetFormatPr defaultRowHeight="14.4" x14ac:dyDescent="0.3"/>
  <cols>
    <col min="1" max="1" width="78.109375" customWidth="1"/>
    <col min="2" max="2" width="11.44140625" bestFit="1" customWidth="1"/>
  </cols>
  <sheetData>
    <row r="1" spans="1:6" ht="18" x14ac:dyDescent="0.3">
      <c r="A1" s="13" t="s">
        <v>59</v>
      </c>
      <c r="B1" s="20" t="s">
        <v>60</v>
      </c>
      <c r="C1" s="20"/>
      <c r="D1" s="20"/>
      <c r="E1" s="20"/>
      <c r="F1" s="20"/>
    </row>
    <row r="2" spans="1:6" ht="18" x14ac:dyDescent="0.3">
      <c r="A2" s="13"/>
      <c r="B2" s="20" t="s">
        <v>54</v>
      </c>
      <c r="C2" s="20"/>
      <c r="D2" s="20" t="s">
        <v>56</v>
      </c>
      <c r="E2" s="20"/>
      <c r="F2" s="21"/>
    </row>
    <row r="3" spans="1:6" ht="18" x14ac:dyDescent="0.3">
      <c r="A3" s="13"/>
      <c r="B3" s="13"/>
      <c r="C3" s="20" t="s">
        <v>55</v>
      </c>
      <c r="D3" s="20"/>
      <c r="E3" s="13"/>
      <c r="F3" s="13"/>
    </row>
    <row r="4" spans="1:6" s="13" customFormat="1" ht="36" x14ac:dyDescent="0.3">
      <c r="A4" s="13" t="s">
        <v>52</v>
      </c>
      <c r="B4" s="13">
        <v>14</v>
      </c>
      <c r="C4" s="13">
        <v>14.5</v>
      </c>
      <c r="D4" s="13">
        <v>15</v>
      </c>
      <c r="E4" s="13">
        <v>15.5</v>
      </c>
      <c r="F4" s="13">
        <f>(E4+B4)*0.5</f>
        <v>14.75</v>
      </c>
    </row>
    <row r="5" spans="1:6" s="13" customFormat="1" ht="36" x14ac:dyDescent="0.3">
      <c r="A5" s="13" t="s">
        <v>53</v>
      </c>
      <c r="B5" s="13">
        <v>25.6</v>
      </c>
      <c r="C5" s="13">
        <v>26.5</v>
      </c>
      <c r="D5" s="13">
        <v>27.4</v>
      </c>
      <c r="E5" s="13">
        <v>28.3</v>
      </c>
      <c r="F5" s="13">
        <f>(E5+B5)*0.5</f>
        <v>26.950000000000003</v>
      </c>
    </row>
    <row r="6" spans="1:6" s="13" customFormat="1" ht="18" customHeight="1" x14ac:dyDescent="0.3">
      <c r="A6" s="13" t="s">
        <v>57</v>
      </c>
      <c r="B6" s="13">
        <f>F6*16</f>
        <v>137.79168000000001</v>
      </c>
      <c r="F6" s="13">
        <v>8.6119800000000009</v>
      </c>
    </row>
    <row r="7" spans="1:6" s="13" customFormat="1" ht="18" customHeight="1" x14ac:dyDescent="0.3">
      <c r="A7" s="13" t="s">
        <v>58</v>
      </c>
      <c r="B7" s="13">
        <f>F7*16</f>
        <v>251.76159999999999</v>
      </c>
      <c r="F7" s="13">
        <v>15.735099999999999</v>
      </c>
    </row>
    <row r="8" spans="1:6" s="13" customFormat="1" ht="18" customHeight="1" x14ac:dyDescent="0.3"/>
    <row r="9" spans="1:6" s="13" customFormat="1" ht="18" customHeight="1" x14ac:dyDescent="0.3">
      <c r="A9" s="13" t="s">
        <v>36</v>
      </c>
    </row>
    <row r="10" spans="1:6" s="13" customFormat="1" ht="18" customHeight="1" x14ac:dyDescent="0.3">
      <c r="A10" s="13" t="s">
        <v>37</v>
      </c>
    </row>
    <row r="11" spans="1:6" s="13" customFormat="1" ht="18" x14ac:dyDescent="0.3"/>
    <row r="12" spans="1:6" s="13" customFormat="1" ht="18" x14ac:dyDescent="0.3"/>
    <row r="13" spans="1:6" s="13" customFormat="1" ht="18" x14ac:dyDescent="0.3"/>
    <row r="14" spans="1:6" s="13" customFormat="1" ht="18" x14ac:dyDescent="0.3"/>
    <row r="15" spans="1:6" s="13" customFormat="1" ht="18" x14ac:dyDescent="0.3"/>
    <row r="16" spans="1:6" s="13" customFormat="1" ht="18" x14ac:dyDescent="0.3"/>
    <row r="17" s="13" customFormat="1" ht="18" x14ac:dyDescent="0.3"/>
    <row r="18" s="13" customFormat="1" ht="18" x14ac:dyDescent="0.3"/>
    <row r="19" s="13" customFormat="1" ht="18" x14ac:dyDescent="0.3"/>
    <row r="20" s="13" customFormat="1" ht="18" x14ac:dyDescent="0.3"/>
    <row r="21" s="13" customFormat="1" ht="18" x14ac:dyDescent="0.3"/>
    <row r="22" s="13" customFormat="1" ht="18" x14ac:dyDescent="0.3"/>
    <row r="23" s="13" customFormat="1" ht="18" x14ac:dyDescent="0.3"/>
    <row r="24" s="13" customFormat="1" ht="18" x14ac:dyDescent="0.3"/>
    <row r="25" s="13" customFormat="1" ht="18" x14ac:dyDescent="0.3"/>
    <row r="26" s="13" customFormat="1" ht="18" x14ac:dyDescent="0.3"/>
  </sheetData>
  <mergeCells count="4">
    <mergeCell ref="B2:C2"/>
    <mergeCell ref="C3:D3"/>
    <mergeCell ref="D2:E2"/>
    <mergeCell ref="B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130" zoomScaleNormal="130" workbookViewId="0">
      <selection activeCell="A2" sqref="A2:B16"/>
    </sheetView>
  </sheetViews>
  <sheetFormatPr defaultRowHeight="14.4" x14ac:dyDescent="0.3"/>
  <sheetData>
    <row r="1" spans="1:19" x14ac:dyDescent="0.3">
      <c r="C1" t="s">
        <v>61</v>
      </c>
      <c r="D1" t="s">
        <v>62</v>
      </c>
      <c r="E1" t="s">
        <v>63</v>
      </c>
      <c r="F1" t="s">
        <v>64</v>
      </c>
      <c r="H1" t="s">
        <v>61</v>
      </c>
      <c r="I1" t="s">
        <v>62</v>
      </c>
      <c r="J1" t="s">
        <v>63</v>
      </c>
      <c r="K1" t="s">
        <v>64</v>
      </c>
      <c r="Q1" t="s">
        <v>80</v>
      </c>
      <c r="R1" t="s">
        <v>81</v>
      </c>
      <c r="S1" t="s">
        <v>82</v>
      </c>
    </row>
    <row r="2" spans="1:19" x14ac:dyDescent="0.3">
      <c r="A2" t="s">
        <v>65</v>
      </c>
      <c r="B2" s="22">
        <v>2.0000000000000001E-4</v>
      </c>
      <c r="E2">
        <v>2</v>
      </c>
      <c r="H2">
        <v>1</v>
      </c>
      <c r="I2">
        <v>12</v>
      </c>
      <c r="J2">
        <v>14</v>
      </c>
      <c r="K2">
        <v>16</v>
      </c>
      <c r="M2">
        <v>28.04</v>
      </c>
      <c r="N2">
        <f>M2*B2</f>
        <v>5.6080000000000001E-3</v>
      </c>
      <c r="O2">
        <v>1.4039999999999999</v>
      </c>
      <c r="Q2">
        <v>0.2482</v>
      </c>
      <c r="R2">
        <v>0.24890000000000001</v>
      </c>
      <c r="S2">
        <v>0.25119999999999998</v>
      </c>
    </row>
    <row r="3" spans="1:19" x14ac:dyDescent="0.3">
      <c r="A3" t="s">
        <v>66</v>
      </c>
      <c r="B3" s="22">
        <v>3.0000000000000001E-3</v>
      </c>
      <c r="D3">
        <v>1</v>
      </c>
      <c r="F3">
        <v>2</v>
      </c>
      <c r="H3">
        <v>1</v>
      </c>
      <c r="I3">
        <v>12</v>
      </c>
      <c r="J3">
        <v>14</v>
      </c>
      <c r="K3">
        <v>16</v>
      </c>
      <c r="M3">
        <v>44.01</v>
      </c>
      <c r="N3">
        <f>M3*B3</f>
        <v>0.13203000000000001</v>
      </c>
      <c r="O3">
        <v>1.2809999999999999</v>
      </c>
    </row>
    <row r="4" spans="1:19" x14ac:dyDescent="0.3">
      <c r="A4" t="s">
        <v>67</v>
      </c>
      <c r="B4" s="22">
        <v>0.4042</v>
      </c>
      <c r="C4">
        <v>4</v>
      </c>
      <c r="D4">
        <v>1</v>
      </c>
      <c r="H4">
        <v>1</v>
      </c>
      <c r="I4">
        <v>12</v>
      </c>
      <c r="J4">
        <v>14</v>
      </c>
      <c r="K4">
        <v>16</v>
      </c>
      <c r="M4">
        <v>16.04</v>
      </c>
      <c r="N4">
        <f t="shared" ref="N4:N16" si="0">M4*B4</f>
        <v>6.4833679999999996</v>
      </c>
      <c r="O4">
        <v>1.32</v>
      </c>
    </row>
    <row r="5" spans="1:19" x14ac:dyDescent="0.3">
      <c r="A5" t="s">
        <v>68</v>
      </c>
      <c r="B5" s="22">
        <v>6.5799999999999997E-2</v>
      </c>
      <c r="C5">
        <v>6</v>
      </c>
      <c r="D5">
        <v>2</v>
      </c>
      <c r="H5">
        <v>1</v>
      </c>
      <c r="I5">
        <v>12</v>
      </c>
      <c r="J5">
        <v>14</v>
      </c>
      <c r="K5">
        <v>16</v>
      </c>
      <c r="M5">
        <v>30.07</v>
      </c>
      <c r="N5">
        <f t="shared" si="0"/>
        <v>1.9786059999999999</v>
      </c>
      <c r="O5">
        <v>1.22</v>
      </c>
    </row>
    <row r="6" spans="1:19" x14ac:dyDescent="0.3">
      <c r="A6" t="s">
        <v>69</v>
      </c>
      <c r="B6" s="22">
        <v>0.24690000000000001</v>
      </c>
      <c r="C6">
        <v>8</v>
      </c>
      <c r="D6">
        <v>3</v>
      </c>
      <c r="H6">
        <v>1</v>
      </c>
      <c r="I6">
        <v>12</v>
      </c>
      <c r="J6">
        <v>14</v>
      </c>
      <c r="K6">
        <v>16</v>
      </c>
      <c r="M6">
        <v>44.1</v>
      </c>
      <c r="N6">
        <f t="shared" si="0"/>
        <v>10.888290000000001</v>
      </c>
      <c r="O6">
        <v>1.1299999999999999</v>
      </c>
    </row>
    <row r="7" spans="1:19" x14ac:dyDescent="0.3">
      <c r="A7" t="s">
        <v>70</v>
      </c>
      <c r="B7" s="22">
        <v>5.0599999999999999E-2</v>
      </c>
      <c r="C7">
        <v>10</v>
      </c>
      <c r="D7">
        <v>4</v>
      </c>
      <c r="H7">
        <v>1</v>
      </c>
      <c r="I7">
        <v>12</v>
      </c>
      <c r="J7">
        <v>14</v>
      </c>
      <c r="K7">
        <v>16</v>
      </c>
      <c r="M7">
        <v>58.12</v>
      </c>
      <c r="N7">
        <f t="shared" si="0"/>
        <v>2.9408719999999997</v>
      </c>
      <c r="O7">
        <v>1.0940000000000001</v>
      </c>
    </row>
    <row r="8" spans="1:19" x14ac:dyDescent="0.3">
      <c r="A8" t="s">
        <v>71</v>
      </c>
      <c r="B8" s="22">
        <v>0.16209999999999999</v>
      </c>
      <c r="C8">
        <v>10</v>
      </c>
      <c r="D8">
        <v>4</v>
      </c>
      <c r="H8">
        <v>1</v>
      </c>
      <c r="I8">
        <v>12</v>
      </c>
      <c r="J8">
        <v>14</v>
      </c>
      <c r="K8">
        <v>16</v>
      </c>
      <c r="M8">
        <v>58.12</v>
      </c>
      <c r="N8">
        <f t="shared" si="0"/>
        <v>9.4212519999999991</v>
      </c>
      <c r="O8">
        <v>1.0940000000000001</v>
      </c>
    </row>
    <row r="9" spans="1:19" x14ac:dyDescent="0.3">
      <c r="A9" t="s">
        <v>72</v>
      </c>
      <c r="B9" s="22">
        <v>3.5900000000000001E-2</v>
      </c>
      <c r="C9">
        <v>12</v>
      </c>
      <c r="D9">
        <v>5</v>
      </c>
      <c r="H9">
        <v>1</v>
      </c>
      <c r="I9">
        <v>12</v>
      </c>
      <c r="J9">
        <v>14</v>
      </c>
      <c r="K9">
        <v>16</v>
      </c>
      <c r="M9">
        <v>72.150000000000006</v>
      </c>
      <c r="N9">
        <f t="shared" si="0"/>
        <v>2.5901850000000004</v>
      </c>
      <c r="O9">
        <v>1.06</v>
      </c>
    </row>
    <row r="10" spans="1:19" x14ac:dyDescent="0.3">
      <c r="A10" t="s">
        <v>73</v>
      </c>
      <c r="B10" s="22">
        <v>2.7699999999999999E-2</v>
      </c>
      <c r="C10">
        <v>12</v>
      </c>
      <c r="D10">
        <v>5</v>
      </c>
      <c r="H10">
        <v>1</v>
      </c>
      <c r="I10">
        <v>12</v>
      </c>
      <c r="J10">
        <v>14</v>
      </c>
      <c r="K10">
        <v>16</v>
      </c>
      <c r="M10">
        <v>72.150000000000006</v>
      </c>
      <c r="N10">
        <f t="shared" si="0"/>
        <v>1.9985550000000001</v>
      </c>
      <c r="O10">
        <v>1.06</v>
      </c>
    </row>
    <row r="11" spans="1:19" x14ac:dyDescent="0.3">
      <c r="A11" t="s">
        <v>74</v>
      </c>
      <c r="B11" s="22">
        <v>8.9999999999999998E-4</v>
      </c>
      <c r="C11">
        <v>14</v>
      </c>
      <c r="D11">
        <v>6</v>
      </c>
      <c r="H11">
        <v>1</v>
      </c>
      <c r="I11">
        <v>12</v>
      </c>
      <c r="J11">
        <v>14</v>
      </c>
      <c r="K11">
        <v>16</v>
      </c>
      <c r="M11">
        <v>84</v>
      </c>
      <c r="N11">
        <f t="shared" si="0"/>
        <v>7.5600000000000001E-2</v>
      </c>
      <c r="O11">
        <v>1.06</v>
      </c>
    </row>
    <row r="12" spans="1:19" x14ac:dyDescent="0.3">
      <c r="A12" t="s">
        <v>75</v>
      </c>
      <c r="B12" s="22">
        <v>2.0000000000000001E-4</v>
      </c>
      <c r="C12">
        <v>10</v>
      </c>
      <c r="D12">
        <v>5</v>
      </c>
      <c r="H12">
        <v>1</v>
      </c>
      <c r="I12">
        <v>12</v>
      </c>
      <c r="J12">
        <v>14</v>
      </c>
      <c r="K12">
        <v>16</v>
      </c>
      <c r="M12">
        <v>84.16</v>
      </c>
      <c r="N12">
        <f t="shared" si="0"/>
        <v>1.6832E-2</v>
      </c>
      <c r="O12">
        <v>1.06</v>
      </c>
    </row>
    <row r="13" spans="1:19" x14ac:dyDescent="0.3">
      <c r="A13" t="s">
        <v>76</v>
      </c>
      <c r="B13" s="22">
        <v>1E-4</v>
      </c>
      <c r="H13">
        <v>1</v>
      </c>
      <c r="I13">
        <v>12</v>
      </c>
      <c r="J13">
        <v>14</v>
      </c>
      <c r="K13">
        <v>16</v>
      </c>
      <c r="M13">
        <v>84.16</v>
      </c>
      <c r="N13">
        <f t="shared" si="0"/>
        <v>8.4159999999999999E-3</v>
      </c>
      <c r="O13">
        <v>1.06</v>
      </c>
    </row>
    <row r="14" spans="1:19" x14ac:dyDescent="0.3">
      <c r="A14" t="s">
        <v>77</v>
      </c>
      <c r="B14" s="22">
        <v>0</v>
      </c>
      <c r="C14">
        <v>12</v>
      </c>
      <c r="D14">
        <v>7</v>
      </c>
      <c r="H14">
        <v>1</v>
      </c>
      <c r="I14">
        <v>12</v>
      </c>
      <c r="J14">
        <v>14</v>
      </c>
      <c r="K14">
        <v>16</v>
      </c>
      <c r="M14">
        <f t="shared" ref="M14:M17" si="1">C14*H14+D14*I14+E14*J14+F14*K14</f>
        <v>96</v>
      </c>
      <c r="N14">
        <f t="shared" si="0"/>
        <v>0</v>
      </c>
      <c r="O14">
        <v>1.042</v>
      </c>
    </row>
    <row r="15" spans="1:19" x14ac:dyDescent="0.3">
      <c r="A15" t="s">
        <v>78</v>
      </c>
      <c r="B15" s="22">
        <v>0</v>
      </c>
      <c r="H15">
        <v>1</v>
      </c>
      <c r="I15">
        <v>12</v>
      </c>
      <c r="J15">
        <v>14</v>
      </c>
      <c r="K15">
        <v>16</v>
      </c>
      <c r="M15">
        <v>98.19</v>
      </c>
      <c r="N15">
        <f t="shared" si="0"/>
        <v>0</v>
      </c>
      <c r="O15">
        <v>1.042</v>
      </c>
    </row>
    <row r="16" spans="1:19" x14ac:dyDescent="0.3">
      <c r="A16" t="s">
        <v>79</v>
      </c>
      <c r="B16" s="22">
        <v>2.3999999999999998E-3</v>
      </c>
      <c r="C16">
        <v>2</v>
      </c>
      <c r="F16">
        <v>1</v>
      </c>
      <c r="H16">
        <v>1</v>
      </c>
      <c r="I16">
        <v>12</v>
      </c>
      <c r="J16">
        <v>14</v>
      </c>
      <c r="K16">
        <v>16</v>
      </c>
      <c r="M16">
        <f t="shared" si="1"/>
        <v>18</v>
      </c>
      <c r="N16">
        <f t="shared" si="0"/>
        <v>4.3199999999999995E-2</v>
      </c>
      <c r="O16">
        <v>1.3240000000000001</v>
      </c>
    </row>
    <row r="17" spans="2:14" x14ac:dyDescent="0.3">
      <c r="B17" s="22">
        <f>SUM(B2:B16)</f>
        <v>0.99999999999999989</v>
      </c>
      <c r="N17" s="22">
        <f>SUM(N2:N16)</f>
        <v>36.582813999999999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45" zoomScaleNormal="145" workbookViewId="0">
      <selection activeCell="A2" sqref="A2:B16"/>
    </sheetView>
  </sheetViews>
  <sheetFormatPr defaultRowHeight="14.4" x14ac:dyDescent="0.3"/>
  <cols>
    <col min="1" max="1" width="13" customWidth="1"/>
    <col min="3" max="3" width="4.109375" customWidth="1"/>
    <col min="4" max="4" width="4.77734375" customWidth="1"/>
    <col min="5" max="5" width="4.5546875" customWidth="1"/>
    <col min="6" max="6" width="4.33203125" customWidth="1"/>
    <col min="8" max="8" width="4.77734375" customWidth="1"/>
    <col min="9" max="9" width="4.5546875" customWidth="1"/>
    <col min="10" max="10" width="4.109375" customWidth="1"/>
    <col min="11" max="11" width="3.77734375" customWidth="1"/>
  </cols>
  <sheetData>
    <row r="1" spans="1:14" x14ac:dyDescent="0.3">
      <c r="C1" t="s">
        <v>61</v>
      </c>
      <c r="D1" t="s">
        <v>62</v>
      </c>
      <c r="E1" t="s">
        <v>63</v>
      </c>
      <c r="F1" t="s">
        <v>64</v>
      </c>
      <c r="H1" t="s">
        <v>61</v>
      </c>
      <c r="I1" t="s">
        <v>62</v>
      </c>
      <c r="J1" t="s">
        <v>63</v>
      </c>
      <c r="K1" t="s">
        <v>64</v>
      </c>
    </row>
    <row r="2" spans="1:14" x14ac:dyDescent="0.3">
      <c r="A2" t="s">
        <v>65</v>
      </c>
      <c r="B2" s="22">
        <v>2.9999999999999997E-4</v>
      </c>
      <c r="E2">
        <v>2</v>
      </c>
      <c r="H2">
        <v>1</v>
      </c>
      <c r="I2">
        <v>12</v>
      </c>
      <c r="J2">
        <v>14</v>
      </c>
      <c r="K2">
        <v>16</v>
      </c>
      <c r="M2">
        <v>28.04</v>
      </c>
      <c r="N2">
        <f>M2*B2</f>
        <v>8.4119999999999993E-3</v>
      </c>
    </row>
    <row r="3" spans="1:14" x14ac:dyDescent="0.3">
      <c r="A3" t="s">
        <v>66</v>
      </c>
      <c r="B3" s="22">
        <v>2.2000000000000001E-3</v>
      </c>
      <c r="D3">
        <v>1</v>
      </c>
      <c r="F3">
        <v>2</v>
      </c>
      <c r="H3">
        <v>1</v>
      </c>
      <c r="I3">
        <v>12</v>
      </c>
      <c r="J3">
        <v>14</v>
      </c>
      <c r="K3">
        <v>16</v>
      </c>
      <c r="M3">
        <v>44.01</v>
      </c>
      <c r="N3">
        <f>M3*B3</f>
        <v>9.6822000000000005E-2</v>
      </c>
    </row>
    <row r="4" spans="1:14" x14ac:dyDescent="0.3">
      <c r="A4" t="s">
        <v>67</v>
      </c>
      <c r="B4" s="22">
        <v>0.73740000000000006</v>
      </c>
      <c r="C4">
        <v>4</v>
      </c>
      <c r="D4">
        <v>1</v>
      </c>
      <c r="H4">
        <v>1</v>
      </c>
      <c r="I4">
        <v>12</v>
      </c>
      <c r="J4">
        <v>14</v>
      </c>
      <c r="K4">
        <v>16</v>
      </c>
      <c r="M4">
        <v>16.04</v>
      </c>
      <c r="N4">
        <f t="shared" ref="N4:N42" si="0">M4*B4</f>
        <v>11.827896000000001</v>
      </c>
    </row>
    <row r="5" spans="1:14" x14ac:dyDescent="0.3">
      <c r="A5" t="s">
        <v>68</v>
      </c>
      <c r="B5" s="22">
        <v>5.9299999999999999E-2</v>
      </c>
      <c r="C5">
        <v>6</v>
      </c>
      <c r="D5">
        <v>2</v>
      </c>
      <c r="H5">
        <v>1</v>
      </c>
      <c r="I5">
        <v>12</v>
      </c>
      <c r="J5">
        <v>14</v>
      </c>
      <c r="K5">
        <v>16</v>
      </c>
      <c r="M5">
        <v>30.07</v>
      </c>
      <c r="N5">
        <f t="shared" si="0"/>
        <v>1.7831509999999999</v>
      </c>
    </row>
    <row r="6" spans="1:14" x14ac:dyDescent="0.3">
      <c r="A6" t="s">
        <v>69</v>
      </c>
      <c r="B6" s="22">
        <v>0.1179</v>
      </c>
      <c r="C6">
        <v>8</v>
      </c>
      <c r="D6">
        <v>3</v>
      </c>
      <c r="H6">
        <v>1</v>
      </c>
      <c r="I6">
        <v>12</v>
      </c>
      <c r="J6">
        <v>14</v>
      </c>
      <c r="K6">
        <v>16</v>
      </c>
      <c r="M6">
        <v>44.1</v>
      </c>
      <c r="N6">
        <f t="shared" si="0"/>
        <v>5.1993900000000002</v>
      </c>
    </row>
    <row r="7" spans="1:14" x14ac:dyDescent="0.3">
      <c r="A7" t="s">
        <v>70</v>
      </c>
      <c r="B7" s="22">
        <v>1.3100000000000001E-2</v>
      </c>
      <c r="C7">
        <v>10</v>
      </c>
      <c r="D7">
        <v>4</v>
      </c>
      <c r="H7">
        <v>1</v>
      </c>
      <c r="I7">
        <v>12</v>
      </c>
      <c r="J7">
        <v>14</v>
      </c>
      <c r="K7">
        <v>16</v>
      </c>
      <c r="M7">
        <v>58.12</v>
      </c>
      <c r="N7">
        <f t="shared" si="0"/>
        <v>0.76137200000000005</v>
      </c>
    </row>
    <row r="8" spans="1:14" x14ac:dyDescent="0.3">
      <c r="A8" t="s">
        <v>71</v>
      </c>
      <c r="B8" s="22">
        <v>3.7900000000000003E-2</v>
      </c>
      <c r="C8">
        <v>10</v>
      </c>
      <c r="D8">
        <v>4</v>
      </c>
      <c r="H8">
        <v>1</v>
      </c>
      <c r="I8">
        <v>12</v>
      </c>
      <c r="J8">
        <v>14</v>
      </c>
      <c r="K8">
        <v>16</v>
      </c>
      <c r="M8">
        <v>58.12</v>
      </c>
      <c r="N8">
        <f t="shared" si="0"/>
        <v>2.2027480000000002</v>
      </c>
    </row>
    <row r="9" spans="1:14" x14ac:dyDescent="0.3">
      <c r="A9" t="s">
        <v>72</v>
      </c>
      <c r="B9" s="22">
        <v>1.2999999999999999E-2</v>
      </c>
      <c r="C9">
        <v>12</v>
      </c>
      <c r="D9">
        <v>5</v>
      </c>
      <c r="H9">
        <v>1</v>
      </c>
      <c r="I9">
        <v>12</v>
      </c>
      <c r="J9">
        <v>14</v>
      </c>
      <c r="K9">
        <v>16</v>
      </c>
      <c r="M9">
        <v>72.150000000000006</v>
      </c>
      <c r="N9">
        <f t="shared" si="0"/>
        <v>0.93795000000000006</v>
      </c>
    </row>
    <row r="10" spans="1:14" x14ac:dyDescent="0.3">
      <c r="A10" t="s">
        <v>73</v>
      </c>
      <c r="B10" s="22">
        <v>1.3899999999999999E-2</v>
      </c>
      <c r="C10">
        <v>12</v>
      </c>
      <c r="D10">
        <v>5</v>
      </c>
      <c r="H10">
        <v>1</v>
      </c>
      <c r="I10">
        <v>12</v>
      </c>
      <c r="J10">
        <v>14</v>
      </c>
      <c r="K10">
        <v>16</v>
      </c>
      <c r="M10">
        <v>72.150000000000006</v>
      </c>
      <c r="N10">
        <f t="shared" si="0"/>
        <v>1.002885</v>
      </c>
    </row>
    <row r="11" spans="1:14" x14ac:dyDescent="0.3">
      <c r="A11" t="s">
        <v>74</v>
      </c>
      <c r="B11" s="22">
        <v>1.6999999999999999E-3</v>
      </c>
      <c r="C11">
        <v>14</v>
      </c>
      <c r="D11">
        <v>6</v>
      </c>
      <c r="H11">
        <v>1</v>
      </c>
      <c r="I11">
        <v>12</v>
      </c>
      <c r="J11">
        <v>14</v>
      </c>
      <c r="K11">
        <v>16</v>
      </c>
      <c r="M11">
        <v>84</v>
      </c>
      <c r="N11">
        <f t="shared" si="0"/>
        <v>0.14279999999999998</v>
      </c>
    </row>
    <row r="12" spans="1:14" x14ac:dyDescent="0.3">
      <c r="A12" t="s">
        <v>75</v>
      </c>
      <c r="B12" s="22">
        <v>4.0000000000000002E-4</v>
      </c>
      <c r="C12">
        <v>10</v>
      </c>
      <c r="D12">
        <v>5</v>
      </c>
      <c r="H12">
        <v>1</v>
      </c>
      <c r="I12">
        <v>12</v>
      </c>
      <c r="J12">
        <v>14</v>
      </c>
      <c r="K12">
        <v>16</v>
      </c>
      <c r="M12">
        <v>84.16</v>
      </c>
      <c r="N12">
        <f t="shared" si="0"/>
        <v>3.3663999999999999E-2</v>
      </c>
    </row>
    <row r="13" spans="1:14" x14ac:dyDescent="0.3">
      <c r="A13" t="s">
        <v>76</v>
      </c>
      <c r="B13" s="22">
        <v>2.0000000000000001E-4</v>
      </c>
      <c r="H13">
        <v>1</v>
      </c>
      <c r="I13">
        <v>12</v>
      </c>
      <c r="J13">
        <v>14</v>
      </c>
      <c r="K13">
        <v>16</v>
      </c>
      <c r="M13">
        <v>84.16</v>
      </c>
      <c r="N13">
        <f t="shared" si="0"/>
        <v>1.6832E-2</v>
      </c>
    </row>
    <row r="14" spans="1:14" x14ac:dyDescent="0.3">
      <c r="A14" t="s">
        <v>77</v>
      </c>
      <c r="B14" s="22">
        <v>1E-4</v>
      </c>
      <c r="C14">
        <v>12</v>
      </c>
      <c r="D14">
        <v>7</v>
      </c>
      <c r="H14">
        <v>1</v>
      </c>
      <c r="I14">
        <v>12</v>
      </c>
      <c r="J14">
        <v>14</v>
      </c>
      <c r="K14">
        <v>16</v>
      </c>
      <c r="M14">
        <f t="shared" ref="M4:M42" si="1">C14*H14+D14*I14+E14*J14+F14*K14</f>
        <v>96</v>
      </c>
      <c r="N14">
        <f t="shared" si="0"/>
        <v>9.6000000000000009E-3</v>
      </c>
    </row>
    <row r="15" spans="1:14" x14ac:dyDescent="0.3">
      <c r="A15" t="s">
        <v>78</v>
      </c>
      <c r="B15" s="22">
        <v>1E-4</v>
      </c>
      <c r="H15">
        <v>1</v>
      </c>
      <c r="I15">
        <v>12</v>
      </c>
      <c r="J15">
        <v>14</v>
      </c>
      <c r="K15">
        <v>16</v>
      </c>
      <c r="M15">
        <v>98.19</v>
      </c>
      <c r="N15">
        <f t="shared" si="0"/>
        <v>9.8189999999999996E-3</v>
      </c>
    </row>
    <row r="16" spans="1:14" x14ac:dyDescent="0.3">
      <c r="A16" t="s">
        <v>79</v>
      </c>
      <c r="B16" s="22">
        <v>2.7000000000000001E-3</v>
      </c>
      <c r="C16">
        <v>2</v>
      </c>
      <c r="F16">
        <v>1</v>
      </c>
      <c r="H16">
        <v>1</v>
      </c>
      <c r="I16">
        <v>12</v>
      </c>
      <c r="J16">
        <v>14</v>
      </c>
      <c r="K16">
        <v>16</v>
      </c>
      <c r="M16">
        <f t="shared" si="1"/>
        <v>18</v>
      </c>
      <c r="N16">
        <f t="shared" si="0"/>
        <v>4.8600000000000004E-2</v>
      </c>
    </row>
    <row r="17" spans="2:14" x14ac:dyDescent="0.3">
      <c r="B17" s="22">
        <f>SUM(B2:B16)</f>
        <v>1.0002</v>
      </c>
      <c r="N17" s="22">
        <f>SUM(N2:N16)</f>
        <v>24.081941000000004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отд 19 - параметры</vt:lpstr>
      <vt:lpstr>Газообразное топливо</vt:lpstr>
      <vt:lpstr>Площади</vt:lpstr>
      <vt:lpstr>ГТ_Stopping</vt:lpstr>
      <vt:lpstr>ГТ_Running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Пивень Евгений Николаевич</dc:creator>
  <cp:lastModifiedBy>Матвеев Николай Анатольевич</cp:lastModifiedBy>
  <dcterms:created xsi:type="dcterms:W3CDTF">2017-08-18T08:29:44Z</dcterms:created>
  <dcterms:modified xsi:type="dcterms:W3CDTF">2017-09-25T13:44:16Z</dcterms:modified>
</cp:coreProperties>
</file>