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AVAM161\Test\Capstone\"/>
    </mc:Choice>
  </mc:AlternateContent>
  <xr:revisionPtr revIDLastSave="0" documentId="13_ncr:1_{5102997A-D25E-4B24-AFF9-B17315952CAE}" xr6:coauthVersionLast="47" xr6:coauthVersionMax="47" xr10:uidLastSave="{00000000-0000-0000-0000-000000000000}"/>
  <bookViews>
    <workbookView xWindow="-120" yWindow="-120" windowWidth="51840" windowHeight="21240" activeTab="1" xr2:uid="{00000000-000D-0000-FFFF-FFFF00000000}"/>
  </bookViews>
  <sheets>
    <sheet name="Dashboard" sheetId="1" r:id="rId1"/>
    <sheet name="Questionnaire" sheetId="5" r:id="rId2"/>
    <sheet name="Guidance" sheetId="6" r:id="rId3"/>
    <sheet name="Data"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0" i="1" l="1"/>
  <c r="U29" i="1"/>
  <c r="U28" i="1"/>
  <c r="T30" i="1"/>
  <c r="T29" i="1"/>
  <c r="T28" i="1"/>
  <c r="S30" i="1"/>
  <c r="S29" i="1"/>
  <c r="S28" i="1"/>
  <c r="R30" i="1"/>
  <c r="R29" i="1"/>
  <c r="R28" i="1"/>
  <c r="U27" i="1"/>
  <c r="T27" i="1"/>
  <c r="S27" i="1"/>
  <c r="R27" i="1"/>
  <c r="Q7" i="1"/>
  <c r="Q4" i="1"/>
  <c r="P7" i="1"/>
  <c r="P6" i="1"/>
  <c r="Q6" i="1" s="1"/>
  <c r="P5" i="1"/>
  <c r="Q5" i="1" s="1"/>
  <c r="P4" i="1"/>
  <c r="N3" i="3"/>
  <c r="N4" i="3"/>
  <c r="N5" i="3"/>
  <c r="N2" i="3"/>
  <c r="R5" i="3"/>
  <c r="Q5" i="3"/>
  <c r="P5" i="3"/>
  <c r="R4" i="3"/>
  <c r="Q4" i="3"/>
  <c r="P4" i="3"/>
  <c r="R3" i="3"/>
  <c r="Q3" i="3"/>
  <c r="P3" i="3"/>
  <c r="R2" i="3"/>
  <c r="Q2" i="3"/>
  <c r="P2" i="3"/>
  <c r="O5" i="3"/>
  <c r="O4" i="3"/>
  <c r="O3" i="3"/>
  <c r="O2" i="3"/>
  <c r="M382" i="5"/>
  <c r="M360" i="5"/>
  <c r="M342" i="5"/>
  <c r="M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23" i="5"/>
  <c r="N122" i="1"/>
  <c r="F123" i="1"/>
  <c r="J86" i="1"/>
  <c r="B85" i="1"/>
  <c r="B92" i="1"/>
  <c r="N46" i="1"/>
  <c r="B62" i="1"/>
  <c r="B58" i="1"/>
  <c r="J15" i="3"/>
  <c r="I15" i="3"/>
  <c r="H15" i="3"/>
  <c r="J14" i="3"/>
  <c r="I14" i="3"/>
  <c r="H14" i="3"/>
  <c r="J13" i="3"/>
  <c r="I13" i="3"/>
  <c r="H13" i="3"/>
  <c r="J12" i="3"/>
  <c r="I12" i="3"/>
  <c r="H12" i="3"/>
  <c r="J11" i="3"/>
  <c r="I11" i="3"/>
  <c r="H11" i="3"/>
  <c r="J10" i="3"/>
  <c r="I10" i="3"/>
  <c r="H10" i="3"/>
  <c r="J9" i="3"/>
  <c r="I9" i="3"/>
  <c r="H9" i="3"/>
  <c r="J8" i="3"/>
  <c r="I8" i="3"/>
  <c r="H8" i="3"/>
  <c r="J7" i="3"/>
  <c r="I7" i="3"/>
  <c r="H7" i="3"/>
  <c r="G15" i="3"/>
  <c r="G14" i="3"/>
  <c r="G13" i="3"/>
  <c r="G12" i="3"/>
  <c r="F12" i="3" s="1"/>
  <c r="G11" i="3"/>
  <c r="G10" i="3"/>
  <c r="G9" i="3"/>
  <c r="G8" i="3"/>
  <c r="G7" i="3"/>
  <c r="J6" i="3"/>
  <c r="I6" i="3"/>
  <c r="H6" i="3"/>
  <c r="G6" i="3"/>
  <c r="J5" i="3"/>
  <c r="I5" i="3"/>
  <c r="H5" i="3"/>
  <c r="G5" i="3"/>
  <c r="J4" i="3"/>
  <c r="I4" i="3"/>
  <c r="H4" i="3"/>
  <c r="G4" i="3"/>
  <c r="J3" i="3"/>
  <c r="I3" i="3"/>
  <c r="H3" i="3"/>
  <c r="G3" i="3"/>
  <c r="J2" i="3"/>
  <c r="I2" i="3"/>
  <c r="H2" i="3"/>
  <c r="G2" i="3"/>
  <c r="F2" i="3" s="1"/>
  <c r="M5" i="1" s="1"/>
  <c r="L231" i="5"/>
  <c r="F122" i="1" s="1"/>
  <c r="L88" i="5"/>
  <c r="J42" i="1" s="1"/>
  <c r="L23" i="5"/>
  <c r="B46" i="1" s="1"/>
  <c r="K4" i="5"/>
  <c r="K5" i="5"/>
  <c r="K6" i="5"/>
  <c r="K7" i="5"/>
  <c r="K8" i="5"/>
  <c r="K9" i="5"/>
  <c r="K10" i="5"/>
  <c r="K11" i="5"/>
  <c r="K12" i="5"/>
  <c r="K13" i="5"/>
  <c r="K14" i="5"/>
  <c r="K15" i="5"/>
  <c r="K16" i="5"/>
  <c r="K17" i="5"/>
  <c r="K18" i="5"/>
  <c r="K19" i="5"/>
  <c r="L19" i="5" s="1"/>
  <c r="B45" i="1" s="1"/>
  <c r="K20" i="5"/>
  <c r="K21" i="5"/>
  <c r="K22" i="5"/>
  <c r="K23" i="5"/>
  <c r="K24" i="5"/>
  <c r="K25" i="5"/>
  <c r="K26" i="5"/>
  <c r="K27" i="5"/>
  <c r="K28" i="5"/>
  <c r="K29" i="5"/>
  <c r="L29" i="5" s="1"/>
  <c r="B48" i="1" s="1"/>
  <c r="K30" i="5"/>
  <c r="K31" i="5"/>
  <c r="L31" i="5" s="1"/>
  <c r="B49" i="1" s="1"/>
  <c r="K32" i="5"/>
  <c r="K33" i="5"/>
  <c r="K34" i="5"/>
  <c r="K35" i="5"/>
  <c r="K36" i="5"/>
  <c r="K37" i="5"/>
  <c r="K38" i="5"/>
  <c r="K39" i="5"/>
  <c r="K40" i="5"/>
  <c r="K41" i="5"/>
  <c r="L38" i="5" s="1"/>
  <c r="B52" i="1" s="1"/>
  <c r="K42" i="5"/>
  <c r="K43" i="5"/>
  <c r="K44" i="5"/>
  <c r="K45" i="5"/>
  <c r="K46" i="5"/>
  <c r="K47" i="5"/>
  <c r="K48" i="5"/>
  <c r="K49" i="5"/>
  <c r="K50" i="5"/>
  <c r="K51" i="5"/>
  <c r="K52" i="5"/>
  <c r="L52" i="5" s="1"/>
  <c r="B57" i="1" s="1"/>
  <c r="K53" i="5"/>
  <c r="K54" i="5"/>
  <c r="L54" i="5" s="1"/>
  <c r="K55" i="5"/>
  <c r="K56" i="5"/>
  <c r="K57" i="5"/>
  <c r="K58" i="5"/>
  <c r="K59" i="5"/>
  <c r="K60" i="5"/>
  <c r="K61" i="5"/>
  <c r="K62" i="5"/>
  <c r="K63" i="5"/>
  <c r="K64" i="5"/>
  <c r="K65" i="5"/>
  <c r="K66" i="5"/>
  <c r="K67" i="5"/>
  <c r="K68" i="5"/>
  <c r="L68" i="5" s="1"/>
  <c r="K69" i="5"/>
  <c r="K70" i="5"/>
  <c r="K71" i="5"/>
  <c r="K72" i="5"/>
  <c r="K73" i="5"/>
  <c r="K74" i="5"/>
  <c r="K75" i="5"/>
  <c r="K76" i="5"/>
  <c r="K77" i="5"/>
  <c r="L77" i="5" s="1"/>
  <c r="F42" i="1" s="1"/>
  <c r="K78" i="5"/>
  <c r="K79" i="5"/>
  <c r="K80" i="5"/>
  <c r="K81" i="5"/>
  <c r="K82" i="5"/>
  <c r="K83" i="5"/>
  <c r="K84" i="5"/>
  <c r="K85" i="5"/>
  <c r="K86" i="5"/>
  <c r="K87" i="5"/>
  <c r="K88" i="5"/>
  <c r="K89" i="5"/>
  <c r="K90" i="5"/>
  <c r="K91" i="5"/>
  <c r="K92" i="5"/>
  <c r="K93" i="5"/>
  <c r="L93" i="5" s="1"/>
  <c r="J44" i="1" s="1"/>
  <c r="K94" i="5"/>
  <c r="K95" i="5"/>
  <c r="K96" i="5"/>
  <c r="K97" i="5"/>
  <c r="K98" i="5"/>
  <c r="K99" i="5"/>
  <c r="K100" i="5"/>
  <c r="L100" i="5" s="1"/>
  <c r="J47" i="1" s="1"/>
  <c r="K101" i="5"/>
  <c r="K102" i="5"/>
  <c r="K103" i="5"/>
  <c r="K104" i="5"/>
  <c r="K105" i="5"/>
  <c r="K106" i="5"/>
  <c r="K107" i="5"/>
  <c r="K108" i="5"/>
  <c r="K109" i="5"/>
  <c r="L109" i="5" s="1"/>
  <c r="J49" i="1" s="1"/>
  <c r="K110" i="5"/>
  <c r="K111" i="5"/>
  <c r="K112" i="5"/>
  <c r="K113" i="5"/>
  <c r="K114" i="5"/>
  <c r="K115" i="5"/>
  <c r="K116" i="5"/>
  <c r="K117" i="5"/>
  <c r="L117" i="5" s="1"/>
  <c r="N42" i="1" s="1"/>
  <c r="K118" i="5"/>
  <c r="K119" i="5"/>
  <c r="K120" i="5"/>
  <c r="K121" i="5"/>
  <c r="K122" i="5"/>
  <c r="K123" i="5"/>
  <c r="L123" i="5" s="1"/>
  <c r="N44" i="1" s="1"/>
  <c r="K124" i="5"/>
  <c r="K125" i="5"/>
  <c r="K126" i="5"/>
  <c r="K127" i="5"/>
  <c r="K128" i="5"/>
  <c r="K129" i="5"/>
  <c r="K130" i="5"/>
  <c r="K131" i="5"/>
  <c r="K132" i="5"/>
  <c r="L132" i="5" s="1"/>
  <c r="K133" i="5"/>
  <c r="K134" i="5"/>
  <c r="K135" i="5"/>
  <c r="K136" i="5"/>
  <c r="K137" i="5"/>
  <c r="K138" i="5"/>
  <c r="K139" i="5"/>
  <c r="K140" i="5"/>
  <c r="K141" i="5"/>
  <c r="K142" i="5"/>
  <c r="K143" i="5"/>
  <c r="K144" i="5"/>
  <c r="K145" i="5"/>
  <c r="K146" i="5"/>
  <c r="K147" i="5"/>
  <c r="K148" i="5"/>
  <c r="K149" i="5"/>
  <c r="L149" i="5" s="1"/>
  <c r="N48" i="1" s="1"/>
  <c r="K150" i="5"/>
  <c r="K151" i="5"/>
  <c r="K152" i="5"/>
  <c r="K153" i="5"/>
  <c r="K154" i="5"/>
  <c r="K155" i="5"/>
  <c r="L155" i="5" s="1"/>
  <c r="B84" i="1" s="1"/>
  <c r="K156" i="5"/>
  <c r="K157" i="5"/>
  <c r="K158" i="5"/>
  <c r="L158" i="5" s="1"/>
  <c r="K159" i="5"/>
  <c r="K160" i="5"/>
  <c r="K161" i="5"/>
  <c r="K162" i="5"/>
  <c r="K163" i="5"/>
  <c r="K164" i="5"/>
  <c r="K165" i="5"/>
  <c r="L165" i="5" s="1"/>
  <c r="B87" i="1" s="1"/>
  <c r="K166" i="5"/>
  <c r="L166" i="5" s="1"/>
  <c r="B88" i="1" s="1"/>
  <c r="K167" i="5"/>
  <c r="K168" i="5"/>
  <c r="L168" i="5" s="1"/>
  <c r="B89" i="1" s="1"/>
  <c r="K169" i="5"/>
  <c r="K170" i="5"/>
  <c r="K171" i="5"/>
  <c r="K172" i="5"/>
  <c r="K173" i="5"/>
  <c r="K174" i="5"/>
  <c r="L174" i="5" s="1"/>
  <c r="B91" i="1" s="1"/>
  <c r="K175" i="5"/>
  <c r="K176" i="5"/>
  <c r="L176" i="5" s="1"/>
  <c r="K177" i="5"/>
  <c r="K178" i="5"/>
  <c r="K179" i="5"/>
  <c r="L179" i="5" s="1"/>
  <c r="B94" i="1" s="1"/>
  <c r="K180" i="5"/>
  <c r="L180" i="5" s="1"/>
  <c r="F84" i="1" s="1"/>
  <c r="K181" i="5"/>
  <c r="K182" i="5"/>
  <c r="K183" i="5"/>
  <c r="K184" i="5"/>
  <c r="K185" i="5"/>
  <c r="K186" i="5"/>
  <c r="K187" i="5"/>
  <c r="L187" i="5" s="1"/>
  <c r="F85" i="1" s="1"/>
  <c r="K188" i="5"/>
  <c r="K189" i="5"/>
  <c r="K190" i="5"/>
  <c r="K191" i="5"/>
  <c r="K192" i="5"/>
  <c r="K193" i="5"/>
  <c r="L193" i="5" s="1"/>
  <c r="F86" i="1" s="1"/>
  <c r="K194" i="5"/>
  <c r="L194" i="5" s="1"/>
  <c r="J84" i="1" s="1"/>
  <c r="K195" i="5"/>
  <c r="K196" i="5"/>
  <c r="K197" i="5"/>
  <c r="K198" i="5"/>
  <c r="K199" i="5"/>
  <c r="L199" i="5" s="1"/>
  <c r="K200" i="5"/>
  <c r="L200" i="5" s="1"/>
  <c r="J87" i="1" s="1"/>
  <c r="K201" i="5"/>
  <c r="K202" i="5"/>
  <c r="K203" i="5"/>
  <c r="L203" i="5" s="1"/>
  <c r="J89" i="1" s="1"/>
  <c r="K204" i="5"/>
  <c r="K205" i="5"/>
  <c r="K206" i="5"/>
  <c r="K207" i="5"/>
  <c r="K208" i="5"/>
  <c r="L208" i="5" s="1"/>
  <c r="N85" i="1" s="1"/>
  <c r="K209" i="5"/>
  <c r="K210" i="5"/>
  <c r="K211" i="5"/>
  <c r="K212" i="5"/>
  <c r="K213" i="5"/>
  <c r="K214" i="5"/>
  <c r="K215" i="5"/>
  <c r="L215" i="5" s="1"/>
  <c r="N89" i="1" s="1"/>
  <c r="K216" i="5"/>
  <c r="L216" i="5" s="1"/>
  <c r="N90" i="1" s="1"/>
  <c r="K217" i="5"/>
  <c r="L217" i="5" s="1"/>
  <c r="N91" i="1" s="1"/>
  <c r="K218" i="5"/>
  <c r="L218" i="5" s="1"/>
  <c r="N92" i="1" s="1"/>
  <c r="K219" i="5"/>
  <c r="L219" i="5" s="1"/>
  <c r="K220" i="5"/>
  <c r="L220" i="5" s="1"/>
  <c r="B121" i="1" s="1"/>
  <c r="K221" i="5"/>
  <c r="K222" i="5"/>
  <c r="K223" i="5"/>
  <c r="K224" i="5"/>
  <c r="K225" i="5"/>
  <c r="K226" i="5"/>
  <c r="K227" i="5"/>
  <c r="K228" i="5"/>
  <c r="K229" i="5"/>
  <c r="K230" i="5"/>
  <c r="K231" i="5"/>
  <c r="K232" i="5"/>
  <c r="K233" i="5"/>
  <c r="L233" i="5" s="1"/>
  <c r="K234" i="5"/>
  <c r="K235" i="5"/>
  <c r="K236" i="5"/>
  <c r="K237" i="5"/>
  <c r="K238" i="5"/>
  <c r="K239" i="5"/>
  <c r="L239" i="5" s="1"/>
  <c r="J120" i="1" s="1"/>
  <c r="K240" i="5"/>
  <c r="K241" i="5"/>
  <c r="K242" i="5"/>
  <c r="K243" i="5"/>
  <c r="K244" i="5"/>
  <c r="K245" i="5"/>
  <c r="K246" i="5"/>
  <c r="L246" i="5" s="1"/>
  <c r="J122" i="1" s="1"/>
  <c r="K247" i="5"/>
  <c r="K248" i="5"/>
  <c r="K249" i="5"/>
  <c r="K250" i="5"/>
  <c r="K251" i="5"/>
  <c r="K252" i="5"/>
  <c r="K253" i="5"/>
  <c r="L253" i="5" s="1"/>
  <c r="K254" i="5"/>
  <c r="K255" i="5"/>
  <c r="K256" i="5"/>
  <c r="K257" i="5"/>
  <c r="K258" i="5"/>
  <c r="K259" i="5"/>
  <c r="K260" i="5"/>
  <c r="K261" i="5"/>
  <c r="K262" i="5"/>
  <c r="K263" i="5"/>
  <c r="K264" i="5"/>
  <c r="K265" i="5"/>
  <c r="K266" i="5"/>
  <c r="K267" i="5"/>
  <c r="K268" i="5"/>
  <c r="K269" i="5"/>
  <c r="K270" i="5"/>
  <c r="K271" i="5"/>
  <c r="K272" i="5"/>
  <c r="K273" i="5"/>
  <c r="K274" i="5"/>
  <c r="K275" i="5"/>
  <c r="L270" i="5" s="1"/>
  <c r="R121" i="1" s="1"/>
  <c r="K276" i="5"/>
  <c r="L276" i="5" s="1"/>
  <c r="R122" i="1" s="1"/>
  <c r="K277" i="5"/>
  <c r="K278" i="5"/>
  <c r="K279" i="5"/>
  <c r="L279" i="5" s="1"/>
  <c r="R123" i="1" s="1"/>
  <c r="K280" i="5"/>
  <c r="K281" i="5"/>
  <c r="K282" i="5"/>
  <c r="L282" i="5" s="1"/>
  <c r="R125" i="1" s="1"/>
  <c r="K283" i="5"/>
  <c r="K284" i="5"/>
  <c r="L284" i="5" s="1"/>
  <c r="R126" i="1" s="1"/>
  <c r="K285" i="5"/>
  <c r="K286" i="5"/>
  <c r="K287" i="5"/>
  <c r="K288" i="5"/>
  <c r="L288" i="5" s="1"/>
  <c r="R128" i="1" s="1"/>
  <c r="K289" i="5"/>
  <c r="K290" i="5"/>
  <c r="K291" i="5"/>
  <c r="L291" i="5" s="1"/>
  <c r="R129" i="1" s="1"/>
  <c r="K292" i="5"/>
  <c r="K293" i="5"/>
  <c r="L293" i="5" s="1"/>
  <c r="R130" i="1" s="1"/>
  <c r="K294" i="5"/>
  <c r="K295" i="5"/>
  <c r="K296" i="5"/>
  <c r="K297" i="5"/>
  <c r="K298" i="5"/>
  <c r="K299" i="5"/>
  <c r="K300" i="5"/>
  <c r="K301" i="5"/>
  <c r="L301" i="5" s="1"/>
  <c r="R134" i="1" s="1"/>
  <c r="K302" i="5"/>
  <c r="L302" i="5" s="1"/>
  <c r="R135" i="1" s="1"/>
  <c r="K303" i="5"/>
  <c r="K304" i="5"/>
  <c r="K305" i="5"/>
  <c r="K306" i="5"/>
  <c r="K307" i="5"/>
  <c r="K308" i="5"/>
  <c r="K309" i="5"/>
  <c r="K310" i="5"/>
  <c r="K311" i="5"/>
  <c r="K312" i="5"/>
  <c r="K313" i="5"/>
  <c r="K314" i="5"/>
  <c r="L314" i="5" s="1"/>
  <c r="R87" i="1" s="1"/>
  <c r="K315" i="5"/>
  <c r="L315" i="5" s="1"/>
  <c r="R88" i="1" s="1"/>
  <c r="K316" i="5"/>
  <c r="K317" i="5"/>
  <c r="K318" i="5"/>
  <c r="K319" i="5"/>
  <c r="K320" i="5"/>
  <c r="K321" i="5"/>
  <c r="K322" i="5"/>
  <c r="K3" i="5"/>
  <c r="L299" i="5" l="1"/>
  <c r="R133" i="1" s="1"/>
  <c r="M219" i="5"/>
  <c r="B12" i="1" s="1"/>
  <c r="L250" i="5"/>
  <c r="N121" i="1" s="1"/>
  <c r="L262" i="5"/>
  <c r="R120" i="1" s="1"/>
  <c r="L285" i="5"/>
  <c r="R127" i="1" s="1"/>
  <c r="L237" i="5"/>
  <c r="F125" i="1" s="1"/>
  <c r="L213" i="5"/>
  <c r="N88" i="1" s="1"/>
  <c r="L204" i="5"/>
  <c r="N84" i="1" s="1"/>
  <c r="L195" i="5"/>
  <c r="J85" i="1" s="1"/>
  <c r="L59" i="5"/>
  <c r="B60" i="1" s="1"/>
  <c r="L44" i="5"/>
  <c r="B54" i="1" s="1"/>
  <c r="L36" i="5"/>
  <c r="B51" i="1" s="1"/>
  <c r="F3" i="3"/>
  <c r="J6" i="1" s="1"/>
  <c r="F5" i="3"/>
  <c r="M8" i="1" s="1"/>
  <c r="F15" i="3"/>
  <c r="L18" i="1" s="1"/>
  <c r="L170" i="5"/>
  <c r="B90" i="1" s="1"/>
  <c r="L90" i="5"/>
  <c r="J43" i="1" s="1"/>
  <c r="L234" i="5"/>
  <c r="F124" i="1" s="1"/>
  <c r="L297" i="5"/>
  <c r="R132" i="1" s="1"/>
  <c r="L209" i="5"/>
  <c r="N86" i="1" s="1"/>
  <c r="L73" i="5"/>
  <c r="L57" i="5"/>
  <c r="B59" i="1" s="1"/>
  <c r="L25" i="5"/>
  <c r="B47" i="1" s="1"/>
  <c r="L9" i="5"/>
  <c r="B42" i="1" s="1"/>
  <c r="F10" i="3"/>
  <c r="L201" i="5"/>
  <c r="J88" i="1" s="1"/>
  <c r="L177" i="5"/>
  <c r="B93" i="1" s="1"/>
  <c r="L280" i="5"/>
  <c r="R124" i="1" s="1"/>
  <c r="L248" i="5"/>
  <c r="N120" i="1" s="1"/>
  <c r="L152" i="5"/>
  <c r="N49" i="1" s="1"/>
  <c r="L119" i="5"/>
  <c r="N43" i="1" s="1"/>
  <c r="L96" i="5"/>
  <c r="J45" i="1" s="1"/>
  <c r="L80" i="5"/>
  <c r="F43" i="1" s="1"/>
  <c r="B120" i="1"/>
  <c r="L211" i="5"/>
  <c r="N87" i="1" s="1"/>
  <c r="L42" i="5"/>
  <c r="B53" i="1" s="1"/>
  <c r="L303" i="5"/>
  <c r="R84" i="1" s="1"/>
  <c r="L223" i="5"/>
  <c r="F120" i="1" s="1"/>
  <c r="L103" i="5"/>
  <c r="J48" i="1" s="1"/>
  <c r="L227" i="5"/>
  <c r="F121" i="1" s="1"/>
  <c r="L254" i="5"/>
  <c r="N123" i="1" s="1"/>
  <c r="L46" i="5"/>
  <c r="B55" i="1" s="1"/>
  <c r="F13" i="3"/>
  <c r="J16" i="1" s="1"/>
  <c r="F8" i="3"/>
  <c r="J18" i="1"/>
  <c r="L294" i="5"/>
  <c r="R131" i="1" s="1"/>
  <c r="K18" i="1"/>
  <c r="F4" i="3"/>
  <c r="K7" i="1" s="1"/>
  <c r="M18" i="1"/>
  <c r="K15" i="1"/>
  <c r="K6" i="1"/>
  <c r="J13" i="1"/>
  <c r="L10" i="1"/>
  <c r="F11" i="3"/>
  <c r="M14" i="1" s="1"/>
  <c r="F7" i="3"/>
  <c r="M10" i="1" s="1"/>
  <c r="J15" i="1"/>
  <c r="J8" i="1"/>
  <c r="L15" i="1"/>
  <c r="F9" i="3"/>
  <c r="M12" i="1" s="1"/>
  <c r="J11" i="1"/>
  <c r="M15" i="1"/>
  <c r="F6" i="3"/>
  <c r="K9" i="1" s="1"/>
  <c r="F14" i="3"/>
  <c r="K17" i="1" s="1"/>
  <c r="C12" i="1"/>
  <c r="L11" i="1"/>
  <c r="M13" i="1"/>
  <c r="J12" i="1"/>
  <c r="K11" i="1"/>
  <c r="K12" i="1"/>
  <c r="K13" i="1"/>
  <c r="L13" i="1"/>
  <c r="M11" i="1"/>
  <c r="L12" i="1"/>
  <c r="J5" i="1"/>
  <c r="K5" i="1"/>
  <c r="L5" i="1"/>
  <c r="L321" i="5"/>
  <c r="R90" i="1" s="1"/>
  <c r="L318" i="5"/>
  <c r="R89" i="1" s="1"/>
  <c r="L311" i="5"/>
  <c r="R86" i="1" s="1"/>
  <c r="L309" i="5"/>
  <c r="R85" i="1" s="1"/>
  <c r="L241" i="5"/>
  <c r="M223" i="5"/>
  <c r="B13" i="1" s="1"/>
  <c r="C13" i="1" s="1"/>
  <c r="M194" i="5"/>
  <c r="B10" i="1" s="1"/>
  <c r="C10" i="1" s="1"/>
  <c r="M204" i="5"/>
  <c r="B11" i="1" s="1"/>
  <c r="C11" i="1" s="1"/>
  <c r="M180" i="5"/>
  <c r="B9" i="1" s="1"/>
  <c r="C9" i="1" s="1"/>
  <c r="L161" i="5"/>
  <c r="B86" i="1" s="1"/>
  <c r="L134" i="5"/>
  <c r="N47" i="1" s="1"/>
  <c r="L124" i="5"/>
  <c r="N45" i="1" s="1"/>
  <c r="L111" i="5"/>
  <c r="L98" i="5"/>
  <c r="J46" i="1" s="1"/>
  <c r="L82" i="5"/>
  <c r="L65" i="5"/>
  <c r="B61" i="1" s="1"/>
  <c r="L50" i="5"/>
  <c r="B56" i="1" s="1"/>
  <c r="L33" i="5"/>
  <c r="B50" i="1" s="1"/>
  <c r="L16" i="5"/>
  <c r="B44" i="1" s="1"/>
  <c r="L11" i="5"/>
  <c r="B43" i="1" s="1"/>
  <c r="L3" i="5"/>
  <c r="B41" i="1" s="1"/>
  <c r="K8" i="1" l="1"/>
  <c r="L8" i="1"/>
  <c r="M82" i="5"/>
  <c r="B6" i="1" s="1"/>
  <c r="C6" i="1" s="1"/>
  <c r="J41" i="1"/>
  <c r="M73" i="5"/>
  <c r="B5" i="1" s="1"/>
  <c r="C5" i="1" s="1"/>
  <c r="F41" i="1"/>
  <c r="M248" i="5"/>
  <c r="B15" i="1" s="1"/>
  <c r="C15" i="1" s="1"/>
  <c r="M6" i="1"/>
  <c r="M155" i="5"/>
  <c r="B8" i="1" s="1"/>
  <c r="C8" i="1" s="1"/>
  <c r="M262" i="5"/>
  <c r="B16" i="1" s="1"/>
  <c r="C16" i="1" s="1"/>
  <c r="L6" i="1"/>
  <c r="M111" i="5"/>
  <c r="B7" i="1" s="1"/>
  <c r="C7" i="1" s="1"/>
  <c r="N41" i="1"/>
  <c r="M239" i="5"/>
  <c r="B14" i="1" s="1"/>
  <c r="C14" i="1" s="1"/>
  <c r="J121" i="1"/>
  <c r="M16" i="1"/>
  <c r="M9" i="1"/>
  <c r="J7" i="1"/>
  <c r="M7" i="1"/>
  <c r="L16" i="1"/>
  <c r="K16" i="1"/>
  <c r="J14" i="1"/>
  <c r="L7" i="1"/>
  <c r="L14" i="1"/>
  <c r="L9" i="1"/>
  <c r="J9" i="1"/>
  <c r="K10" i="1"/>
  <c r="K14" i="1"/>
  <c r="J10" i="1"/>
  <c r="L17" i="1"/>
  <c r="J17" i="1"/>
  <c r="M17" i="1"/>
  <c r="M303" i="5"/>
  <c r="B17" i="1" s="1"/>
  <c r="C17" i="1" s="1"/>
  <c r="M3" i="5"/>
  <c r="B4" i="1" s="1"/>
  <c r="C4" i="1" s="1"/>
</calcChain>
</file>

<file path=xl/sharedStrings.xml><?xml version="1.0" encoding="utf-8"?>
<sst xmlns="http://schemas.openxmlformats.org/spreadsheetml/2006/main" count="2217" uniqueCount="837">
  <si>
    <t>Conformance</t>
  </si>
  <si>
    <t>Non-conformance</t>
  </si>
  <si>
    <t>Yes</t>
  </si>
  <si>
    <t>No</t>
  </si>
  <si>
    <t>Partially</t>
  </si>
  <si>
    <t>N/A</t>
  </si>
  <si>
    <t>Personnel Security</t>
  </si>
  <si>
    <t>Compliance</t>
  </si>
  <si>
    <t>Value</t>
  </si>
  <si>
    <t>#</t>
  </si>
  <si>
    <t>Family</t>
  </si>
  <si>
    <t>Identifier</t>
  </si>
  <si>
    <t xml:space="preserve"> Security Requirement</t>
  </si>
  <si>
    <t>Discussion</t>
  </si>
  <si>
    <t>Access Control</t>
  </si>
  <si>
    <t>Basic</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</si>
  <si>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</si>
  <si>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</si>
  <si>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</si>
  <si>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</si>
  <si>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</si>
  <si>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</si>
  <si>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</si>
  <si>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</si>
  <si>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</si>
  <si>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</si>
  <si>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</si>
  <si>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</si>
  <si>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</si>
  <si>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</si>
  <si>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</si>
  <si>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</si>
  <si>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</si>
  <si>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</si>
  <si>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</si>
  <si>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</si>
  <si>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</si>
  <si>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</si>
  <si>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</si>
  <si>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</si>
  <si>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</si>
  <si>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</si>
  <si>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</si>
  <si>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</si>
  <si>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</si>
  <si>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</si>
  <si>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</si>
  <si>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</si>
  <si>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</si>
  <si>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</si>
  <si>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</si>
  <si>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</si>
  <si>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</si>
  <si>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</si>
  <si>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</si>
  <si>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</si>
  <si>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</si>
  <si>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</si>
  <si>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</si>
  <si>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</si>
  <si>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</si>
  <si>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</si>
  <si>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</si>
  <si>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</si>
  <si>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</si>
  <si>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</si>
  <si>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</si>
  <si>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</si>
  <si>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</si>
  <si>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</si>
  <si>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</si>
  <si>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</si>
  <si>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</si>
  <si>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</si>
  <si>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</si>
  <si>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</si>
  <si>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</si>
  <si>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</si>
  <si>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</si>
  <si>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</si>
  <si>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</si>
  <si>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</si>
  <si>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</si>
  <si>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</si>
  <si>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</si>
  <si>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</si>
  <si>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</si>
  <si>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</si>
  <si>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</si>
  <si>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</si>
  <si>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</si>
  <si>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</si>
  <si>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</si>
  <si>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</si>
  <si>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</si>
  <si>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</si>
  <si>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</si>
  <si>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</si>
  <si>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</si>
  <si>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</si>
  <si>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</si>
  <si>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</si>
  <si>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</si>
  <si>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</si>
  <si>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</si>
  <si>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</si>
  <si>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</si>
  <si>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</si>
  <si>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</si>
  <si>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</si>
  <si>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</si>
  <si>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</si>
  <si>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</si>
  <si>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</si>
  <si>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</si>
  <si>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</si>
  <si>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</si>
  <si>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</si>
  <si>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</si>
  <si>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</si>
  <si>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</si>
  <si>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</si>
  <si>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</si>
  <si>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</si>
  <si>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</si>
  <si>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</si>
  <si>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</si>
  <si>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</si>
  <si>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</si>
  <si>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</si>
  <si>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</si>
  <si>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</si>
  <si>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</si>
  <si>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</si>
  <si>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</si>
  <si>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</si>
  <si>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</si>
  <si>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</si>
  <si>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</si>
  <si>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</si>
  <si>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</si>
  <si>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</si>
  <si>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</si>
  <si>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</si>
  <si>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</si>
  <si>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</si>
  <si>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</si>
  <si>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</si>
  <si>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</si>
  <si>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</si>
  <si>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</si>
  <si>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</si>
  <si>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</si>
  <si>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</si>
  <si>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</si>
  <si>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</si>
  <si>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</si>
  <si>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</si>
  <si>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</si>
  <si>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</si>
  <si>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</si>
  <si>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</si>
  <si>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</si>
  <si>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</si>
  <si>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</si>
  <si>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</si>
  <si>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</si>
  <si>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</si>
  <si>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</si>
  <si>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</si>
  <si>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</si>
  <si>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Prohibit password reuse for a specified number of generations.</t>
  </si>
  <si>
    <t>Password lifetime restrictions do not apply to temporary passwords</t>
  </si>
  <si>
    <t>3.5.9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</si>
  <si>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</si>
  <si>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</si>
  <si>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</si>
  <si>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Store and transmit only cryptographically-protected passwords.</t>
  </si>
  <si>
    <t>Cryptographically-protected passwords use salted one-way cryptographic hashes of passwords. See [NIST CRYPTO].</t>
  </si>
  <si>
    <t>3.5.11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</si>
  <si>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</si>
  <si>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</si>
  <si>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</si>
  <si>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</si>
  <si>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</si>
  <si>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</si>
  <si>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</si>
  <si>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</si>
  <si>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</si>
  <si>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</si>
  <si>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</si>
  <si>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</si>
  <si>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</si>
  <si>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</si>
  <si>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</si>
  <si>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</si>
  <si>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</si>
  <si>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</si>
  <si>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</si>
  <si>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</si>
  <si>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</si>
  <si>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</si>
  <si>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</si>
  <si>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</si>
  <si>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</si>
  <si>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</si>
  <si>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</si>
  <si>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</si>
  <si>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</si>
  <si>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</si>
  <si>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</si>
  <si>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</si>
  <si>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</si>
  <si>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</si>
  <si>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</si>
  <si>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</si>
  <si>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</si>
  <si>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</si>
  <si>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</si>
  <si>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</si>
  <si>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</si>
  <si>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</si>
  <si>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</si>
  <si>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</si>
  <si>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</si>
  <si>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</si>
  <si>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</si>
  <si>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</si>
  <si>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</si>
  <si>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</si>
  <si>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</si>
  <si>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</si>
  <si>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</si>
  <si>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</si>
  <si>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</si>
  <si>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</si>
  <si>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</si>
  <si>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</si>
  <si>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</si>
  <si>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3.9.1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</si>
  <si>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</si>
  <si>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</si>
  <si>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</si>
  <si>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</si>
  <si>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</si>
  <si>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</si>
  <si>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</si>
  <si>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</si>
  <si>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</si>
  <si>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</si>
  <si>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</si>
  <si>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</si>
  <si>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</si>
  <si>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Escort visitors and monitor visitor activity.</t>
  </si>
  <si>
    <t>Individuals with permanent physical access authorization credentials are not considered visitors. Audit logs can be used to monitor visitor activity.</t>
  </si>
  <si>
    <t>3.10.4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</si>
  <si>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</si>
  <si>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</si>
  <si>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</si>
  <si>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Control and manage physical access devices.</t>
  </si>
  <si>
    <t>Physical access devices include keys, locks, combinations, and card readers.</t>
  </si>
  <si>
    <t>3.10.6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</si>
  <si>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</si>
  <si>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</si>
  <si>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</si>
  <si>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</si>
  <si>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</si>
  <si>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</si>
  <si>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</si>
  <si>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</si>
  <si>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</si>
  <si>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</si>
  <si>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</si>
  <si>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</si>
  <si>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</si>
  <si>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</si>
  <si>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</si>
  <si>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</si>
  <si>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</si>
  <si>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</si>
  <si>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</si>
  <si>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</si>
  <si>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</si>
  <si>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</si>
  <si>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</si>
  <si>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</si>
  <si>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</si>
  <si>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</si>
  <si>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</si>
  <si>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</si>
  <si>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</si>
  <si>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</si>
  <si>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</si>
  <si>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</si>
  <si>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</si>
  <si>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</si>
  <si>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</si>
  <si>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</si>
  <si>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</si>
  <si>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</si>
  <si>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</si>
  <si>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</si>
  <si>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</si>
  <si>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</si>
  <si>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</si>
  <si>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</si>
  <si>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</si>
  <si>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</si>
  <si>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</si>
  <si>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</si>
  <si>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</si>
  <si>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</si>
  <si>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</si>
  <si>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</si>
  <si>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</si>
  <si>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</si>
  <si>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</si>
  <si>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</si>
  <si>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</si>
  <si>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</si>
  <si>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</si>
  <si>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</si>
  <si>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</si>
  <si>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</si>
  <si>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</si>
  <si>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</si>
  <si>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</si>
  <si>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</si>
  <si>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</si>
  <si>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</si>
  <si>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</si>
  <si>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</si>
  <si>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</si>
  <si>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</si>
  <si>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</si>
  <si>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</si>
  <si>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</si>
  <si>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</si>
  <si>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</si>
  <si>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</si>
  <si>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</si>
  <si>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</si>
  <si>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</si>
  <si>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</si>
  <si>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</si>
  <si>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</si>
  <si>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</si>
  <si>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</si>
  <si>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</si>
  <si>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</si>
  <si>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</si>
  <si>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</si>
  <si>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</si>
  <si>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</si>
  <si>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</si>
  <si>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</si>
  <si>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</si>
  <si>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</si>
  <si>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Type</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</si>
  <si>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</si>
  <si>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Are authorized users identified?</t>
  </si>
  <si>
    <t>Are processes acting on behalf of authorized users identified?</t>
  </si>
  <si>
    <t>Are devices (including other systems) authorized to connect to the system identified?</t>
  </si>
  <si>
    <t>Is system access limited to authorized users?</t>
  </si>
  <si>
    <t>Is system access limited to processes acting on behalf of authorized users?</t>
  </si>
  <si>
    <t>Is system access limited to authorized devices (including other systems)?</t>
  </si>
  <si>
    <t>Are the types of transactions and functions authorized users can execute defined?</t>
  </si>
  <si>
    <t>Is system access limited to the defined types of transactions and functions for authorized users?</t>
  </si>
  <si>
    <t>Are information flow control policies defined?</t>
  </si>
  <si>
    <t>Are methods and enforcement mechanisms for controlling the flow of CUI defined?</t>
  </si>
  <si>
    <t>Are designated sources and destinations (e.g., networks, individuals, and devices) for CUI within systems and between interconnected systems identified?</t>
  </si>
  <si>
    <t>Are authorizations for controlling the flow of CUI defined?</t>
  </si>
  <si>
    <t>Are approved authorizations for controlling the flow of CUI enforced?</t>
  </si>
  <si>
    <t>Are organization-defined duties of individuals requiring separation separated?</t>
  </si>
  <si>
    <t>Are separate accounts for individuals whose duties and accesses must be separated to reduce the risk of malevolent activity or collusion established?</t>
  </si>
  <si>
    <t>Are privileged accounts identified?</t>
  </si>
  <si>
    <t>Is access to privileged accounts authorized in accordance with the principle of least privilege?</t>
  </si>
  <si>
    <t>Are security functions identified?</t>
  </si>
  <si>
    <t>Is access to security functions authorized in accordance with the principle of least privilege?</t>
  </si>
  <si>
    <t>Are non-security functions identified?</t>
  </si>
  <si>
    <t>Are users required to use non-privileged accounts or roles when accessing non-security functions?</t>
  </si>
  <si>
    <t>Are privileged functions defined?</t>
  </si>
  <si>
    <t>Are non-privileged users defined?</t>
  </si>
  <si>
    <t>Are non-privileged users prevented from executing privileged functions?</t>
  </si>
  <si>
    <t>Is the execution of privileged functions captured in audit logs?</t>
  </si>
  <si>
    <t>Are the means of limiting unsuccessful logon attempts defined?</t>
  </si>
  <si>
    <t>Are the defined means of limiting unsuccessful logon attempts implemented?</t>
  </si>
  <si>
    <t>Is the period of inactivity after which the system initiates a session lock defined?</t>
  </si>
  <si>
    <t>Is access to the system and viewing of data prevented by initiating a session lock after the defined period of inactivity?</t>
  </si>
  <si>
    <t>Is previously visible information concealed via a pattern-hiding display after the defined period of inactivity?</t>
  </si>
  <si>
    <t>Are conditions requiring a user session to terminate defined?</t>
  </si>
  <si>
    <t>Is a user session automatically terminated after any of the defined conditions occur?</t>
  </si>
  <si>
    <t>Are remote access sessions permitted?</t>
  </si>
  <si>
    <t>Are the types of permitted remote access identified?</t>
  </si>
  <si>
    <t>Are remote access sessions controlled?</t>
  </si>
  <si>
    <t>Are remote access sessions monitored?</t>
  </si>
  <si>
    <t>Are cryptographic mechanisms to protect the confidentiality of remote access sessions identified?</t>
  </si>
  <si>
    <t>Are cryptographic mechanisms to protect the confidentiality of remote access sessions implemented?</t>
  </si>
  <si>
    <t>Are managed access control points identified and implemented?</t>
  </si>
  <si>
    <t>Is remote access routed through managed network access control points?</t>
  </si>
  <si>
    <t>Are privileged commands authorized for remote execution identified?</t>
  </si>
  <si>
    <t>Is security-relevant information authorized to be accessed remotely identified?</t>
  </si>
  <si>
    <t>Is the execution of the identified privileged commands via remote access authorized?</t>
  </si>
  <si>
    <t>Is access to the identified security-relevant information via remote access authorized?</t>
  </si>
  <si>
    <t>Are wireless access points identified?</t>
  </si>
  <si>
    <t>Is wireless access to the system protected using encryption?</t>
  </si>
  <si>
    <t>Is wireless access to the system protected using authentication?</t>
  </si>
  <si>
    <t>Are mobile devices that process, store, or transmit CUI identified?</t>
  </si>
  <si>
    <t>Is the connection of mobile devices authorized?</t>
  </si>
  <si>
    <t>Are mobile device connections monitored and logged?</t>
  </si>
  <si>
    <t>Is encryption employed to protect CUI on identified mobile devices and mobile computing platforms?</t>
  </si>
  <si>
    <t>Are connections to external systems identified?</t>
  </si>
  <si>
    <t>Is the use of external systems identified?</t>
  </si>
  <si>
    <t>Are connections to external systems verified?</t>
  </si>
  <si>
    <t>Is the use of external systems verified?</t>
  </si>
  <si>
    <t>Are connections to external systems controlled/limited?</t>
  </si>
  <si>
    <t>Is the use of organizational portable storage devices containing CUI on external systems identified and documented?</t>
  </si>
  <si>
    <t>Are individuals authorized to post or process information on publicly accessible systems identified?</t>
  </si>
  <si>
    <t>Are procedures to ensure CUI is not posted or processed on publicly accessible systems identified?</t>
  </si>
  <si>
    <t>Are mechanisms in place to remove and address improper posting of CUI?</t>
  </si>
  <si>
    <t>Are security risks associated with organizational activities involving CUI identified?</t>
  </si>
  <si>
    <t>Are policies, standards, and procedures related to the system's security identified?</t>
  </si>
  <si>
    <t>Are managers, systems administrators, and users of the system made aware of the security risks associated with their activities?</t>
  </si>
  <si>
    <t>Are managers, systems administrators, and users of the system aware of the applicable policies, standards, and procedures related to the system's security?</t>
  </si>
  <si>
    <t>Are information security-related duties, roles, and responsibilities defined?</t>
  </si>
  <si>
    <t>Are information security-related duties, roles, and responsibilities assigned to designated personnel?</t>
  </si>
  <si>
    <t>Are personnel adequately trained to carry out their assigned information security-related duties, roles, and responsibilities?</t>
  </si>
  <si>
    <t>Are potential indicators associated with insider threats identified?</t>
  </si>
  <si>
    <t>Is security awareness training on recognizing and reporting potential indicators of insider threat provided to managers and employees?</t>
  </si>
  <si>
    <t>Are audit logs needed (i.e., event types to be logged) to enable the monitoring, analysis, investigation, and reporting of unlawful or unauthorized system activity specified?</t>
  </si>
  <si>
    <t>Is the content of audit records needed to support monitoring, analysis, investigation, and reporting of unlawful or unauthorized system activity defined?</t>
  </si>
  <si>
    <t>Are audit records created (generated)?</t>
  </si>
  <si>
    <t>Do audit records, once created, contain the defined content?</t>
  </si>
  <si>
    <t>Are retention requirements for audit records defined?</t>
  </si>
  <si>
    <t>Are audit records retained as defined?</t>
  </si>
  <si>
    <t>Is the content of the audit records needed to support the ability to trace users to their actions defined uniquely?</t>
  </si>
  <si>
    <t>Is a process for determining when to review logged events defined?</t>
  </si>
  <si>
    <t>Are event types being logged updated based on the review?</t>
  </si>
  <si>
    <t>Are types of audit logging process failures for which alerts will be generated defined?</t>
  </si>
  <si>
    <t>Are audit record review, analysis, and reporting processes for investigation and response to indications of unlawful, unauthorized, suspicious, or unusual activity defined?</t>
  </si>
  <si>
    <t>Are defined audit record review, analysis, and reporting processes correlated?</t>
  </si>
  <si>
    <t>Is an audit record reduction capability that supports on-demand analysis provided?</t>
  </si>
  <si>
    <t>Is a report generation capability that supports on-demand reporting provided?</t>
  </si>
  <si>
    <t>Are internal system clocks used to generate time stamps for audit records?</t>
  </si>
  <si>
    <t>Is an authoritative source to compare and synchronize internal system clocks specified?</t>
  </si>
  <si>
    <t>Are internal system clocks used to generate time stamps for audit records compared to and synchronized with the specified authoritative time source?</t>
  </si>
  <si>
    <t>Is audit information protected from unauthorized access?</t>
  </si>
  <si>
    <t>Is audit information protected from unauthorized modification?</t>
  </si>
  <si>
    <t>Is audit information protected from unauthorized deletion?</t>
  </si>
  <si>
    <t>Are audit logging tools protected from unauthorized access?</t>
  </si>
  <si>
    <t>Are audit logging tools protected from unauthorized modification?</t>
  </si>
  <si>
    <t>Are audit logging tools protected from unauthorized deletion?</t>
  </si>
  <si>
    <t>Is a subset of privileged users granted access to manage audit logging functionality defined?</t>
  </si>
  <si>
    <t>Is the management of audit logging functionality limited to the defined subset of privileged users?</t>
  </si>
  <si>
    <t>Is a baseline configuration established?</t>
  </si>
  <si>
    <t>Does the baseline configuration include hardware, software, firmware, and documentation?</t>
  </si>
  <si>
    <t>Is the baseline configuration maintained (reviewed and updated) throughout the system development life cycle?</t>
  </si>
  <si>
    <t>Is a system inventory established?</t>
  </si>
  <si>
    <t>Does the system inventory include hardware, software, firmware, and documentation?</t>
  </si>
  <si>
    <t>Is the inventory maintained (reviewed and updated) throughout the system development life cycle?</t>
  </si>
  <si>
    <t xml:space="preserve">Is paper media containing CUI physically controlled? </t>
  </si>
  <si>
    <t xml:space="preserve">Is digital media containing CUI physically controlled? </t>
  </si>
  <si>
    <t xml:space="preserve">Is paper media containing CUI securely stored? </t>
  </si>
  <si>
    <t xml:space="preserve">Is digital media containing CUI securely stored? </t>
  </si>
  <si>
    <t xml:space="preserve">Is system media containing CUI sanitized or destroyed before disposal? </t>
  </si>
  <si>
    <t xml:space="preserve">Is media containing CUI marked with applicable CUI markings? </t>
  </si>
  <si>
    <t xml:space="preserve">Is media containing CUI marked with distribution limitations? </t>
  </si>
  <si>
    <t xml:space="preserve">Is access to media containing CUI controlled? </t>
  </si>
  <si>
    <t xml:space="preserve">Is accountability for media containing CUI maintained during transport outside of controlled areas? </t>
  </si>
  <si>
    <t xml:space="preserve">Is the confidentiality of CUI stored on digital media protected during transport using cryptographic mechanisms or alternative physical safeguards? </t>
  </si>
  <si>
    <t xml:space="preserve">Is the use of removable media on system components containing CUI controlled? </t>
  </si>
  <si>
    <t xml:space="preserve">Is the confidentiality of backup CUI protected at storage locations? </t>
  </si>
  <si>
    <t xml:space="preserve">Are individuals screened prior to authorizing access to organizational systems? </t>
  </si>
  <si>
    <t xml:space="preserve">Is an established policy and/or process for terminating system access authorization and any credentials coinciding with personnel actions? </t>
  </si>
  <si>
    <t xml:space="preserve">Are system access and credentials terminated consistent with personnel actions such as termination or transfer? </t>
  </si>
  <si>
    <t xml:space="preserve">Is the system protected during and after personnel transfer actions? </t>
  </si>
  <si>
    <t xml:space="preserve">Is physical access to organizational systems limited to authorized individuals? </t>
  </si>
  <si>
    <t xml:space="preserve">Is physical access to equipment limited to authorized individuals? </t>
  </si>
  <si>
    <t xml:space="preserve">Is physical access to operating environments limited to authorized individuals? </t>
  </si>
  <si>
    <t xml:space="preserve">Is the physical facility where that system resides protected? </t>
  </si>
  <si>
    <t xml:space="preserve">Is the support infrastructure for that system protected? </t>
  </si>
  <si>
    <t xml:space="preserve">Is the physical facility where that system resides monitored? </t>
  </si>
  <si>
    <t xml:space="preserve">Is the support infrastructure for that system monitored? </t>
  </si>
  <si>
    <t xml:space="preserve">Are visitors escorted? </t>
  </si>
  <si>
    <t xml:space="preserve">Is visitor activity monitored? </t>
  </si>
  <si>
    <t xml:space="preserve">Are audit logs of physical access maintained? </t>
  </si>
  <si>
    <t xml:space="preserve">Are physical access devices controlled? </t>
  </si>
  <si>
    <t xml:space="preserve">Are physical access devices managed? </t>
  </si>
  <si>
    <t xml:space="preserve">Are safeguarding measures for CUI enforced for alternate work sites? </t>
  </si>
  <si>
    <t xml:space="preserve">Is the risk to organizational operations, organizational assets, and individuals resulting from the operation of an organizational system that processes, stores, or transmits CUI assessed with the defined frequency? </t>
  </si>
  <si>
    <t xml:space="preserve">Are vulnerability scans performed in an organizational system that processes, stores, or transmits CUI with the defined frequency? </t>
  </si>
  <si>
    <t xml:space="preserve">Are vulnerability scans performed in an application that contains CUI with the defined frequency? </t>
  </si>
  <si>
    <t xml:space="preserve">Are vulnerability scans performed in an organizational system that processes, stores, or transmits CUI when new vulnerabilities are identified? </t>
  </si>
  <si>
    <t xml:space="preserve">Are vulnerability scans performed in an application that contains CUI when new vulnerabilities are identified? </t>
  </si>
  <si>
    <t xml:space="preserve">Are vulnerabilities remediated in accordance with risk assessments? </t>
  </si>
  <si>
    <t>Are communications protected at key internal boundaries?</t>
  </si>
  <si>
    <t>Are the duties of individuals requiring separation to reduce the risk of malevolent activity defined?</t>
  </si>
  <si>
    <t>Are privacy and security notices required by CUI-specified rules identified, consistent, and associated with the specific CUI category?</t>
  </si>
  <si>
    <t>Are privacy and security notices displayed?</t>
  </si>
  <si>
    <t>Is wireless access authorized prior to allowing such connections?</t>
  </si>
  <si>
    <t>Are mobile devices and computing platforms that process, store, or transmit CUI identified?</t>
  </si>
  <si>
    <t>Is the use of external systems controlled/limited?</t>
  </si>
  <si>
    <t>Are limits on the use of organizational portable storage devices containing CUI on external systems defined?</t>
  </si>
  <si>
    <t>Is the use of organizational portable storage devices containing CUI on external systems limited as defined?</t>
  </si>
  <si>
    <t>Is a review process in place prior to posting any content to publicly accessible systems?</t>
  </si>
  <si>
    <t>Is the content on publicly accessible information systems reviewed to ensure that it does not include CUI?</t>
  </si>
  <si>
    <t>Are event types being logged reviewed in accordance with the defined review process?</t>
  </si>
  <si>
    <t>Are personnel or roles to be alerted in the event of an audit logging process failure identified?</t>
  </si>
  <si>
    <t>Are identified personnel or roles alerted in the event of an audit logging process failure?</t>
  </si>
  <si>
    <t xml:space="preserve">Have security configuration settings for information technology products employed in the system been established and included in the baseline configuration? </t>
  </si>
  <si>
    <t xml:space="preserve">Are security configuration settings for information technology products employed in the system enforced? </t>
  </si>
  <si>
    <t xml:space="preserve">Are changes to the system tracked? </t>
  </si>
  <si>
    <t xml:space="preserve">Are changes to the system reviewed? </t>
  </si>
  <si>
    <t xml:space="preserve">Are changes to the system approved or disapproved? </t>
  </si>
  <si>
    <t xml:space="preserve">Are changes to the system logged? </t>
  </si>
  <si>
    <t xml:space="preserve">Is the security impact of changes to each organizational system analyzed prior to implementation? </t>
  </si>
  <si>
    <t xml:space="preserve">Have physical access restrictions associated with changes to the system been defined? </t>
  </si>
  <si>
    <t xml:space="preserve">Have physical access restrictions associated with changes to the system been documented? </t>
  </si>
  <si>
    <t xml:space="preserve">Have physical access restrictions associated with changes to the system been approved? </t>
  </si>
  <si>
    <t xml:space="preserve">Are physical access restrictions associated with changes to the system enforced? </t>
  </si>
  <si>
    <t xml:space="preserve">Have logical access restrictions associated with changes to the system been defined? </t>
  </si>
  <si>
    <t xml:space="preserve">Have logical access restrictions associated with changes to the system been documented? </t>
  </si>
  <si>
    <t xml:space="preserve">Have logical access restrictions associated with changes to the system been approved? </t>
  </si>
  <si>
    <t xml:space="preserve">Are logical access restrictions associated with changes to the system enforced? </t>
  </si>
  <si>
    <t xml:space="preserve">Have essential system capabilities been defined based on the principle of least functionality? </t>
  </si>
  <si>
    <t xml:space="preserve">Is the system configured to provide only the defined essential capabilities? </t>
  </si>
  <si>
    <t xml:space="preserve">Have essential programs been defined? </t>
  </si>
  <si>
    <t xml:space="preserve">Has the use of nonessential programs been defined? </t>
  </si>
  <si>
    <t xml:space="preserve">Is the use of nonessential programs restricted, disabled, or prevented as defined? </t>
  </si>
  <si>
    <t xml:space="preserve">Have essential functions been defined? </t>
  </si>
  <si>
    <t xml:space="preserve">Has the use of nonessential functions been defined? </t>
  </si>
  <si>
    <t xml:space="preserve">Is the use of nonessential functions restricted, disabled, or prevented as defined? </t>
  </si>
  <si>
    <t xml:space="preserve">Have essential ports been defined? </t>
  </si>
  <si>
    <t xml:space="preserve">Has the use of nonessential ports been defined? </t>
  </si>
  <si>
    <t xml:space="preserve">Is the use of nonessential ports restricted, disabled, or prevented as defined? </t>
  </si>
  <si>
    <t xml:space="preserve">Have essential protocols been defined? </t>
  </si>
  <si>
    <t xml:space="preserve">Has the use of nonessential protocols been defined? </t>
  </si>
  <si>
    <t xml:space="preserve">Is the use of nonessential protocols restricted, disabled, or prevented as defined? </t>
  </si>
  <si>
    <t xml:space="preserve">Have essential services been defined? </t>
  </si>
  <si>
    <t xml:space="preserve">Has the use of nonessential services been defined? </t>
  </si>
  <si>
    <t xml:space="preserve">Is the use of nonessential services restricted, disabled, or prevented as defined? </t>
  </si>
  <si>
    <t xml:space="preserve">Is there a policy specifying whether allowlisting or blocklisting is to be implemented? </t>
  </si>
  <si>
    <t xml:space="preserve">Has the software allowed to execute under allowlisting or denied use under blocklisting been specified? </t>
  </si>
  <si>
    <t xml:space="preserve">Has whitelisting to allow the execution of authorized software or blocklisting to prevent the use of unauthorized software been implemented as specified? </t>
  </si>
  <si>
    <t xml:space="preserve">Is there a policy for controlling the installation of software by users? </t>
  </si>
  <si>
    <t xml:space="preserve">Is the installation of software by users controlled based on the established policy? </t>
  </si>
  <si>
    <t xml:space="preserve">Is the installation of software by users monitored? </t>
  </si>
  <si>
    <t xml:space="preserve">Have system users been identified? </t>
  </si>
  <si>
    <t xml:space="preserve">Have processes acting on behalf of users been identified? </t>
  </si>
  <si>
    <t xml:space="preserve">Have devices accessing the system been identified? </t>
  </si>
  <si>
    <t xml:space="preserve">Is the identity of each user authenticated or verified as a prerequisite to system access? </t>
  </si>
  <si>
    <t xml:space="preserve">Is the identity of each process acting on behalf of a user authenticated or verified as a prerequisite to system access? </t>
  </si>
  <si>
    <t xml:space="preserve">Is the identity of each device accessing or connecting to the system authenticated or verified as a prerequisite to system access? </t>
  </si>
  <si>
    <t xml:space="preserve">Have privileged accounts been identified? </t>
  </si>
  <si>
    <t xml:space="preserve">Is multifactor authentication implemented for local access to privileged accounts? </t>
  </si>
  <si>
    <t xml:space="preserve">Is multifactor authentication implemented for network access to privileged accounts? </t>
  </si>
  <si>
    <t xml:space="preserve">Is multifactor authentication implemented for network access to non-privileged accounts? </t>
  </si>
  <si>
    <t xml:space="preserve">Are replay-resistant authentication mechanisms implemented for all network account access to privileged and non-privileged accounts? </t>
  </si>
  <si>
    <t xml:space="preserve">Has a period within which identifiers cannot be reused been defined? </t>
  </si>
  <si>
    <t xml:space="preserve">Is the reuse of identifiers prevented within the defined period? </t>
  </si>
  <si>
    <t xml:space="preserve">Has a period of inactivity after which an identifier is disabled been defined? </t>
  </si>
  <si>
    <t xml:space="preserve">Are identifiers disabled after the defined period of inactivity? </t>
  </si>
  <si>
    <t xml:space="preserve">Have password complexity requirements been defined? </t>
  </si>
  <si>
    <t xml:space="preserve">Have password change of character requirements been defined? </t>
  </si>
  <si>
    <t xml:space="preserve">Are minimum password complexity requirements enforced when new passwords are created? </t>
  </si>
  <si>
    <t xml:space="preserve">Are minimum password change of character requirements enforced when new passwords are created? </t>
  </si>
  <si>
    <t xml:space="preserve">Has the number of generations during which a password cannot be reused been specified? </t>
  </si>
  <si>
    <t xml:space="preserve">Is the reuse of passwords prohibited during the specified number of generations? </t>
  </si>
  <si>
    <t xml:space="preserve">Is an immediate change to a permanent password required when a temporary password is used for system login? </t>
  </si>
  <si>
    <t xml:space="preserve">Are passwords cryptographically protected in storage? </t>
  </si>
  <si>
    <t xml:space="preserve">Are passwords cryptographically protected in transit? </t>
  </si>
  <si>
    <t xml:space="preserve">Is authentication information obscured during the authentication process? </t>
  </si>
  <si>
    <t xml:space="preserve">Has an operational incident-handling capability been established? </t>
  </si>
  <si>
    <t xml:space="preserve">Does the operational incident-handling capability include preparation? </t>
  </si>
  <si>
    <t xml:space="preserve">Does the operational incident-handling capability include detection? </t>
  </si>
  <si>
    <t xml:space="preserve">Does the operational incident-handling capability include analysis? </t>
  </si>
  <si>
    <t xml:space="preserve">Does the operational incident-handling capability include containment? </t>
  </si>
  <si>
    <t xml:space="preserve">Does the operational incident-handling capability include recovery? </t>
  </si>
  <si>
    <t xml:space="preserve">Does the operational incident-handling capability include user response activities? </t>
  </si>
  <si>
    <t xml:space="preserve">Are incidents tracked? </t>
  </si>
  <si>
    <t xml:space="preserve">Are incidents documented? </t>
  </si>
  <si>
    <t xml:space="preserve">Have authorities to whom incidents are to be reported been identified? </t>
  </si>
  <si>
    <t xml:space="preserve">Have organizational officials to whom incidents are to be reported been identified? </t>
  </si>
  <si>
    <t xml:space="preserve">Are identified authorities notified of incidents? </t>
  </si>
  <si>
    <t xml:space="preserve">Are identified organizational officials notified of incidents? </t>
  </si>
  <si>
    <t xml:space="preserve">Is the incident response capability tested? </t>
  </si>
  <si>
    <t xml:space="preserve">Is system maintenance performed? </t>
  </si>
  <si>
    <t xml:space="preserve">Are tools used to conduct system maintenance controlled? </t>
  </si>
  <si>
    <t xml:space="preserve">Are techniques used to conduct system maintenance controlled? </t>
  </si>
  <si>
    <t xml:space="preserve">Are mechanisms used to conduct system maintenance controlled? </t>
  </si>
  <si>
    <t xml:space="preserve">Are personnel used to conduct system maintenance controlled? </t>
  </si>
  <si>
    <t xml:space="preserve">Is the equipment to be removed from organizational spaces for off-site maintenance sanitized of any CUI? </t>
  </si>
  <si>
    <t xml:space="preserve">Are media containing diagnostic and test programs checked for malicious code before being used in organizational systems that process, store, or transmit CUI? </t>
  </si>
  <si>
    <t xml:space="preserve">Is multifactor authentication required to establish nonlocal maintenance sessions via external network connections? </t>
  </si>
  <si>
    <t xml:space="preserve">Are nonlocal maintenance sessions established via external network connections terminated when nonlocal maintenance is complete? </t>
  </si>
  <si>
    <t xml:space="preserve">Are maintenance personnel without required access authorization supervised during maintenance activities? </t>
  </si>
  <si>
    <t xml:space="preserve">Is access to CUI on system media limited to authorized users? </t>
  </si>
  <si>
    <t xml:space="preserve">Is system media containing CUI sanitized before it is released for reuse? </t>
  </si>
  <si>
    <t xml:space="preserve">Is the use of portable storage devices prohibited when such devices have no identifiable owner? </t>
  </si>
  <si>
    <t xml:space="preserve">Have authorized individuals allowed physical access been identified? </t>
  </si>
  <si>
    <t xml:space="preserve">Have physical access devices been identified? </t>
  </si>
  <si>
    <t xml:space="preserve">Have safeguarding measures for CUI been defined for alternate work sites? </t>
  </si>
  <si>
    <t xml:space="preserve">Has the frequency of assessing risk to organizational operations, organizational assets, and individuals been defined? </t>
  </si>
  <si>
    <t xml:space="preserve">Has the frequency to scan for vulnerabilities in an organizational system and its applications that process, store, or transmit CUI been defined? </t>
  </si>
  <si>
    <t xml:space="preserve">Have vulnerabilities been identified? </t>
  </si>
  <si>
    <t xml:space="preserve">Has the frequency of security control assessments been defined? </t>
  </si>
  <si>
    <t xml:space="preserve">Are security controls assessed with the defined frequency to determine if the controls are effective in their application? </t>
  </si>
  <si>
    <t xml:space="preserve">Have deficiencies and vulnerabilities to be addressed by the plan of action been identified? </t>
  </si>
  <si>
    <t xml:space="preserve">Has a plan of action been developed to correct identified deficiencies and reduce or eliminate identified vulnerabilities? </t>
  </si>
  <si>
    <t>Has the action plan been implemented to correct identified deficiencies and reduce or eliminate identified vulnerabilities?</t>
  </si>
  <si>
    <t>Are security controls monitored on an ongoing basis to ensure their continued effectiveness?</t>
  </si>
  <si>
    <t>Has a system security plan been developed?</t>
  </si>
  <si>
    <t>Has the system boundary been described and documented in the system security plan?</t>
  </si>
  <si>
    <t>Has the system environment of operation been described and documented in the system security plan?</t>
  </si>
  <si>
    <t>Have non-applicable security requirements approved by the designated authority been identified?</t>
  </si>
  <si>
    <t>Has the method of security requirement implementation been described and documented in the system security plan?</t>
  </si>
  <si>
    <t>Has the relationship with or connection to other systems been described and documented in the system security plan?</t>
  </si>
  <si>
    <t>Has the frequency of updating the system security plan been defined?</t>
  </si>
  <si>
    <t>Is the system security plan updated with the defined frequency?</t>
  </si>
  <si>
    <t>Has the external system boundary been defined?</t>
  </si>
  <si>
    <t>Have the key internal system boundaries been defined?</t>
  </si>
  <si>
    <t>Are communications monitored at the external system boundary?</t>
  </si>
  <si>
    <t>Are communications monitored at key internal boundaries?</t>
  </si>
  <si>
    <t>Are communications controlled at the external system boundary?</t>
  </si>
  <si>
    <t>Are communications controlled at key internal boundaries?</t>
  </si>
  <si>
    <t>Are communications protected at the external system boundary?</t>
  </si>
  <si>
    <t>Have architectural designs that promote effective information security been identified?</t>
  </si>
  <si>
    <t>Have software development techniques that promote effective information security been identified?</t>
  </si>
  <si>
    <t>Have systems engineering principles that promote effective information security been identified?</t>
  </si>
  <si>
    <t>Are the identified architectural designs that promote effective information security employed?</t>
  </si>
  <si>
    <t>Are the identified software development techniques that promote effective information security employed?</t>
  </si>
  <si>
    <t>Are the identified systems engineering principles that promote effective information security employed?</t>
  </si>
  <si>
    <t>Has user functionality been identified?</t>
  </si>
  <si>
    <t>Has system management functionality been identified?</t>
  </si>
  <si>
    <t>Is user functionality separated from system management functionality?</t>
  </si>
  <si>
    <t>Is unauthorized and unintended information transfer via shared system resources prevented?</t>
  </si>
  <si>
    <t>Have publicly accessible system components been identified?</t>
  </si>
  <si>
    <t>Are subnetworks for publicly accessible system components physically or logically separated from internal networks?</t>
  </si>
  <si>
    <t>Is network communications traffic denied by default?</t>
  </si>
  <si>
    <t>Is network communications traffic allowed by exception?</t>
  </si>
  <si>
    <t>Are remote devices prevented from simultaneously establishing non-remote connections with the system and communicating via some other connection to resources in external networks (i.e., split tunneling)?</t>
  </si>
  <si>
    <t>Have cryptographic mechanisms intended to prevent unauthorized disclosure of CUI been identified?</t>
  </si>
  <si>
    <t>Have alternative physical safeguards intended to prevent unauthorized disclosure of CUI been identified?</t>
  </si>
  <si>
    <t>Are either cryptographic mechanisms or alternative physical safeguards implemented to prevent unauthorized disclosure of CUI during transmission?</t>
  </si>
  <si>
    <t>Is a period of inactivity to terminate network connections associated with communications sessions defined?</t>
  </si>
  <si>
    <t>Are network connections associated with communications sessions terminated at the end of the sessions?</t>
  </si>
  <si>
    <t>Are network connections associated with communications sessions terminated after the defined period of inactivity?</t>
  </si>
  <si>
    <t>Are cryptographic keys established whenever cryptography is employed?</t>
  </si>
  <si>
    <t>Are cryptographic keys managed whenever cryptography is employed?</t>
  </si>
  <si>
    <t>Is FIPS-validated cryptography employed to protect the confidentiality of CUI?</t>
  </si>
  <si>
    <t>Have collaborative computing devices been identified?</t>
  </si>
  <si>
    <t>Do collaborative computing devices provide indications to users of devices in use?</t>
  </si>
  <si>
    <t>Is remote activation of collaborative computing devices prohibited?</t>
  </si>
  <si>
    <t>Is the use of mobile code controlled?</t>
  </si>
  <si>
    <t>Is the use of mobile code monitored?</t>
  </si>
  <si>
    <t>Is the use of Voice over Internet Protocol (VoIP) technologies controlled?</t>
  </si>
  <si>
    <t>Is the use of Voice over Internet Protocol (VoIP) technologies monitored?</t>
  </si>
  <si>
    <t>Is the authenticity of communications sessions protected?</t>
  </si>
  <si>
    <t>Is the confidentiality of CUI at rest protected?</t>
  </si>
  <si>
    <t>Is the time frame within which to identify system flaws specified?</t>
  </si>
  <si>
    <t>Are system flaws identified within the specified time frame?</t>
  </si>
  <si>
    <t>Is the time frame within which to report system flaws specified?</t>
  </si>
  <si>
    <t>Are system flaws reported within the specified time frame?</t>
  </si>
  <si>
    <t>Is the time frame within which to correct system flaws specified?</t>
  </si>
  <si>
    <t>Are system flaws corrected within the specified time frame?</t>
  </si>
  <si>
    <t>Have designated locations for malicious code protection been identified?</t>
  </si>
  <si>
    <t>Is protection from malicious code at designated locations provided?</t>
  </si>
  <si>
    <t>Have response actions to system security alerts and advisories been identified?</t>
  </si>
  <si>
    <t>Are system security alerts and advisories monitored?</t>
  </si>
  <si>
    <t>Are actions in response to system security alerts and advisories taken?</t>
  </si>
  <si>
    <t>Are malicious code protection mechanisms updated when new releases are available?</t>
  </si>
  <si>
    <t>Is the frequency for malicious code scans defined?</t>
  </si>
  <si>
    <t>Are malicious code scans performed with the defined frequency?</t>
  </si>
  <si>
    <t>Are real-time malicious code scans of files from external sources as files are downloaded, opened, or executed performed?</t>
  </si>
  <si>
    <t>Is the system monitored to detect attacks and indicators of potential attacks?</t>
  </si>
  <si>
    <t>Is inbound communications traffic monitored to detect attacks and indicators of potential attacks?</t>
  </si>
  <si>
    <t>Is outbound communications traffic monitored to detect attacks and indicators of potential attacks?</t>
  </si>
  <si>
    <t>Is authorized use of the system defined?</t>
  </si>
  <si>
    <t>Are unauthorized uses of the system identified?</t>
  </si>
  <si>
    <t>Questionnaire</t>
  </si>
  <si>
    <t>Assessment</t>
  </si>
  <si>
    <t>Observations</t>
  </si>
  <si>
    <t>Calculation</t>
  </si>
  <si>
    <t>Avg. Control</t>
  </si>
  <si>
    <t>Avg. Family</t>
  </si>
  <si>
    <t>Control Family</t>
  </si>
  <si>
    <t>GAP Analysis Tool - GLBA Compliance (NIST 800-171 - NIST 800-171A, NIST AI Risk Framework)</t>
  </si>
  <si>
    <t>Govern</t>
  </si>
  <si>
    <t>Legal and regulatory requirements involving AI are understood, managed, and documented.</t>
  </si>
  <si>
    <t>The characteristics of trustworthy AI are integrated into organizational policies, processes, procedures, and practices.</t>
  </si>
  <si>
    <t>Processes, procedures, and practices are in place to determine the needed level of risk management activities based on the organization’s risk tolerance.</t>
  </si>
  <si>
    <t>The risk management process and its outcomes are established through transparent policies, procedures, and other controls based on organizational risk priorities.</t>
  </si>
  <si>
    <t>Mechanisms are in place to inventory AI systems and are resourced according to organizational risk priorities.</t>
  </si>
  <si>
    <t>Processes and procedures are in place for decommissioning and phasing out AI systems safely and in a manner that does not increase risks or decrease the organization’s trustworthiness.</t>
  </si>
  <si>
    <t>G 1.1</t>
  </si>
  <si>
    <t>G 1.2</t>
  </si>
  <si>
    <t>G 1.3</t>
  </si>
  <si>
    <t>G 1.4</t>
  </si>
  <si>
    <t>G 1.5</t>
  </si>
  <si>
    <t>G 1.6</t>
  </si>
  <si>
    <t>G 1.7</t>
  </si>
  <si>
    <t>G 2.1</t>
  </si>
  <si>
    <t>Roles and responsibilities and lines of communication related to mapping, measuring, and managing AI risks are documented and are clear to individuals and teams throughout the organization.</t>
  </si>
  <si>
    <t>The organization’s personnel and partners receive AI risk management training to enable them to perform their duties and responsibilities consistent with related policies, procedures, and agreements.</t>
  </si>
  <si>
    <t>Executive leadership of the organization takes responsibility for decisions about risks associated with AI system development and deployment</t>
  </si>
  <si>
    <t>G 2.2</t>
  </si>
  <si>
    <t>G 2.3</t>
  </si>
  <si>
    <t>Decision-making related to mapping, measuring, and managing AI risks throughout the lifecycle is informed by a diverse team (e.g., diversity of demographics, disciplines, experience, expertise, and backgrounds).</t>
  </si>
  <si>
    <t>Policies and procedures are in place to define and differentiate roles and responsibilities for human-AI configurations and oversight of AI systems.</t>
  </si>
  <si>
    <t>G 3.1</t>
  </si>
  <si>
    <t>G 3.2</t>
  </si>
  <si>
    <t>G 4.1</t>
  </si>
  <si>
    <t>G 4.2</t>
  </si>
  <si>
    <t>G 4.3</t>
  </si>
  <si>
    <t>G 5.1</t>
  </si>
  <si>
    <t>G 5.2</t>
  </si>
  <si>
    <t>G 6.1</t>
  </si>
  <si>
    <t>G 6.2</t>
  </si>
  <si>
    <t>Organizational policies and practices are in place to foster a critical thinking and safety-first mindset in the design, development, deployment, and uses of AI systems to minimize potential negative impacts.</t>
  </si>
  <si>
    <t>Organizational teams document the risks and potential impacts of the AI technology they design, develop, deploy, evaluate, and use, and they communicate about the impacts more broadly.</t>
  </si>
  <si>
    <t>Organizational practices are in place to enable AI testing, identification of incidents, and information sharing.</t>
  </si>
  <si>
    <t>Organizational policies and practices are in place to collect, consider, prioritize, and integrate feedback from those external to the team that developed or deployed the AI system regarding the potential individual and societal impacts related to AI risks.</t>
  </si>
  <si>
    <t>Mechanisms are established to enable the team that developed or deployed AI systems to regularly incorporate adjudicated feedback from relevant AI actors into system design and implementation.</t>
  </si>
  <si>
    <t>Policies and procedures are in place that address AI risks associated with third-party entities, including risks of infringement of a third-party’s intellectual property or other rights.</t>
  </si>
  <si>
    <t>Contingency processes are in place to handle failures or incidents in third-party data or AI systems deemed to be high-risk.</t>
  </si>
  <si>
    <t>M 1.1</t>
  </si>
  <si>
    <t>M 1.2</t>
  </si>
  <si>
    <t>M 1.3</t>
  </si>
  <si>
    <t>M 1.4</t>
  </si>
  <si>
    <t>M 1.5</t>
  </si>
  <si>
    <t>M 1.6</t>
  </si>
  <si>
    <t>Intended purposes, potentially beneficial uses, context specific laws, norms and expectations, and prospective settings in which the AI system will be deployed are understood and documented. Considerations include: the specific set or types of users along with their expectations; potential positive and negative impacts of system uses to individuals, communities, organizations, society, and the planet; assumptions and related limitations about AI system purposes, uses, and risks across the development or product AI lifecycle; and related TEVV and system metrics.</t>
  </si>
  <si>
    <t>The organization’s mission and relevant goals for AI technology are understood and documented.</t>
  </si>
  <si>
    <t>The business value or context of business use has been clearly defined or – in the case of assessing existing AI systems – re-evaluated.</t>
  </si>
  <si>
    <t>Organizational risk tolerances are determined and documented.</t>
  </si>
  <si>
    <t>System requirements (e.g., “the system shall respect the privacy of its users”) are elicited from and understood by relevant AI actors. Design decisions take socio-technical implications into account to address AI risks.</t>
  </si>
  <si>
    <t>Map</t>
  </si>
  <si>
    <t>M 2.1</t>
  </si>
  <si>
    <t>M 2.2</t>
  </si>
  <si>
    <t>M 2.3</t>
  </si>
  <si>
    <t>M 3.1</t>
  </si>
  <si>
    <t>M 3.2</t>
  </si>
  <si>
    <t>M 3.3</t>
  </si>
  <si>
    <t>M 3.4</t>
  </si>
  <si>
    <t>M 3.5</t>
  </si>
  <si>
    <t>M 4.1</t>
  </si>
  <si>
    <t>M 4.2</t>
  </si>
  <si>
    <t>M 5.1</t>
  </si>
  <si>
    <t>M 5.2</t>
  </si>
  <si>
    <t>The specific tasks and methods used to implement the tasks that the AI system will support are defined (e.g., classifiers, generative models, recommenders).</t>
  </si>
  <si>
    <t>Information about the AI system’s knowledge limits and how system output may be utilized and overseen by humans is documented. Documentation provides sufficient information to assist relevant AI actors when making decisions and taking subsequent actions.</t>
  </si>
  <si>
    <t>Scientific integrity and TEVV considerations are identified and documented, including those related to experimental design, data collection and selection (e.g., availability, representativeness, suitability), system trustworthiness, and construct validation.</t>
  </si>
  <si>
    <t>Potential benefits of intended AI system functionality and performance are examined and documented.</t>
  </si>
  <si>
    <t>Potential costs, including non-monetary costs, which result from expected or realized AI errors or system functionality and trustworthiness – as connected to organizational risk tolerance – are examined and documented.</t>
  </si>
  <si>
    <t>Targeted application scope is specified and documented based on the system’s capability, established context, and AI system categorization.</t>
  </si>
  <si>
    <t>Processes for operator and practitioner proficiency with AI system performance and trustworthiness – and relevant technical standards and certifications – are defined, assessed, and documented.</t>
  </si>
  <si>
    <t>Processes for human oversight are defined, assessed, and documented in accordance with organizational policies from the GOVERN function.</t>
  </si>
  <si>
    <t>Approaches for mapping AI technology and legal risks of its components – including the use of third-party data or software – are in place, followed, and documented, as are risks of infringement of a third party’s intellectual property or other rights.</t>
  </si>
  <si>
    <t>Internal risk controls for components of the AI system, including third-party AI technologies, are identified and documented.</t>
  </si>
  <si>
    <t>Likelihood and magnitude of each identified impact (both potentially beneficial and harmful) based on expected use, past uses of AI systems in similar contexts, public incident reports, feedback from those external to the team that developed or deployed the AI system, or other data are identified and documented.</t>
  </si>
  <si>
    <t>Practices and personnel for supporting regular engagement with relevant AI actors and integrating feedback about positive, negative, and unanticipated impacts are in place and documented.</t>
  </si>
  <si>
    <t>Measure</t>
  </si>
  <si>
    <t>S 1.1</t>
  </si>
  <si>
    <t>S 1.2</t>
  </si>
  <si>
    <t>S 1.3</t>
  </si>
  <si>
    <t>S 2.1</t>
  </si>
  <si>
    <t>S 2.2</t>
  </si>
  <si>
    <t>S 2.3</t>
  </si>
  <si>
    <t>S 2.4</t>
  </si>
  <si>
    <t>S 2.5</t>
  </si>
  <si>
    <t>S 2.6</t>
  </si>
  <si>
    <t>S 2.7</t>
  </si>
  <si>
    <t>S 2.8</t>
  </si>
  <si>
    <t>S 2.9</t>
  </si>
  <si>
    <t>S 2.10</t>
  </si>
  <si>
    <t>S 2.11</t>
  </si>
  <si>
    <t>S 2.12</t>
  </si>
  <si>
    <t>S 2.13</t>
  </si>
  <si>
    <t>S 3.1</t>
  </si>
  <si>
    <t>S 3.2</t>
  </si>
  <si>
    <t>S 3.3</t>
  </si>
  <si>
    <t>S 4.1</t>
  </si>
  <si>
    <t>S 4.2</t>
  </si>
  <si>
    <t>S 4.3</t>
  </si>
  <si>
    <t>Approaches and metrics for measurement of AI risks enumerated during the MAP function are selected for implementation starting with the most significant AI risks. The risks or trustworthiness characteristics that will not – or cannot – be measured are properly documented.</t>
  </si>
  <si>
    <t>Appropriateness of AI metrics and effectiveness of existing controls are regularly assessed and updated, including reports of errors and potential impacts on affected communities.</t>
  </si>
  <si>
    <t>Internal experts who did not serve as front-line developers for the system and/or independent assessors are involved in regular assessments and updates. Domain experts, users, AI actors external to the team that developed or deployed the AI system, and affected communities are consulted in support of assessments as necessary per organizational risk tolerance.</t>
  </si>
  <si>
    <t>Test sets, metrics, and details about the tools used during TEVV are documented.</t>
  </si>
  <si>
    <t>Evaluations involving human subjects meet applicable requirements (including human subject protection) and are representative of the relevant population.</t>
  </si>
  <si>
    <t>AI system performance or assurance criteria are measured qualitatively or quantitatively and demonstrated for conditions similar to deployment setting(s). Measures are documented.</t>
  </si>
  <si>
    <t>The functionality and behavior of the AI system and its components – as identified in the MAP function – are monitored when in production.</t>
  </si>
  <si>
    <t>The AI system to be deployed is demonstrated to be valid and reliable. Limitations of the generalizability beyond the conditions under which the technology was developed are documented.</t>
  </si>
  <si>
    <t>The AI system is evaluated regularly for safety risks – as identified in the MAP function. The AI system to be deployed is demonstrated to be safe, its residual negative risk does not exceed the risk tolerance, and it can fail safely, particularly if made to operate beyond its knowledge limits. Safety metrics reflect system reliability and robustness, real-time monitoring, and response times for AI system failures.</t>
  </si>
  <si>
    <t>AI system security and resilience – as identified in the MAP function – are evaluated and documented.</t>
  </si>
  <si>
    <t>Risks associated with transparency and accountability – as identified in the MAP function – are examined and documented.</t>
  </si>
  <si>
    <t>The AI model is explained, validated, and documented, and AI system output is interpreted within its context – as identified in the MAP function – to inform responsible use and governance.</t>
  </si>
  <si>
    <t>Privacy risk of the AI system – as identified in the MAP function – is examined and documented.</t>
  </si>
  <si>
    <t>Fairness and bias – as identified in the MAP function – are evaluated and results are documented.</t>
  </si>
  <si>
    <t>Environmental impact and sustainability of AI model training and management activities – as identified in the MAP function – are assessed and documented.</t>
  </si>
  <si>
    <t>Effectiveness of the employed TEVV metrics and processes in the MEASURE function are evaluated and documented.</t>
  </si>
  <si>
    <t xml:space="preserve"> Approaches, personnel, and documentation are in place to regularly identify and track existing, unanticipated, and emergent AI risks based on factors such as intended and actual performance in deployed contexts.</t>
  </si>
  <si>
    <t>Risk tracking approaches are considered for settings where AI risks are difficult to assess using currently available measurement techniques or where metrics are not yet available.</t>
  </si>
  <si>
    <t>Feedback processes for end users and impacted communities to report problems and appeal system outcomes are established and integrated into AI system evaluation metrics.</t>
  </si>
  <si>
    <t>Measurement approaches for identifying AI risks are connected to deployment context(s) and informed through consultation with domain experts and other end users. Approaches are documented.</t>
  </si>
  <si>
    <t>Measurement results regarding AI system trustworthiness in deployment context(s) and across the AI lifecycle are informed by input from domain experts and relevant AI actors to validate whether the system is performing consistently as intended. Results are documented.</t>
  </si>
  <si>
    <t>Measurable performance improvements or declines based on consultations with relevant AI actors, including affected communities, and field data about context relevant risks and trustworthiness characteristics are identified and documented.</t>
  </si>
  <si>
    <t>N 1.1</t>
  </si>
  <si>
    <t>N 1.2</t>
  </si>
  <si>
    <t>N 1.3</t>
  </si>
  <si>
    <t>N 1.4</t>
  </si>
  <si>
    <t>N 2.1</t>
  </si>
  <si>
    <t>N 2.2</t>
  </si>
  <si>
    <t>N 2.3</t>
  </si>
  <si>
    <t>N 2.4</t>
  </si>
  <si>
    <t>N 3.1</t>
  </si>
  <si>
    <t>N 3.2</t>
  </si>
  <si>
    <t>N 4.1</t>
  </si>
  <si>
    <t>N 4.2</t>
  </si>
  <si>
    <t>N 4.3</t>
  </si>
  <si>
    <t>Manage</t>
  </si>
  <si>
    <t>A determination is made as to whether the AI system achieves its intended purposes and stated objectives and whether its development or deployment should proceed.</t>
  </si>
  <si>
    <t>Treatment of documented AI risks is prioritized based on impact, likelihood, and available resources or methods.</t>
  </si>
  <si>
    <t>Responses to the AI risks deemed high priority, as identified by the MAP function, are developed, planned, and documented. Risk response options can include mitigating, transferring, avoiding, or accepting.</t>
  </si>
  <si>
    <t>Negative residual risks (defined as the sum of all unmitigated risks) to both downstream acquirers of AI systems and end users are documented.</t>
  </si>
  <si>
    <t>Resources required to manage AI risks are taken into account – along with viable non-AI alternative systems, approaches, or methods – to reduce the magnitude or likelihood of potential impacts.</t>
  </si>
  <si>
    <t>Mechanisms are in place and applied to sustain the value of deployed AI systems.</t>
  </si>
  <si>
    <t>Procedures are followed to respond to and recover from a previously unknown risk when it is identified.</t>
  </si>
  <si>
    <t>Mechanisms are in place and applied, and responsibilities are assigned and understood, to supersede, disengage, or deactivate AI systems that demonstrate performance or outcomes inconsistent with intended use.</t>
  </si>
  <si>
    <t>AI risks and benefits from third-party resources are regularly monitored, and risk controls are applied and documented.</t>
  </si>
  <si>
    <t>Pre-trained models which are used for development are monitored as part of AI system regular monitoring and maintenance.</t>
  </si>
  <si>
    <t>Post-deployment AI system monitoring plans are implemented, including mechanisms for capturing and evaluating input from users and other relevant AI actors, appeal and override, decommissioning, incident response, recovery, and change management.</t>
  </si>
  <si>
    <t>Measurable activities for continual improvements are integrated into AI system updates and include regular engagement with interested parties, including relevant AI actors.</t>
  </si>
  <si>
    <t>Incidents and errors are communicated to relevant AI actors, including affected communities. Processes for tracking, responding to, and recovering from incidents and errors are followed and documented.</t>
  </si>
  <si>
    <t>Ongoing monitoring and periodic review of the risk management process and its outcomes are planned and organizational roles and responsibilities clearly defined, including determining the frequency of periodic review.</t>
  </si>
  <si>
    <t>Interdisciplinary AI actors, competencies, skills, and capacities for establishing context reflect demographic diversity and broad domain and user experience expertise, and their participation is documented. Opportunities for interdisciplinary collaboration are prioritized.</t>
  </si>
  <si>
    <t>Test</t>
  </si>
  <si>
    <t>Assesor provides observations or clarificatioons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</si>
</sst>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name val="Arial"/>
    </font>
    <font>
      <b/>
      <sz val="10"/>
      <color rgb="FFFFFFFF"/>
      <name val="Arial"/>
    </font>
    <font>
      <sz val="10"/>
      <name val="Arial"/>
    </font>
    <font>
      <sz val="10"/>
      <color rgb="FF5B0F00"/>
      <name val="Arial"/>
    </font>
    <font>
      <sz val="10"/>
      <color rgb="FF073763"/>
      <name val="Arial"/>
    </font>
    <font>
      <sz val="11"/>
      <color rgb="FF5B0F00"/>
      <name val="Inconsolata"/>
    </font>
    <font>
      <sz val="10"/>
      <color rgb="FF000000"/>
      <name val="Arial"/>
      <family val="2"/>
    </font>
    <font>
      <sz val="12"/>
      <color theme="1"/>
      <name val="Calibri"/>
      <family val="2"/>
      <scheme val="minor"/>
    </font>
    <font>
      <b/>
      <sz val="10"/>
      <color rgb="FFFFFFFF"/>
      <name val="Arial"/>
      <family val="2"/>
    </font>
    <font>
      <b/>
      <sz val="10"/>
      <name val="Arial"/>
      <family val="2"/>
    </font>
    <font>
      <b/>
      <sz val="10"/>
      <color theme="0"/>
      <name val="Arial"/>
      <family val="2"/>
    </font>
    <font>
      <sz val="8"/>
      <name val="Arial"/>
      <family val="2"/>
    </font>
    <font>
      <sz val="10"/>
      <name val="Arial"/>
      <family val="2"/>
    </font>
  </fonts>
  <fills count="9">
    <fill>
      <patternFill patternType="none"/>
    </fill>
    <fill>
      <patternFill patternType="gray125"/>
    </fill>
    <fill>
      <patternFill patternType="solid">
        <fgColor rgb="FFFFFFFF"/>
        <bgColor rgb="FFFFFFFF"/>
      </patternFill>
    </fill>
    <fill>
      <patternFill patternType="solid">
        <fgColor rgb="FF073763"/>
        <bgColor rgb="FF073763"/>
      </patternFill>
    </fill>
    <fill>
      <patternFill patternType="solid">
        <fgColor rgb="FFFCE5CD"/>
        <bgColor rgb="FFFCE5CD"/>
      </patternFill>
    </fill>
    <fill>
      <patternFill patternType="solid">
        <fgColor theme="7" tint="0.79998168889431442"/>
        <bgColor indexed="64"/>
      </patternFill>
    </fill>
    <fill>
      <patternFill patternType="solid">
        <fgColor rgb="FF0070C0"/>
        <bgColor indexed="64"/>
      </patternFill>
    </fill>
    <fill>
      <patternFill patternType="solid">
        <fgColor theme="5" tint="-0.249977111117893"/>
        <bgColor indexed="64"/>
      </patternFill>
    </fill>
    <fill>
      <patternFill patternType="solid">
        <fgColor theme="9" tint="-0.499984740745262"/>
        <bgColor indexed="64"/>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top/>
      <bottom style="thin">
        <color auto="1"/>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bottom style="medium">
        <color indexed="64"/>
      </bottom>
      <diagonal/>
    </border>
    <border>
      <left/>
      <right style="medium">
        <color indexed="64"/>
      </right>
      <top/>
      <bottom style="medium">
        <color indexed="64"/>
      </bottom>
      <diagonal/>
    </border>
    <border>
      <left style="thin">
        <color auto="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indexed="64"/>
      </left>
      <right style="thin">
        <color auto="1"/>
      </right>
      <top/>
      <bottom style="medium">
        <color indexed="64"/>
      </bottom>
      <diagonal/>
    </border>
    <border>
      <left style="thin">
        <color indexed="64"/>
      </left>
      <right style="thin">
        <color auto="1"/>
      </right>
      <top style="thin">
        <color auto="1"/>
      </top>
      <bottom style="medium">
        <color indexed="64"/>
      </bottom>
      <diagonal/>
    </border>
    <border>
      <left style="thin">
        <color indexed="64"/>
      </left>
      <right style="thin">
        <color auto="1"/>
      </right>
      <top style="medium">
        <color indexed="64"/>
      </top>
      <bottom style="thin">
        <color auto="1"/>
      </bottom>
      <diagonal/>
    </border>
    <border>
      <left style="thin">
        <color rgb="FF000000"/>
      </left>
      <right/>
      <top style="thin">
        <color rgb="FF000000"/>
      </top>
      <bottom style="thin">
        <color rgb="FF000000"/>
      </bottom>
      <diagonal/>
    </border>
    <border>
      <left style="medium">
        <color indexed="64"/>
      </left>
      <right style="thin">
        <color indexed="64"/>
      </right>
      <top/>
      <bottom style="medium">
        <color indexed="64"/>
      </bottom>
      <diagonal/>
    </border>
  </borders>
  <cellStyleXfs count="2">
    <xf numFmtId="0" fontId="0" fillId="0" borderId="0"/>
    <xf numFmtId="0" fontId="8" fillId="0" borderId="0"/>
  </cellStyleXfs>
  <cellXfs count="121">
    <xf numFmtId="0" fontId="0" fillId="0" borderId="0" xfId="0"/>
    <xf numFmtId="0" fontId="2" fillId="3" borderId="1" xfId="0" applyFont="1" applyFill="1" applyBorder="1"/>
    <xf numFmtId="0" fontId="3" fillId="4" borderId="0" xfId="0" applyFont="1" applyFill="1"/>
    <xf numFmtId="0" fontId="1" fillId="4" borderId="1" xfId="0" applyFont="1" applyFill="1" applyBorder="1"/>
    <xf numFmtId="10" fontId="3" fillId="4" borderId="0" xfId="0" applyNumberFormat="1" applyFont="1" applyFill="1"/>
    <xf numFmtId="0" fontId="1" fillId="4" borderId="0" xfId="0" applyFont="1" applyFill="1"/>
    <xf numFmtId="0" fontId="5" fillId="4" borderId="0" xfId="0" applyFont="1" applyFill="1"/>
    <xf numFmtId="0" fontId="6" fillId="4" borderId="0" xfId="0" applyFont="1" applyFill="1"/>
    <xf numFmtId="0" fontId="3" fillId="0" borderId="0" xfId="0" applyFont="1"/>
    <xf numFmtId="0" fontId="1" fillId="0" borderId="1" xfId="0" applyFont="1" applyBorder="1"/>
    <xf numFmtId="0" fontId="3" fillId="0" borderId="2" xfId="0" applyFont="1" applyBorder="1"/>
    <xf numFmtId="0" fontId="3" fillId="0" borderId="4" xfId="0" applyFont="1" applyBorder="1"/>
    <xf numFmtId="0" fontId="0" fillId="0" borderId="0" xfId="0" applyAlignment="1">
      <alignment wrapText="1"/>
    </xf>
    <xf numFmtId="0" fontId="0" fillId="0" borderId="0" xfId="0" applyAlignment="1">
      <alignment vertical="top" wrapText="1"/>
    </xf>
    <xf numFmtId="0" fontId="7" fillId="0" borderId="0" xfId="0" applyFont="1" applyAlignment="1">
      <alignment vertical="top" wrapText="1"/>
    </xf>
    <xf numFmtId="0" fontId="7" fillId="0" borderId="0" xfId="0" applyFont="1"/>
    <xf numFmtId="0" fontId="3" fillId="0" borderId="3" xfId="0" applyFont="1" applyBorder="1" applyAlignment="1">
      <alignment horizontal="center"/>
    </xf>
    <xf numFmtId="0" fontId="3" fillId="0" borderId="2" xfId="0" applyFont="1" applyBorder="1" applyAlignment="1">
      <alignment horizontal="center"/>
    </xf>
    <xf numFmtId="0" fontId="0" fillId="0" borderId="0" xfId="0" applyAlignment="1">
      <alignment horizontal="center" vertical="center"/>
    </xf>
    <xf numFmtId="0" fontId="0" fillId="0" borderId="12" xfId="0" applyBorder="1" applyAlignment="1">
      <alignment vertical="top" wrapText="1"/>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wrapText="1"/>
    </xf>
    <xf numFmtId="0" fontId="0" fillId="0" borderId="34" xfId="0" applyBorder="1" applyAlignment="1">
      <alignment horizontal="center" vertical="center"/>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wrapText="1"/>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wrapText="1"/>
    </xf>
    <xf numFmtId="0" fontId="0" fillId="0" borderId="42" xfId="0" applyBorder="1" applyAlignment="1">
      <alignment horizontal="center" vertical="center"/>
    </xf>
    <xf numFmtId="0" fontId="0" fillId="0" borderId="46" xfId="0" applyBorder="1" applyAlignment="1">
      <alignment horizontal="center" vertical="center"/>
    </xf>
    <xf numFmtId="0" fontId="0" fillId="0" borderId="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5" borderId="29" xfId="0" applyFill="1" applyBorder="1" applyAlignment="1">
      <alignment wrapText="1"/>
    </xf>
    <xf numFmtId="0" fontId="0" fillId="5" borderId="30" xfId="0" applyFill="1" applyBorder="1" applyAlignment="1">
      <alignment wrapText="1"/>
    </xf>
    <xf numFmtId="0" fontId="0" fillId="5" borderId="32" xfId="0" applyFill="1" applyBorder="1" applyAlignment="1">
      <alignment wrapText="1"/>
    </xf>
    <xf numFmtId="0" fontId="0" fillId="5" borderId="33" xfId="0" applyFill="1" applyBorder="1" applyAlignment="1">
      <alignment wrapText="1"/>
    </xf>
    <xf numFmtId="0" fontId="0" fillId="5" borderId="31" xfId="0" applyFill="1" applyBorder="1" applyAlignment="1">
      <alignment wrapText="1"/>
    </xf>
    <xf numFmtId="0" fontId="0" fillId="5" borderId="36" xfId="0" applyFill="1" applyBorder="1" applyAlignment="1">
      <alignment wrapText="1"/>
    </xf>
    <xf numFmtId="0" fontId="0" fillId="5" borderId="40" xfId="0" applyFill="1" applyBorder="1" applyAlignment="1">
      <alignment wrapText="1"/>
    </xf>
    <xf numFmtId="0" fontId="0" fillId="5" borderId="45" xfId="0" applyFill="1" applyBorder="1" applyAlignment="1">
      <alignment wrapText="1"/>
    </xf>
    <xf numFmtId="0" fontId="9" fillId="3" borderId="1" xfId="0" applyFont="1" applyFill="1" applyBorder="1"/>
    <xf numFmtId="0" fontId="4" fillId="4" borderId="50" xfId="0" applyFont="1" applyFill="1" applyBorder="1"/>
    <xf numFmtId="0" fontId="2" fillId="3" borderId="3" xfId="0" applyFont="1" applyFill="1" applyBorder="1"/>
    <xf numFmtId="0" fontId="3" fillId="4" borderId="7" xfId="0" applyFont="1" applyFill="1" applyBorder="1"/>
    <xf numFmtId="0" fontId="11" fillId="6" borderId="0" xfId="0" applyFont="1" applyFill="1" applyAlignment="1">
      <alignment wrapText="1"/>
    </xf>
    <xf numFmtId="0" fontId="11" fillId="7" borderId="0" xfId="0" applyFont="1" applyFill="1" applyAlignment="1">
      <alignment wrapText="1"/>
    </xf>
    <xf numFmtId="0" fontId="7" fillId="0" borderId="12" xfId="0" applyFont="1" applyBorder="1" applyAlignment="1">
      <alignment vertical="top" wrapText="1"/>
    </xf>
    <xf numFmtId="0" fontId="7" fillId="0" borderId="42" xfId="0" applyFont="1" applyBorder="1" applyAlignment="1">
      <alignment vertical="top" wrapText="1"/>
    </xf>
    <xf numFmtId="0" fontId="7" fillId="0" borderId="43" xfId="0" applyFont="1" applyBorder="1" applyAlignment="1">
      <alignment vertical="top" wrapText="1"/>
    </xf>
    <xf numFmtId="0" fontId="0" fillId="0" borderId="44" xfId="0" applyBorder="1" applyAlignment="1">
      <alignment wrapText="1"/>
    </xf>
    <xf numFmtId="0" fontId="7" fillId="0" borderId="34" xfId="0" applyFont="1" applyBorder="1" applyAlignment="1">
      <alignment vertical="top" wrapText="1"/>
    </xf>
    <xf numFmtId="0" fontId="0" fillId="0" borderId="35" xfId="0" applyBorder="1" applyAlignment="1">
      <alignment wrapText="1"/>
    </xf>
    <xf numFmtId="0" fontId="7" fillId="0" borderId="35" xfId="0" applyFont="1" applyBorder="1" applyAlignment="1">
      <alignment wrapText="1"/>
    </xf>
    <xf numFmtId="0" fontId="7" fillId="0" borderId="37" xfId="0" applyFont="1" applyBorder="1" applyAlignment="1">
      <alignment vertical="top" wrapText="1"/>
    </xf>
    <xf numFmtId="0" fontId="7" fillId="0" borderId="38" xfId="0" applyFont="1" applyBorder="1" applyAlignment="1">
      <alignment vertical="top" wrapText="1"/>
    </xf>
    <xf numFmtId="0" fontId="0" fillId="0" borderId="39" xfId="0" applyBorder="1" applyAlignment="1">
      <alignment wrapText="1"/>
    </xf>
    <xf numFmtId="0" fontId="7" fillId="0" borderId="36" xfId="0" applyFont="1" applyBorder="1" applyAlignment="1">
      <alignment wrapText="1"/>
    </xf>
    <xf numFmtId="0" fontId="0" fillId="0" borderId="51" xfId="0" applyBorder="1" applyAlignment="1">
      <alignment horizontal="center" vertical="center"/>
    </xf>
    <xf numFmtId="0" fontId="13" fillId="4" borderId="0" xfId="0" applyFont="1" applyFill="1"/>
    <xf numFmtId="0" fontId="11" fillId="8" borderId="0" xfId="0" applyFont="1" applyFill="1" applyAlignment="1">
      <alignment horizontal="center" vertical="center" wrapText="1"/>
    </xf>
    <xf numFmtId="0" fontId="11" fillId="8" borderId="0" xfId="0" applyFont="1" applyFill="1"/>
    <xf numFmtId="0" fontId="7" fillId="5" borderId="29" xfId="0" applyFont="1" applyFill="1" applyBorder="1" applyAlignment="1">
      <alignment wrapText="1"/>
    </xf>
    <xf numFmtId="0" fontId="10" fillId="2" borderId="0" xfId="0" applyFont="1" applyFill="1" applyAlignment="1">
      <alignment horizontal="left" vertical="center"/>
    </xf>
    <xf numFmtId="0" fontId="0" fillId="0" borderId="0" xfId="0" applyAlignment="1">
      <alignment vertical="center"/>
    </xf>
    <xf numFmtId="0" fontId="0" fillId="0" borderId="28" xfId="0" applyBorder="1" applyAlignment="1">
      <alignment horizontal="center" vertical="center"/>
    </xf>
    <xf numFmtId="0" fontId="0" fillId="0" borderId="23" xfId="0" applyBorder="1" applyAlignment="1">
      <alignment horizontal="center" vertical="center"/>
    </xf>
    <xf numFmtId="0" fontId="0" fillId="0" borderId="26"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27"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47" xfId="0" applyBorder="1" applyAlignment="1">
      <alignment horizontal="center" vertical="center"/>
    </xf>
    <xf numFmtId="0" fontId="0" fillId="0" borderId="21" xfId="0" applyBorder="1" applyAlignment="1">
      <alignment horizontal="left" vertical="top" wrapText="1"/>
    </xf>
    <xf numFmtId="0" fontId="0" fillId="0" borderId="17"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0" xfId="0" applyBorder="1" applyAlignment="1">
      <alignment horizontal="left" vertical="top" wrapText="1"/>
    </xf>
    <xf numFmtId="0" fontId="0" fillId="0" borderId="2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6"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7" xfId="0" applyBorder="1" applyAlignment="1">
      <alignment horizontal="left" vertical="top" wrapText="1"/>
    </xf>
    <xf numFmtId="0" fontId="0" fillId="0" borderId="21" xfId="0" applyBorder="1" applyAlignment="1">
      <alignment vertical="top" wrapText="1"/>
    </xf>
    <xf numFmtId="0" fontId="0" fillId="0" borderId="19"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22" xfId="0" applyBorder="1" applyAlignment="1">
      <alignment vertical="top" wrapText="1"/>
    </xf>
    <xf numFmtId="0" fontId="0" fillId="0" borderId="20" xfId="0" applyBorder="1" applyAlignment="1">
      <alignment vertical="top" wrapText="1"/>
    </xf>
    <xf numFmtId="0" fontId="0" fillId="0" borderId="13" xfId="0" applyBorder="1" applyAlignment="1">
      <alignment vertical="top" wrapText="1"/>
    </xf>
    <xf numFmtId="0" fontId="0" fillId="0" borderId="17" xfId="0" applyBorder="1" applyAlignment="1">
      <alignment vertical="top" wrapText="1"/>
    </xf>
    <xf numFmtId="0" fontId="0" fillId="0" borderId="14" xfId="0" applyBorder="1" applyAlignment="1">
      <alignment vertical="top" wrapText="1"/>
    </xf>
    <xf numFmtId="0" fontId="0" fillId="0" borderId="0" xfId="0" applyAlignment="1">
      <alignment vertical="top" wrapText="1"/>
    </xf>
    <xf numFmtId="0" fontId="7" fillId="0" borderId="14" xfId="0" applyFont="1" applyBorder="1" applyAlignment="1">
      <alignment vertical="top" wrapText="1"/>
    </xf>
    <xf numFmtId="0" fontId="0" fillId="0" borderId="16" xfId="0" applyBorder="1" applyAlignment="1">
      <alignment vertical="top" wrapText="1"/>
    </xf>
    <xf numFmtId="0" fontId="0" fillId="0" borderId="18" xfId="0" applyBorder="1" applyAlignment="1">
      <alignment vertical="top" wrapText="1"/>
    </xf>
  </cellXfs>
  <cellStyles count="2">
    <cellStyle name="Normal" xfId="0" builtinId="0"/>
    <cellStyle name="Normal 2" xfId="1" xr:uid="{D243CABC-B69C-4EA2-BDD1-6C3967C25CA7}"/>
  </cellStyles>
  <dxfs count="4">
    <dxf>
      <font>
        <b/>
        <i val="0"/>
      </font>
      <fill>
        <patternFill>
          <bgColor theme="9"/>
        </patternFill>
      </fill>
    </dxf>
    <dxf>
      <font>
        <b/>
        <i val="0"/>
      </font>
      <fill>
        <patternFill>
          <bgColor rgb="FFFF3300"/>
        </patternFill>
      </fill>
    </dxf>
    <dxf>
      <font>
        <b/>
        <i val="0"/>
      </font>
      <fill>
        <patternFill>
          <bgColor theme="7" tint="0.39994506668294322"/>
        </patternFill>
      </fill>
    </dxf>
    <dxf>
      <font>
        <b/>
        <i val="0"/>
        <strike/>
      </font>
      <fill>
        <patternFill>
          <bgColor theme="6" tint="0.59996337778862885"/>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NIST 800-171 - Conformance</a:t>
            </a:r>
          </a:p>
        </c:rich>
      </c:tx>
      <c:overlay val="0"/>
    </c:title>
    <c:autoTitleDeleted val="0"/>
    <c:plotArea>
      <c:layout/>
      <c:barChart>
        <c:barDir val="col"/>
        <c:grouping val="stacked"/>
        <c:varyColors val="1"/>
        <c:ser>
          <c:idx val="0"/>
          <c:order val="0"/>
          <c:tx>
            <c:strRef>
              <c:f>Dashboard!$B$3</c:f>
              <c:strCache>
                <c:ptCount val="1"/>
                <c:pt idx="0">
                  <c:v>Conformance</c:v>
                </c:pt>
              </c:strCache>
            </c:strRef>
          </c:tx>
          <c:spPr>
            <a:solidFill>
              <a:srgbClr val="38761D"/>
            </a:solidFill>
            <a:ln cmpd="sng">
              <a:solidFill>
                <a:srgbClr val="000000"/>
              </a:solidFill>
            </a:ln>
          </c:spPr>
          <c:invertIfNegative val="1"/>
          <c:cat>
            <c:strRef>
              <c:f>Dashboard!$A$4:$A$17</c:f>
              <c:strCache>
                <c:ptCount val="14"/>
                <c:pt idx="0">
                  <c:v>Access Control</c:v>
                </c:pt>
                <c:pt idx="1">
                  <c:v>Awareness and Training</c:v>
                </c:pt>
                <c:pt idx="2">
                  <c:v>Audit and Accountability</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Dashboard!$B$4:$B$17</c:f>
              <c:numCache>
                <c:formatCode>General</c:formatCode>
                <c:ptCount val="14"/>
                <c:pt idx="0">
                  <c:v>52.727272727272727</c:v>
                </c:pt>
                <c:pt idx="1">
                  <c:v>58.333333333333336</c:v>
                </c:pt>
                <c:pt idx="2">
                  <c:v>58.148148148148152</c:v>
                </c:pt>
                <c:pt idx="3">
                  <c:v>47.036019536019538</c:v>
                </c:pt>
                <c:pt idx="4">
                  <c:v>59.469696969696976</c:v>
                </c:pt>
                <c:pt idx="5">
                  <c:v>40</c:v>
                </c:pt>
                <c:pt idx="6">
                  <c:v>54.166666666666664</c:v>
                </c:pt>
                <c:pt idx="7">
                  <c:v>62.962962962962969</c:v>
                </c:pt>
                <c:pt idx="8">
                  <c:v>62.5</c:v>
                </c:pt>
                <c:pt idx="9">
                  <c:v>61.111111111111114</c:v>
                </c:pt>
                <c:pt idx="10">
                  <c:v>45.833333333333336</c:v>
                </c:pt>
                <c:pt idx="11">
                  <c:v>66.666666666666671</c:v>
                </c:pt>
                <c:pt idx="12">
                  <c:v>56.09375</c:v>
                </c:pt>
                <c:pt idx="13">
                  <c:v>54.761904761904766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263-402C-AB94-62A85529EB4F}"/>
            </c:ext>
          </c:extLst>
        </c:ser>
        <c:ser>
          <c:idx val="1"/>
          <c:order val="1"/>
          <c:tx>
            <c:strRef>
              <c:f>Dashboard!$C$3</c:f>
              <c:strCache>
                <c:ptCount val="1"/>
                <c:pt idx="0">
                  <c:v>Non-conformance</c:v>
                </c:pt>
              </c:strCache>
            </c:strRef>
          </c:tx>
          <c:spPr>
            <a:solidFill>
              <a:srgbClr val="CC4125"/>
            </a:solidFill>
            <a:ln cmpd="sng">
              <a:solidFill>
                <a:srgbClr val="000000"/>
              </a:solidFill>
            </a:ln>
          </c:spPr>
          <c:invertIfNegative val="1"/>
          <c:cat>
            <c:strRef>
              <c:f>Dashboard!$A$4:$A$17</c:f>
              <c:strCache>
                <c:ptCount val="14"/>
                <c:pt idx="0">
                  <c:v>Access Control</c:v>
                </c:pt>
                <c:pt idx="1">
                  <c:v>Awareness and Training</c:v>
                </c:pt>
                <c:pt idx="2">
                  <c:v>Audit and Accountability</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Dashboard!$C$4:$C$17</c:f>
              <c:numCache>
                <c:formatCode>General</c:formatCode>
                <c:ptCount val="14"/>
                <c:pt idx="0">
                  <c:v>47.272727272727273</c:v>
                </c:pt>
                <c:pt idx="1">
                  <c:v>41.666666666666664</c:v>
                </c:pt>
                <c:pt idx="2">
                  <c:v>41.851851851851848</c:v>
                </c:pt>
                <c:pt idx="3">
                  <c:v>52.963980463980462</c:v>
                </c:pt>
                <c:pt idx="4">
                  <c:v>40.530303030303024</c:v>
                </c:pt>
                <c:pt idx="5">
                  <c:v>60</c:v>
                </c:pt>
                <c:pt idx="6">
                  <c:v>45.833333333333336</c:v>
                </c:pt>
                <c:pt idx="7">
                  <c:v>37.037037037037031</c:v>
                </c:pt>
                <c:pt idx="8">
                  <c:v>37.5</c:v>
                </c:pt>
                <c:pt idx="9">
                  <c:v>38.888888888888886</c:v>
                </c:pt>
                <c:pt idx="10">
                  <c:v>54.166666666666664</c:v>
                </c:pt>
                <c:pt idx="11">
                  <c:v>33.333333333333329</c:v>
                </c:pt>
                <c:pt idx="12">
                  <c:v>43.90625</c:v>
                </c:pt>
                <c:pt idx="13">
                  <c:v>45.238095238095234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263-402C-AB94-62A85529EB4F}"/>
            </c:ext>
          </c:extLst>
        </c:ser>
        <c:dLbls>
          <c:showLegendKey val="0"/>
          <c:showVal val="0"/>
          <c:showCatName val="0"/>
          <c:showSerName val="0"/>
          <c:showPercent val="0"/>
          <c:showBubbleSize val="0"/>
        </c:dLbls>
        <c:gapWidth val="150"/>
        <c:overlap val="100"/>
        <c:axId val="454521279"/>
        <c:axId val="1612471244"/>
      </c:barChart>
      <c:catAx>
        <c:axId val="454521279"/>
        <c:scaling>
          <c:orientation val="minMax"/>
        </c:scaling>
        <c:delete val="0"/>
        <c:axPos val="b"/>
        <c:title>
          <c:tx>
            <c:rich>
              <a:bodyPr/>
              <a:lstStyle/>
              <a:p>
                <a:pPr lvl="0">
                  <a:defRPr b="0">
                    <a:solidFill>
                      <a:srgbClr val="000000"/>
                    </a:solidFill>
                    <a:latin typeface="Roboto"/>
                  </a:defRPr>
                </a:pPr>
                <a:r>
                  <a:rPr lang="en-US" b="0">
                    <a:solidFill>
                      <a:srgbClr val="000000"/>
                    </a:solidFill>
                    <a:latin typeface="Roboto"/>
                  </a:rPr>
                  <a:t>Control Families</a:t>
                </a:r>
              </a:p>
            </c:rich>
          </c:tx>
          <c:layout>
            <c:manualLayout>
              <c:xMode val="edge"/>
              <c:yMode val="edge"/>
              <c:x val="0.39842566070993701"/>
              <c:y val="0.91428571428571426"/>
            </c:manualLayout>
          </c:layout>
          <c:overlay val="0"/>
        </c:title>
        <c:numFmt formatCode="General" sourceLinked="1"/>
        <c:majorTickMark val="none"/>
        <c:minorTickMark val="none"/>
        <c:tickLblPos val="nextTo"/>
        <c:txPr>
          <a:bodyPr/>
          <a:lstStyle/>
          <a:p>
            <a:pPr lvl="0">
              <a:defRPr sz="1000" b="0">
                <a:solidFill>
                  <a:srgbClr val="000000"/>
                </a:solidFill>
                <a:latin typeface="Roboto"/>
              </a:defRPr>
            </a:pPr>
            <a:endParaRPr lang="en-US"/>
          </a:p>
        </c:txPr>
        <c:crossAx val="1612471244"/>
        <c:crosses val="autoZero"/>
        <c:auto val="1"/>
        <c:lblAlgn val="ctr"/>
        <c:lblOffset val="100"/>
        <c:noMultiLvlLbl val="1"/>
      </c:catAx>
      <c:valAx>
        <c:axId val="16124712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454521279"/>
        <c:crosses val="autoZero"/>
        <c:crossBetween val="between"/>
      </c:valAx>
    </c:plotArea>
    <c:legend>
      <c:legendPos val="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0">
                <a:solidFill>
                  <a:srgbClr val="000000"/>
                </a:solidFill>
                <a:latin typeface="Roboto"/>
              </a:defRPr>
            </a:pPr>
            <a:r>
              <a:rPr lang="en-US" sz="1200" b="0">
                <a:solidFill>
                  <a:srgbClr val="000000"/>
                </a:solidFill>
                <a:latin typeface="Roboto"/>
              </a:rPr>
              <a:t>Incident Response</a:t>
            </a:r>
          </a:p>
        </c:rich>
      </c:tx>
      <c:overlay val="0"/>
    </c:title>
    <c:autoTitleDeleted val="0"/>
    <c:plotArea>
      <c:layout>
        <c:manualLayout>
          <c:xMode val="edge"/>
          <c:yMode val="edge"/>
          <c:x val="3.2617187499999978E-2"/>
          <c:y val="0.11926147704590821"/>
          <c:w val="0.90585937500000002"/>
          <c:h val="0.80504915784811504"/>
        </c:manualLayout>
      </c:layout>
      <c:radarChart>
        <c:radarStyle val="marker"/>
        <c:varyColors val="1"/>
        <c:ser>
          <c:idx val="0"/>
          <c:order val="0"/>
          <c:spPr>
            <a:ln cmpd="sng">
              <a:solidFill>
                <a:srgbClr val="3366CC">
                  <a:alpha val="100000"/>
                </a:srgbClr>
              </a:solidFill>
            </a:ln>
          </c:spPr>
          <c:marker>
            <c:symbol val="none"/>
          </c:marker>
          <c:cat>
            <c:strRef>
              <c:f>Dashboard!$E$84:$E$86</c:f>
              <c:strCache>
                <c:ptCount val="3"/>
                <c:pt idx="0">
                  <c:v>3.6.1</c:v>
                </c:pt>
                <c:pt idx="1">
                  <c:v>3.6.2</c:v>
                </c:pt>
                <c:pt idx="2">
                  <c:v>3.6.3</c:v>
                </c:pt>
              </c:strCache>
            </c:strRef>
          </c:cat>
          <c:val>
            <c:numRef>
              <c:f>Dashboard!$F$84:$F$86</c:f>
              <c:numCache>
                <c:formatCode>General</c:formatCode>
                <c:ptCount val="3"/>
                <c:pt idx="0">
                  <c:v>50</c:v>
                </c:pt>
                <c:pt idx="1">
                  <c:v>70</c:v>
                </c:pt>
                <c:pt idx="2">
                  <c:v>0</c:v>
                </c:pt>
              </c:numCache>
            </c:numRef>
          </c:val>
          <c:extLst>
            <c:ext xmlns:c16="http://schemas.microsoft.com/office/drawing/2014/chart" uri="{C3380CC4-5D6E-409C-BE32-E72D297353CC}">
              <c16:uniqueId val="{00000000-F299-4D52-8A1B-BCD28831D815}"/>
            </c:ext>
          </c:extLst>
        </c:ser>
        <c:dLbls>
          <c:showLegendKey val="0"/>
          <c:showVal val="0"/>
          <c:showCatName val="0"/>
          <c:showSerName val="0"/>
          <c:showPercent val="0"/>
          <c:showBubbleSize val="0"/>
        </c:dLbls>
        <c:axId val="379086419"/>
        <c:axId val="799933782"/>
      </c:radarChart>
      <c:catAx>
        <c:axId val="379086419"/>
        <c:scaling>
          <c:orientation val="minMax"/>
        </c:scaling>
        <c:delete val="0"/>
        <c:axPos val="b"/>
        <c:numFmt formatCode="General" sourceLinked="1"/>
        <c:majorTickMark val="cross"/>
        <c:minorTickMark val="cross"/>
        <c:tickLblPos val="nextTo"/>
        <c:crossAx val="799933782"/>
        <c:crosses val="autoZero"/>
        <c:auto val="1"/>
        <c:lblAlgn val="ctr"/>
        <c:lblOffset val="100"/>
        <c:noMultiLvlLbl val="1"/>
      </c:catAx>
      <c:valAx>
        <c:axId val="799933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379086419"/>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0">
                <a:solidFill>
                  <a:srgbClr val="000000"/>
                </a:solidFill>
                <a:latin typeface="Roboto"/>
              </a:defRPr>
            </a:pPr>
            <a:r>
              <a:rPr lang="en-US" sz="1200" b="0">
                <a:solidFill>
                  <a:srgbClr val="000000"/>
                </a:solidFill>
                <a:latin typeface="Roboto"/>
              </a:rPr>
              <a:t>Media Protections</a:t>
            </a:r>
          </a:p>
        </c:rich>
      </c:tx>
      <c:overlay val="0"/>
    </c:title>
    <c:autoTitleDeleted val="0"/>
    <c:plotArea>
      <c:layout>
        <c:manualLayout>
          <c:xMode val="edge"/>
          <c:yMode val="edge"/>
          <c:x val="3.2941176470588258E-2"/>
          <c:y val="7.5892857142857137E-2"/>
          <c:w val="0.9159887039596224"/>
          <c:h val="0.85714285714285721"/>
        </c:manualLayout>
      </c:layout>
      <c:radarChart>
        <c:radarStyle val="marker"/>
        <c:varyColors val="1"/>
        <c:ser>
          <c:idx val="0"/>
          <c:order val="0"/>
          <c:spPr>
            <a:ln cmpd="sng">
              <a:solidFill>
                <a:srgbClr val="3366CC">
                  <a:alpha val="100000"/>
                </a:srgbClr>
              </a:solidFill>
            </a:ln>
          </c:spPr>
          <c:marker>
            <c:symbol val="none"/>
          </c:marker>
          <c:cat>
            <c:strRef>
              <c:f>Dashboard!$M$84:$M$92</c:f>
              <c:strCache>
                <c:ptCount val="9"/>
                <c:pt idx="0">
                  <c:v>3.8.1</c:v>
                </c:pt>
                <c:pt idx="1">
                  <c:v>3.8.2</c:v>
                </c:pt>
                <c:pt idx="2">
                  <c:v>3.8.3</c:v>
                </c:pt>
                <c:pt idx="3">
                  <c:v>3.8.4</c:v>
                </c:pt>
                <c:pt idx="4">
                  <c:v>3.8.5</c:v>
                </c:pt>
                <c:pt idx="5">
                  <c:v>3.8.6</c:v>
                </c:pt>
                <c:pt idx="6">
                  <c:v>3.8.7</c:v>
                </c:pt>
                <c:pt idx="7">
                  <c:v>3.8.8</c:v>
                </c:pt>
                <c:pt idx="8">
                  <c:v>3.8.9</c:v>
                </c:pt>
              </c:strCache>
            </c:strRef>
          </c:cat>
          <c:val>
            <c:numRef>
              <c:f>Dashboard!$N$84:$N$92</c:f>
              <c:numCache>
                <c:formatCode>General</c:formatCode>
                <c:ptCount val="9"/>
                <c:pt idx="0">
                  <c:v>66.666666666666671</c:v>
                </c:pt>
                <c:pt idx="1">
                  <c:v>100</c:v>
                </c:pt>
                <c:pt idx="2">
                  <c:v>25</c:v>
                </c:pt>
                <c:pt idx="3">
                  <c:v>100</c:v>
                </c:pt>
                <c:pt idx="4">
                  <c:v>25</c:v>
                </c:pt>
                <c:pt idx="5">
                  <c:v>0</c:v>
                </c:pt>
                <c:pt idx="6">
                  <c:v>100</c:v>
                </c:pt>
                <c:pt idx="7">
                  <c:v>100</c:v>
                </c:pt>
                <c:pt idx="8">
                  <c:v>50</c:v>
                </c:pt>
              </c:numCache>
            </c:numRef>
          </c:val>
          <c:extLst>
            <c:ext xmlns:c16="http://schemas.microsoft.com/office/drawing/2014/chart" uri="{C3380CC4-5D6E-409C-BE32-E72D297353CC}">
              <c16:uniqueId val="{00000000-DF5A-4E9E-B176-0C6010691BDF}"/>
            </c:ext>
          </c:extLst>
        </c:ser>
        <c:dLbls>
          <c:showLegendKey val="0"/>
          <c:showVal val="0"/>
          <c:showCatName val="0"/>
          <c:showSerName val="0"/>
          <c:showPercent val="0"/>
          <c:showBubbleSize val="0"/>
        </c:dLbls>
        <c:axId val="1637780216"/>
        <c:axId val="679533564"/>
      </c:radarChart>
      <c:catAx>
        <c:axId val="1637780216"/>
        <c:scaling>
          <c:orientation val="minMax"/>
        </c:scaling>
        <c:delete val="0"/>
        <c:axPos val="b"/>
        <c:numFmt formatCode="General" sourceLinked="1"/>
        <c:majorTickMark val="cross"/>
        <c:minorTickMark val="cross"/>
        <c:tickLblPos val="nextTo"/>
        <c:crossAx val="679533564"/>
        <c:crosses val="autoZero"/>
        <c:auto val="1"/>
        <c:lblAlgn val="ctr"/>
        <c:lblOffset val="100"/>
        <c:noMultiLvlLbl val="1"/>
      </c:catAx>
      <c:valAx>
        <c:axId val="6795335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1637780216"/>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0">
                <a:solidFill>
                  <a:srgbClr val="000000"/>
                </a:solidFill>
                <a:latin typeface="Roboto"/>
              </a:defRPr>
            </a:pPr>
            <a:r>
              <a:rPr lang="en-US" sz="1200" b="0">
                <a:solidFill>
                  <a:srgbClr val="000000"/>
                </a:solidFill>
                <a:latin typeface="Roboto"/>
              </a:rPr>
              <a:t>Physical Protection</a:t>
            </a:r>
          </a:p>
        </c:rich>
      </c:tx>
      <c:overlay val="0"/>
    </c:title>
    <c:autoTitleDeleted val="0"/>
    <c:plotArea>
      <c:layout>
        <c:manualLayout>
          <c:xMode val="edge"/>
          <c:yMode val="edge"/>
          <c:x val="3.2617187499999978E-2"/>
          <c:y val="0.11926147704590821"/>
          <c:w val="0.90585937500000002"/>
          <c:h val="0.80504915784811504"/>
        </c:manualLayout>
      </c:layout>
      <c:radarChart>
        <c:radarStyle val="marker"/>
        <c:varyColors val="1"/>
        <c:ser>
          <c:idx val="0"/>
          <c:order val="0"/>
          <c:spPr>
            <a:ln cmpd="sng">
              <a:solidFill>
                <a:srgbClr val="3366CC">
                  <a:alpha val="100000"/>
                </a:srgbClr>
              </a:solidFill>
            </a:ln>
          </c:spPr>
          <c:marker>
            <c:symbol val="none"/>
          </c:marker>
          <c:cat>
            <c:strRef>
              <c:f>Dashboard!$E$120:$E$125</c:f>
              <c:strCache>
                <c:ptCount val="6"/>
                <c:pt idx="0">
                  <c:v>3.10.1</c:v>
                </c:pt>
                <c:pt idx="1">
                  <c:v>3.10.2</c:v>
                </c:pt>
                <c:pt idx="2">
                  <c:v>3.10.3</c:v>
                </c:pt>
                <c:pt idx="3">
                  <c:v>3.10.4</c:v>
                </c:pt>
                <c:pt idx="4">
                  <c:v>3.10.5</c:v>
                </c:pt>
                <c:pt idx="5">
                  <c:v>3.10.6</c:v>
                </c:pt>
              </c:strCache>
            </c:strRef>
          </c:cat>
          <c:val>
            <c:numRef>
              <c:f>Dashboard!$F$120:$F$125</c:f>
              <c:numCache>
                <c:formatCode>General</c:formatCode>
                <c:ptCount val="6"/>
                <c:pt idx="0">
                  <c:v>50</c:v>
                </c:pt>
                <c:pt idx="1">
                  <c:v>50</c:v>
                </c:pt>
                <c:pt idx="2">
                  <c:v>50</c:v>
                </c:pt>
                <c:pt idx="3">
                  <c:v>100</c:v>
                </c:pt>
                <c:pt idx="4">
                  <c:v>66.666666666666671</c:v>
                </c:pt>
                <c:pt idx="5">
                  <c:v>50</c:v>
                </c:pt>
              </c:numCache>
            </c:numRef>
          </c:val>
          <c:extLst>
            <c:ext xmlns:c16="http://schemas.microsoft.com/office/drawing/2014/chart" uri="{C3380CC4-5D6E-409C-BE32-E72D297353CC}">
              <c16:uniqueId val="{00000000-3B23-488C-9BB3-7353A2EE227E}"/>
            </c:ext>
          </c:extLst>
        </c:ser>
        <c:dLbls>
          <c:showLegendKey val="0"/>
          <c:showVal val="0"/>
          <c:showCatName val="0"/>
          <c:showSerName val="0"/>
          <c:showPercent val="0"/>
          <c:showBubbleSize val="0"/>
        </c:dLbls>
        <c:axId val="379086419"/>
        <c:axId val="799933782"/>
      </c:radarChart>
      <c:catAx>
        <c:axId val="379086419"/>
        <c:scaling>
          <c:orientation val="minMax"/>
        </c:scaling>
        <c:delete val="0"/>
        <c:axPos val="b"/>
        <c:numFmt formatCode="General" sourceLinked="1"/>
        <c:majorTickMark val="cross"/>
        <c:minorTickMark val="cross"/>
        <c:tickLblPos val="nextTo"/>
        <c:crossAx val="799933782"/>
        <c:crosses val="autoZero"/>
        <c:auto val="1"/>
        <c:lblAlgn val="ctr"/>
        <c:lblOffset val="100"/>
        <c:noMultiLvlLbl val="1"/>
      </c:catAx>
      <c:valAx>
        <c:axId val="799933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379086419"/>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0">
                <a:solidFill>
                  <a:srgbClr val="000000"/>
                </a:solidFill>
                <a:latin typeface="Roboto"/>
              </a:defRPr>
            </a:pPr>
            <a:r>
              <a:rPr lang="en-US" sz="1200" b="0">
                <a:solidFill>
                  <a:srgbClr val="000000"/>
                </a:solidFill>
                <a:latin typeface="Roboto"/>
              </a:rPr>
              <a:t>Risk Assessment</a:t>
            </a:r>
          </a:p>
        </c:rich>
      </c:tx>
      <c:overlay val="0"/>
    </c:title>
    <c:autoTitleDeleted val="0"/>
    <c:plotArea>
      <c:layout>
        <c:manualLayout>
          <c:xMode val="edge"/>
          <c:yMode val="edge"/>
          <c:x val="3.2617187499999978E-2"/>
          <c:y val="0.11926147704590821"/>
          <c:w val="0.90585937500000002"/>
          <c:h val="0.80504915784811504"/>
        </c:manualLayout>
      </c:layout>
      <c:radarChart>
        <c:radarStyle val="marker"/>
        <c:varyColors val="1"/>
        <c:ser>
          <c:idx val="0"/>
          <c:order val="0"/>
          <c:spPr>
            <a:ln cmpd="sng">
              <a:solidFill>
                <a:srgbClr val="3366CC">
                  <a:alpha val="100000"/>
                </a:srgbClr>
              </a:solidFill>
            </a:ln>
          </c:spPr>
          <c:marker>
            <c:symbol val="none"/>
          </c:marker>
          <c:cat>
            <c:strRef>
              <c:f>Dashboard!$I$120:$I$122</c:f>
              <c:strCache>
                <c:ptCount val="3"/>
                <c:pt idx="0">
                  <c:v>3.11.1</c:v>
                </c:pt>
                <c:pt idx="1">
                  <c:v>3.11.2</c:v>
                </c:pt>
                <c:pt idx="2">
                  <c:v>3.11.3</c:v>
                </c:pt>
              </c:strCache>
            </c:strRef>
          </c:cat>
          <c:val>
            <c:numRef>
              <c:f>Dashboard!$J$120:$J$122</c:f>
              <c:numCache>
                <c:formatCode>General</c:formatCode>
                <c:ptCount val="3"/>
                <c:pt idx="0">
                  <c:v>75</c:v>
                </c:pt>
                <c:pt idx="1">
                  <c:v>37.5</c:v>
                </c:pt>
                <c:pt idx="2">
                  <c:v>25</c:v>
                </c:pt>
              </c:numCache>
            </c:numRef>
          </c:val>
          <c:extLst>
            <c:ext xmlns:c16="http://schemas.microsoft.com/office/drawing/2014/chart" uri="{C3380CC4-5D6E-409C-BE32-E72D297353CC}">
              <c16:uniqueId val="{00000000-D7EC-489E-B63B-AC9EB5DB039A}"/>
            </c:ext>
          </c:extLst>
        </c:ser>
        <c:dLbls>
          <c:showLegendKey val="0"/>
          <c:showVal val="0"/>
          <c:showCatName val="0"/>
          <c:showSerName val="0"/>
          <c:showPercent val="0"/>
          <c:showBubbleSize val="0"/>
        </c:dLbls>
        <c:axId val="379086419"/>
        <c:axId val="799933782"/>
      </c:radarChart>
      <c:catAx>
        <c:axId val="379086419"/>
        <c:scaling>
          <c:orientation val="minMax"/>
        </c:scaling>
        <c:delete val="0"/>
        <c:axPos val="b"/>
        <c:numFmt formatCode="General" sourceLinked="1"/>
        <c:majorTickMark val="cross"/>
        <c:minorTickMark val="cross"/>
        <c:tickLblPos val="nextTo"/>
        <c:crossAx val="799933782"/>
        <c:crosses val="autoZero"/>
        <c:auto val="1"/>
        <c:lblAlgn val="ctr"/>
        <c:lblOffset val="100"/>
        <c:noMultiLvlLbl val="1"/>
      </c:catAx>
      <c:valAx>
        <c:axId val="799933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379086419"/>
        <c:crosses val="autoZero"/>
        <c:crossBetween val="between"/>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0">
                <a:solidFill>
                  <a:srgbClr val="000000"/>
                </a:solidFill>
                <a:latin typeface="Roboto"/>
              </a:defRPr>
            </a:pPr>
            <a:r>
              <a:rPr lang="en-US" sz="1200" b="0">
                <a:solidFill>
                  <a:srgbClr val="000000"/>
                </a:solidFill>
                <a:latin typeface="Roboto"/>
              </a:rPr>
              <a:t>Security Assessment</a:t>
            </a:r>
          </a:p>
        </c:rich>
      </c:tx>
      <c:overlay val="0"/>
    </c:title>
    <c:autoTitleDeleted val="0"/>
    <c:plotArea>
      <c:layout>
        <c:manualLayout>
          <c:xMode val="edge"/>
          <c:yMode val="edge"/>
          <c:x val="3.2617187499999978E-2"/>
          <c:y val="0.11926147704590821"/>
          <c:w val="0.90585937500000002"/>
          <c:h val="0.80504915784811504"/>
        </c:manualLayout>
      </c:layout>
      <c:radarChart>
        <c:radarStyle val="marker"/>
        <c:varyColors val="1"/>
        <c:ser>
          <c:idx val="0"/>
          <c:order val="0"/>
          <c:spPr>
            <a:ln cmpd="sng">
              <a:solidFill>
                <a:srgbClr val="3366CC">
                  <a:alpha val="100000"/>
                </a:srgbClr>
              </a:solidFill>
            </a:ln>
          </c:spPr>
          <c:marker>
            <c:symbol val="none"/>
          </c:marker>
          <c:cat>
            <c:strRef>
              <c:f>Dashboard!$M$120:$M$123</c:f>
              <c:strCache>
                <c:ptCount val="4"/>
                <c:pt idx="0">
                  <c:v>3.12.1</c:v>
                </c:pt>
                <c:pt idx="1">
                  <c:v>3.12.2</c:v>
                </c:pt>
                <c:pt idx="2">
                  <c:v>3.12.3</c:v>
                </c:pt>
                <c:pt idx="3">
                  <c:v>3.12.4</c:v>
                </c:pt>
              </c:strCache>
            </c:strRef>
          </c:cat>
          <c:val>
            <c:numRef>
              <c:f>Dashboard!$N$120:$N$123</c:f>
              <c:numCache>
                <c:formatCode>General</c:formatCode>
                <c:ptCount val="4"/>
                <c:pt idx="0">
                  <c:v>100</c:v>
                </c:pt>
                <c:pt idx="1">
                  <c:v>66.666666666666671</c:v>
                </c:pt>
                <c:pt idx="2">
                  <c:v>50</c:v>
                </c:pt>
                <c:pt idx="3">
                  <c:v>50</c:v>
                </c:pt>
              </c:numCache>
            </c:numRef>
          </c:val>
          <c:extLst>
            <c:ext xmlns:c16="http://schemas.microsoft.com/office/drawing/2014/chart" uri="{C3380CC4-5D6E-409C-BE32-E72D297353CC}">
              <c16:uniqueId val="{00000000-0BDD-452C-BEA8-C1B505B884C5}"/>
            </c:ext>
          </c:extLst>
        </c:ser>
        <c:dLbls>
          <c:showLegendKey val="0"/>
          <c:showVal val="0"/>
          <c:showCatName val="0"/>
          <c:showSerName val="0"/>
          <c:showPercent val="0"/>
          <c:showBubbleSize val="0"/>
        </c:dLbls>
        <c:axId val="379086419"/>
        <c:axId val="799933782"/>
      </c:radarChart>
      <c:catAx>
        <c:axId val="379086419"/>
        <c:scaling>
          <c:orientation val="minMax"/>
        </c:scaling>
        <c:delete val="0"/>
        <c:axPos val="b"/>
        <c:numFmt formatCode="General" sourceLinked="1"/>
        <c:majorTickMark val="cross"/>
        <c:minorTickMark val="cross"/>
        <c:tickLblPos val="nextTo"/>
        <c:crossAx val="799933782"/>
        <c:crosses val="autoZero"/>
        <c:auto val="1"/>
        <c:lblAlgn val="ctr"/>
        <c:lblOffset val="100"/>
        <c:noMultiLvlLbl val="1"/>
      </c:catAx>
      <c:valAx>
        <c:axId val="799933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379086419"/>
        <c:crosses val="autoZero"/>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0">
                <a:solidFill>
                  <a:srgbClr val="000000"/>
                </a:solidFill>
                <a:latin typeface="Roboto"/>
              </a:defRPr>
            </a:pPr>
            <a:r>
              <a:rPr lang="en-US" sz="1200" b="0">
                <a:solidFill>
                  <a:srgbClr val="000000"/>
                </a:solidFill>
                <a:latin typeface="Roboto"/>
              </a:rPr>
              <a:t>System and Communication Protection</a:t>
            </a:r>
          </a:p>
        </c:rich>
      </c:tx>
      <c:overlay val="0"/>
    </c:title>
    <c:autoTitleDeleted val="0"/>
    <c:plotArea>
      <c:layout>
        <c:manualLayout>
          <c:xMode val="edge"/>
          <c:yMode val="edge"/>
          <c:x val="3.2617187499999978E-2"/>
          <c:y val="0.11926147704590821"/>
          <c:w val="0.90585937500000002"/>
          <c:h val="0.80504915784811504"/>
        </c:manualLayout>
      </c:layout>
      <c:radarChart>
        <c:radarStyle val="marker"/>
        <c:varyColors val="1"/>
        <c:ser>
          <c:idx val="0"/>
          <c:order val="0"/>
          <c:spPr>
            <a:ln cmpd="sng">
              <a:solidFill>
                <a:srgbClr val="3366CC">
                  <a:alpha val="100000"/>
                </a:srgbClr>
              </a:solidFill>
            </a:ln>
          </c:spPr>
          <c:marker>
            <c:symbol val="none"/>
          </c:marker>
          <c:cat>
            <c:strRef>
              <c:f>Dashboard!$Q$120:$Q$135</c:f>
              <c:strCache>
                <c:ptCount val="16"/>
                <c:pt idx="0">
                  <c:v>3.13.1</c:v>
                </c:pt>
                <c:pt idx="1">
                  <c:v>3.13.2</c:v>
                </c:pt>
                <c:pt idx="2">
                  <c:v>3.13.3</c:v>
                </c:pt>
                <c:pt idx="3">
                  <c:v>3.13.4</c:v>
                </c:pt>
                <c:pt idx="4">
                  <c:v>3.13.5</c:v>
                </c:pt>
                <c:pt idx="5">
                  <c:v>3.13.6</c:v>
                </c:pt>
                <c:pt idx="6">
                  <c:v>3.13.7</c:v>
                </c:pt>
                <c:pt idx="7">
                  <c:v>3.13.8</c:v>
                </c:pt>
                <c:pt idx="8">
                  <c:v>3.13.9</c:v>
                </c:pt>
                <c:pt idx="9">
                  <c:v>3.13.10</c:v>
                </c:pt>
                <c:pt idx="10">
                  <c:v>3.13.11</c:v>
                </c:pt>
                <c:pt idx="11">
                  <c:v>3.13.12</c:v>
                </c:pt>
                <c:pt idx="12">
                  <c:v>3.13.13</c:v>
                </c:pt>
                <c:pt idx="13">
                  <c:v>3.13.14</c:v>
                </c:pt>
                <c:pt idx="14">
                  <c:v>3.13.15</c:v>
                </c:pt>
                <c:pt idx="15">
                  <c:v>3.13.16</c:v>
                </c:pt>
              </c:strCache>
            </c:strRef>
          </c:cat>
          <c:val>
            <c:numRef>
              <c:f>Dashboard!$R$120:$R$135</c:f>
              <c:numCache>
                <c:formatCode>General</c:formatCode>
                <c:ptCount val="16"/>
                <c:pt idx="0">
                  <c:v>62.5</c:v>
                </c:pt>
                <c:pt idx="1">
                  <c:v>60</c:v>
                </c:pt>
                <c:pt idx="2">
                  <c:v>25</c:v>
                </c:pt>
                <c:pt idx="3">
                  <c:v>0</c:v>
                </c:pt>
                <c:pt idx="4">
                  <c:v>100</c:v>
                </c:pt>
                <c:pt idx="5">
                  <c:v>50</c:v>
                </c:pt>
                <c:pt idx="6">
                  <c:v>100</c:v>
                </c:pt>
                <c:pt idx="7">
                  <c:v>50</c:v>
                </c:pt>
                <c:pt idx="8">
                  <c:v>50</c:v>
                </c:pt>
                <c:pt idx="9">
                  <c:v>100</c:v>
                </c:pt>
                <c:pt idx="10">
                  <c:v>0</c:v>
                </c:pt>
                <c:pt idx="11">
                  <c:v>50</c:v>
                </c:pt>
                <c:pt idx="12">
                  <c:v>75</c:v>
                </c:pt>
                <c:pt idx="13">
                  <c:v>75</c:v>
                </c:pt>
                <c:pt idx="14">
                  <c:v>50</c:v>
                </c:pt>
                <c:pt idx="15">
                  <c:v>50</c:v>
                </c:pt>
              </c:numCache>
            </c:numRef>
          </c:val>
          <c:extLst>
            <c:ext xmlns:c16="http://schemas.microsoft.com/office/drawing/2014/chart" uri="{C3380CC4-5D6E-409C-BE32-E72D297353CC}">
              <c16:uniqueId val="{00000000-7547-4733-A358-BAB53218C453}"/>
            </c:ext>
          </c:extLst>
        </c:ser>
        <c:dLbls>
          <c:showLegendKey val="0"/>
          <c:showVal val="0"/>
          <c:showCatName val="0"/>
          <c:showSerName val="0"/>
          <c:showPercent val="0"/>
          <c:showBubbleSize val="0"/>
        </c:dLbls>
        <c:axId val="379086419"/>
        <c:axId val="799933782"/>
      </c:radarChart>
      <c:catAx>
        <c:axId val="379086419"/>
        <c:scaling>
          <c:orientation val="minMax"/>
        </c:scaling>
        <c:delete val="0"/>
        <c:axPos val="b"/>
        <c:numFmt formatCode="General" sourceLinked="1"/>
        <c:majorTickMark val="cross"/>
        <c:minorTickMark val="cross"/>
        <c:tickLblPos val="nextTo"/>
        <c:crossAx val="799933782"/>
        <c:crosses val="autoZero"/>
        <c:auto val="1"/>
        <c:lblAlgn val="ctr"/>
        <c:lblOffset val="100"/>
        <c:noMultiLvlLbl val="1"/>
      </c:catAx>
      <c:valAx>
        <c:axId val="799933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379086419"/>
        <c:crosses val="autoZero"/>
        <c:crossBetween val="between"/>
      </c:valAx>
    </c:plotArea>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0">
                <a:solidFill>
                  <a:srgbClr val="000000"/>
                </a:solidFill>
                <a:latin typeface="Roboto"/>
              </a:defRPr>
            </a:pPr>
            <a:r>
              <a:rPr lang="en-US" sz="1200" b="0">
                <a:solidFill>
                  <a:srgbClr val="000000"/>
                </a:solidFill>
                <a:latin typeface="Roboto"/>
              </a:rPr>
              <a:t>System and Information Integrity</a:t>
            </a:r>
          </a:p>
        </c:rich>
      </c:tx>
      <c:overlay val="0"/>
    </c:title>
    <c:autoTitleDeleted val="0"/>
    <c:plotArea>
      <c:layout>
        <c:manualLayout>
          <c:xMode val="edge"/>
          <c:yMode val="edge"/>
          <c:x val="3.2941176470588258E-2"/>
          <c:y val="7.5892857142857137E-2"/>
          <c:w val="0.9159887039596224"/>
          <c:h val="0.85714285714285721"/>
        </c:manualLayout>
      </c:layout>
      <c:radarChart>
        <c:radarStyle val="marker"/>
        <c:varyColors val="1"/>
        <c:ser>
          <c:idx val="0"/>
          <c:order val="0"/>
          <c:spPr>
            <a:ln cmpd="sng">
              <a:solidFill>
                <a:srgbClr val="3366CC">
                  <a:alpha val="100000"/>
                </a:srgbClr>
              </a:solidFill>
            </a:ln>
          </c:spPr>
          <c:marker>
            <c:symbol val="none"/>
          </c:marker>
          <c:cat>
            <c:strRef>
              <c:f>Dashboard!$Q$84:$Q$90</c:f>
              <c:strCache>
                <c:ptCount val="7"/>
                <c:pt idx="0">
                  <c:v>3.14.1</c:v>
                </c:pt>
                <c:pt idx="1">
                  <c:v>3.14.2</c:v>
                </c:pt>
                <c:pt idx="2">
                  <c:v>3.14.3</c:v>
                </c:pt>
                <c:pt idx="3">
                  <c:v>3.14.4</c:v>
                </c:pt>
                <c:pt idx="4">
                  <c:v>3.14.5</c:v>
                </c:pt>
                <c:pt idx="5">
                  <c:v>3.14.6</c:v>
                </c:pt>
                <c:pt idx="6">
                  <c:v>3.14.7</c:v>
                </c:pt>
              </c:strCache>
            </c:strRef>
          </c:cat>
          <c:val>
            <c:numRef>
              <c:f>Dashboard!$R$84:$R$90</c:f>
              <c:numCache>
                <c:formatCode>General</c:formatCode>
                <c:ptCount val="7"/>
                <c:pt idx="0">
                  <c:v>58.333333333333336</c:v>
                </c:pt>
                <c:pt idx="1">
                  <c:v>75</c:v>
                </c:pt>
                <c:pt idx="2">
                  <c:v>50</c:v>
                </c:pt>
                <c:pt idx="3">
                  <c:v>0</c:v>
                </c:pt>
                <c:pt idx="4">
                  <c:v>100</c:v>
                </c:pt>
                <c:pt idx="5">
                  <c:v>50</c:v>
                </c:pt>
                <c:pt idx="6">
                  <c:v>50</c:v>
                </c:pt>
              </c:numCache>
            </c:numRef>
          </c:val>
          <c:extLst>
            <c:ext xmlns:c16="http://schemas.microsoft.com/office/drawing/2014/chart" uri="{C3380CC4-5D6E-409C-BE32-E72D297353CC}">
              <c16:uniqueId val="{00000000-9587-44CC-B7DA-28E400D56FD3}"/>
            </c:ext>
          </c:extLst>
        </c:ser>
        <c:dLbls>
          <c:showLegendKey val="0"/>
          <c:showVal val="0"/>
          <c:showCatName val="0"/>
          <c:showSerName val="0"/>
          <c:showPercent val="0"/>
          <c:showBubbleSize val="0"/>
        </c:dLbls>
        <c:axId val="1637780216"/>
        <c:axId val="679533564"/>
      </c:radarChart>
      <c:catAx>
        <c:axId val="1637780216"/>
        <c:scaling>
          <c:orientation val="minMax"/>
        </c:scaling>
        <c:delete val="0"/>
        <c:axPos val="b"/>
        <c:numFmt formatCode="General" sourceLinked="1"/>
        <c:majorTickMark val="cross"/>
        <c:minorTickMark val="cross"/>
        <c:tickLblPos val="nextTo"/>
        <c:crossAx val="679533564"/>
        <c:crosses val="autoZero"/>
        <c:auto val="1"/>
        <c:lblAlgn val="ctr"/>
        <c:lblOffset val="100"/>
        <c:noMultiLvlLbl val="1"/>
      </c:catAx>
      <c:valAx>
        <c:axId val="6795335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1637780216"/>
        <c:crosses val="autoZero"/>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000000"/>
                </a:solidFill>
                <a:latin typeface="Roboto"/>
              </a:defRPr>
            </a:pPr>
            <a:r>
              <a:rPr lang="en-US" sz="1000" b="0">
                <a:solidFill>
                  <a:srgbClr val="000000"/>
                </a:solidFill>
                <a:latin typeface="Roboto"/>
              </a:rPr>
              <a:t>AI RMF 1.0 Conformance </a:t>
            </a:r>
          </a:p>
        </c:rich>
      </c:tx>
      <c:overlay val="0"/>
    </c:title>
    <c:autoTitleDeleted val="0"/>
    <c:plotArea>
      <c:layout/>
      <c:barChart>
        <c:barDir val="col"/>
        <c:grouping val="stacked"/>
        <c:varyColors val="1"/>
        <c:ser>
          <c:idx val="0"/>
          <c:order val="0"/>
          <c:tx>
            <c:strRef>
              <c:f>Dashboard!$P$3</c:f>
              <c:strCache>
                <c:ptCount val="1"/>
                <c:pt idx="0">
                  <c:v>Conformance</c:v>
                </c:pt>
              </c:strCache>
            </c:strRef>
          </c:tx>
          <c:spPr>
            <a:solidFill>
              <a:srgbClr val="38761D"/>
            </a:solidFill>
            <a:ln cmpd="sng">
              <a:solidFill>
                <a:srgbClr val="000000"/>
              </a:solidFill>
            </a:ln>
          </c:spPr>
          <c:invertIfNegative val="1"/>
          <c:cat>
            <c:strRef>
              <c:f>Dashboard!$O$4:$O$7</c:f>
              <c:strCache>
                <c:ptCount val="4"/>
                <c:pt idx="0">
                  <c:v>Govern</c:v>
                </c:pt>
                <c:pt idx="1">
                  <c:v>Map</c:v>
                </c:pt>
                <c:pt idx="2">
                  <c:v>Measure</c:v>
                </c:pt>
                <c:pt idx="3">
                  <c:v>Manage</c:v>
                </c:pt>
              </c:strCache>
            </c:strRef>
          </c:cat>
          <c:val>
            <c:numRef>
              <c:f>Dashboard!$P$4:$P$7</c:f>
              <c:numCache>
                <c:formatCode>General</c:formatCode>
                <c:ptCount val="4"/>
                <c:pt idx="0">
                  <c:v>60.526315789473685</c:v>
                </c:pt>
                <c:pt idx="1">
                  <c:v>66.666666666666671</c:v>
                </c:pt>
                <c:pt idx="2">
                  <c:v>65.909090909090907</c:v>
                </c:pt>
                <c:pt idx="3">
                  <c:v>57.692307692307693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624-487D-A381-F4818C9AE91D}"/>
            </c:ext>
          </c:extLst>
        </c:ser>
        <c:ser>
          <c:idx val="1"/>
          <c:order val="1"/>
          <c:tx>
            <c:strRef>
              <c:f>Dashboard!$Q$3</c:f>
              <c:strCache>
                <c:ptCount val="1"/>
                <c:pt idx="0">
                  <c:v>Non-conformance</c:v>
                </c:pt>
              </c:strCache>
            </c:strRef>
          </c:tx>
          <c:spPr>
            <a:solidFill>
              <a:srgbClr val="CC4125"/>
            </a:solidFill>
            <a:ln cmpd="sng">
              <a:solidFill>
                <a:srgbClr val="000000"/>
              </a:solidFill>
            </a:ln>
          </c:spPr>
          <c:invertIfNegative val="1"/>
          <c:cat>
            <c:strRef>
              <c:f>Dashboard!$O$4:$O$7</c:f>
              <c:strCache>
                <c:ptCount val="4"/>
                <c:pt idx="0">
                  <c:v>Govern</c:v>
                </c:pt>
                <c:pt idx="1">
                  <c:v>Map</c:v>
                </c:pt>
                <c:pt idx="2">
                  <c:v>Measure</c:v>
                </c:pt>
                <c:pt idx="3">
                  <c:v>Manage</c:v>
                </c:pt>
              </c:strCache>
            </c:strRef>
          </c:cat>
          <c:val>
            <c:numRef>
              <c:f>Dashboard!$Q$4:$Q$7</c:f>
              <c:numCache>
                <c:formatCode>General</c:formatCode>
                <c:ptCount val="4"/>
                <c:pt idx="0">
                  <c:v>39.473684210526315</c:v>
                </c:pt>
                <c:pt idx="1">
                  <c:v>33.333333333333329</c:v>
                </c:pt>
                <c:pt idx="2">
                  <c:v>34.090909090909093</c:v>
                </c:pt>
                <c:pt idx="3">
                  <c:v>42.307692307692307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624-487D-A381-F4818C9AE91D}"/>
            </c:ext>
          </c:extLst>
        </c:ser>
        <c:dLbls>
          <c:showLegendKey val="0"/>
          <c:showVal val="0"/>
          <c:showCatName val="0"/>
          <c:showSerName val="0"/>
          <c:showPercent val="0"/>
          <c:showBubbleSize val="0"/>
        </c:dLbls>
        <c:gapWidth val="150"/>
        <c:overlap val="100"/>
        <c:axId val="454521279"/>
        <c:axId val="1612471244"/>
      </c:barChart>
      <c:catAx>
        <c:axId val="454521279"/>
        <c:scaling>
          <c:orientation val="minMax"/>
        </c:scaling>
        <c:delete val="0"/>
        <c:axPos val="b"/>
        <c:title>
          <c:tx>
            <c:rich>
              <a:bodyPr/>
              <a:lstStyle/>
              <a:p>
                <a:pPr lvl="0">
                  <a:defRPr b="0">
                    <a:solidFill>
                      <a:srgbClr val="000000"/>
                    </a:solidFill>
                    <a:latin typeface="Roboto"/>
                  </a:defRPr>
                </a:pPr>
                <a:r>
                  <a:rPr lang="en-US" b="0">
                    <a:solidFill>
                      <a:srgbClr val="000000"/>
                    </a:solidFill>
                    <a:latin typeface="Roboto"/>
                  </a:rPr>
                  <a:t>Core Functions</a:t>
                </a:r>
              </a:p>
            </c:rich>
          </c:tx>
          <c:layout>
            <c:manualLayout>
              <c:xMode val="edge"/>
              <c:yMode val="edge"/>
              <c:x val="0.46322683891317706"/>
              <c:y val="0.92698412698412702"/>
            </c:manualLayout>
          </c:layout>
          <c:overlay val="0"/>
        </c:title>
        <c:numFmt formatCode="General" sourceLinked="1"/>
        <c:majorTickMark val="none"/>
        <c:minorTickMark val="none"/>
        <c:tickLblPos val="nextTo"/>
        <c:txPr>
          <a:bodyPr/>
          <a:lstStyle/>
          <a:p>
            <a:pPr lvl="0">
              <a:defRPr sz="1000" b="0">
                <a:solidFill>
                  <a:srgbClr val="000000"/>
                </a:solidFill>
                <a:latin typeface="Roboto"/>
              </a:defRPr>
            </a:pPr>
            <a:endParaRPr lang="en-US"/>
          </a:p>
        </c:txPr>
        <c:crossAx val="1612471244"/>
        <c:crosses val="autoZero"/>
        <c:auto val="1"/>
        <c:lblAlgn val="ctr"/>
        <c:lblOffset val="100"/>
        <c:noMultiLvlLbl val="1"/>
      </c:catAx>
      <c:valAx>
        <c:axId val="16124712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454521279"/>
        <c:crosses val="autoZero"/>
        <c:crossBetween val="between"/>
      </c:valAx>
    </c:plotArea>
    <c:legend>
      <c:legendPos val="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000000"/>
                </a:solidFill>
                <a:latin typeface="Roboto"/>
              </a:defRPr>
            </a:pPr>
            <a:r>
              <a:rPr lang="en-US" sz="1000" b="0">
                <a:solidFill>
                  <a:srgbClr val="000000"/>
                </a:solidFill>
                <a:latin typeface="Roboto"/>
              </a:rPr>
              <a:t>AI RMF Requirements - % Conformance</a:t>
            </a:r>
          </a:p>
        </c:rich>
      </c:tx>
      <c:overlay val="0"/>
    </c:title>
    <c:autoTitleDeleted val="0"/>
    <c:plotArea>
      <c:layout/>
      <c:barChart>
        <c:barDir val="bar"/>
        <c:grouping val="percentStacked"/>
        <c:varyColors val="1"/>
        <c:ser>
          <c:idx val="0"/>
          <c:order val="0"/>
          <c:tx>
            <c:strRef>
              <c:f>Dashboard!$R$26</c:f>
              <c:strCache>
                <c:ptCount val="1"/>
                <c:pt idx="0">
                  <c:v>Yes</c:v>
                </c:pt>
              </c:strCache>
            </c:strRef>
          </c:tx>
          <c:spPr>
            <a:solidFill>
              <a:srgbClr val="38761D"/>
            </a:solidFill>
            <a:ln cmpd="sng">
              <a:solidFill>
                <a:srgbClr val="000000"/>
              </a:solidFill>
            </a:ln>
          </c:spPr>
          <c:invertIfNegative val="1"/>
          <c:cat>
            <c:strRef>
              <c:f>Dashboard!$Q$27:$Q$30</c:f>
              <c:strCache>
                <c:ptCount val="4"/>
                <c:pt idx="0">
                  <c:v>Govern</c:v>
                </c:pt>
                <c:pt idx="1">
                  <c:v>Map</c:v>
                </c:pt>
                <c:pt idx="2">
                  <c:v>Measure</c:v>
                </c:pt>
                <c:pt idx="3">
                  <c:v>Manage</c:v>
                </c:pt>
              </c:strCache>
            </c:strRef>
          </c:cat>
          <c:val>
            <c:numRef>
              <c:f>Dashboard!$R$27:$R$30</c:f>
              <c:numCache>
                <c:formatCode>0.00%</c:formatCode>
                <c:ptCount val="4"/>
                <c:pt idx="0">
                  <c:v>0.36842105263157893</c:v>
                </c:pt>
                <c:pt idx="1">
                  <c:v>0.44444444444444442</c:v>
                </c:pt>
                <c:pt idx="2">
                  <c:v>0.45454545454545453</c:v>
                </c:pt>
                <c:pt idx="3">
                  <c:v>0.30769230769230771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49D-4EA9-8092-F94253FCF436}"/>
            </c:ext>
          </c:extLst>
        </c:ser>
        <c:ser>
          <c:idx val="1"/>
          <c:order val="1"/>
          <c:tx>
            <c:strRef>
              <c:f>Dashboard!$S$26</c:f>
              <c:strCache>
                <c:ptCount val="1"/>
                <c:pt idx="0">
                  <c:v>No</c:v>
                </c:pt>
              </c:strCache>
            </c:strRef>
          </c:tx>
          <c:spPr>
            <a:solidFill>
              <a:srgbClr val="CC4125"/>
            </a:solidFill>
            <a:ln cmpd="sng">
              <a:solidFill>
                <a:srgbClr val="000000"/>
              </a:solidFill>
            </a:ln>
          </c:spPr>
          <c:invertIfNegative val="1"/>
          <c:cat>
            <c:strRef>
              <c:f>Dashboard!$Q$27:$Q$30</c:f>
              <c:strCache>
                <c:ptCount val="4"/>
                <c:pt idx="0">
                  <c:v>Govern</c:v>
                </c:pt>
                <c:pt idx="1">
                  <c:v>Map</c:v>
                </c:pt>
                <c:pt idx="2">
                  <c:v>Measure</c:v>
                </c:pt>
                <c:pt idx="3">
                  <c:v>Manage</c:v>
                </c:pt>
              </c:strCache>
            </c:strRef>
          </c:cat>
          <c:val>
            <c:numRef>
              <c:f>Dashboard!$S$27:$S$30</c:f>
              <c:numCache>
                <c:formatCode>0.00%</c:formatCode>
                <c:ptCount val="4"/>
                <c:pt idx="0">
                  <c:v>0.15789473684210525</c:v>
                </c:pt>
                <c:pt idx="1">
                  <c:v>0.1111111111111111</c:v>
                </c:pt>
                <c:pt idx="2">
                  <c:v>0.13636363636363635</c:v>
                </c:pt>
                <c:pt idx="3">
                  <c:v>0.15384615384615385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49D-4EA9-8092-F94253FCF436}"/>
            </c:ext>
          </c:extLst>
        </c:ser>
        <c:ser>
          <c:idx val="2"/>
          <c:order val="2"/>
          <c:tx>
            <c:strRef>
              <c:f>Dashboard!$T$26</c:f>
              <c:strCache>
                <c:ptCount val="1"/>
                <c:pt idx="0">
                  <c:v>Partially</c:v>
                </c:pt>
              </c:strCache>
            </c:strRef>
          </c:tx>
          <c:spPr>
            <a:solidFill>
              <a:srgbClr val="FF9900"/>
            </a:solidFill>
            <a:ln cmpd="sng">
              <a:solidFill>
                <a:srgbClr val="000000"/>
              </a:solidFill>
            </a:ln>
          </c:spPr>
          <c:invertIfNegative val="1"/>
          <c:cat>
            <c:strRef>
              <c:f>Dashboard!$Q$27:$Q$30</c:f>
              <c:strCache>
                <c:ptCount val="4"/>
                <c:pt idx="0">
                  <c:v>Govern</c:v>
                </c:pt>
                <c:pt idx="1">
                  <c:v>Map</c:v>
                </c:pt>
                <c:pt idx="2">
                  <c:v>Measure</c:v>
                </c:pt>
                <c:pt idx="3">
                  <c:v>Manage</c:v>
                </c:pt>
              </c:strCache>
            </c:strRef>
          </c:cat>
          <c:val>
            <c:numRef>
              <c:f>Dashboard!$T$27:$T$30</c:f>
              <c:numCache>
                <c:formatCode>0.00%</c:formatCode>
                <c:ptCount val="4"/>
                <c:pt idx="0">
                  <c:v>0.47368421052631576</c:v>
                </c:pt>
                <c:pt idx="1">
                  <c:v>0.44444444444444442</c:v>
                </c:pt>
                <c:pt idx="2">
                  <c:v>0.40909090909090912</c:v>
                </c:pt>
                <c:pt idx="3">
                  <c:v>0.53846153846153844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49D-4EA9-8092-F94253FCF436}"/>
            </c:ext>
          </c:extLst>
        </c:ser>
        <c:ser>
          <c:idx val="3"/>
          <c:order val="3"/>
          <c:tx>
            <c:strRef>
              <c:f>Dashboard!$U$26</c:f>
              <c:strCache>
                <c:ptCount val="1"/>
                <c:pt idx="0">
                  <c:v>N/A</c:v>
                </c:pt>
              </c:strCache>
            </c:strRef>
          </c:tx>
          <c:spPr>
            <a:solidFill>
              <a:srgbClr val="B7B7B7"/>
            </a:solidFill>
            <a:ln cmpd="sng">
              <a:solidFill>
                <a:srgbClr val="000000"/>
              </a:solidFill>
            </a:ln>
          </c:spPr>
          <c:invertIfNegative val="1"/>
          <c:cat>
            <c:strRef>
              <c:f>Dashboard!$Q$27:$Q$30</c:f>
              <c:strCache>
                <c:ptCount val="4"/>
                <c:pt idx="0">
                  <c:v>Govern</c:v>
                </c:pt>
                <c:pt idx="1">
                  <c:v>Map</c:v>
                </c:pt>
                <c:pt idx="2">
                  <c:v>Measure</c:v>
                </c:pt>
                <c:pt idx="3">
                  <c:v>Manage</c:v>
                </c:pt>
              </c:strCache>
            </c:strRef>
          </c:cat>
          <c:val>
            <c:numRef>
              <c:f>Dashboard!$U$27:$U$30</c:f>
              <c:numCache>
                <c:formatCode>0.00%</c:formatCode>
                <c:ptCount val="4"/>
                <c:pt idx="0">
                  <c:v>0</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49D-4EA9-8092-F94253FCF436}"/>
            </c:ext>
          </c:extLst>
        </c:ser>
        <c:dLbls>
          <c:showLegendKey val="0"/>
          <c:showVal val="0"/>
          <c:showCatName val="0"/>
          <c:showSerName val="0"/>
          <c:showPercent val="0"/>
          <c:showBubbleSize val="0"/>
        </c:dLbls>
        <c:gapWidth val="150"/>
        <c:overlap val="100"/>
        <c:axId val="82641402"/>
        <c:axId val="970979025"/>
      </c:barChart>
      <c:catAx>
        <c:axId val="82641402"/>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970979025"/>
        <c:crosses val="autoZero"/>
        <c:auto val="1"/>
        <c:lblAlgn val="ctr"/>
        <c:lblOffset val="100"/>
        <c:noMultiLvlLbl val="1"/>
      </c:catAx>
      <c:valAx>
        <c:axId val="9709790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82641402"/>
        <c:crosses val="max"/>
        <c:crossBetween val="between"/>
      </c:valAx>
    </c:plotArea>
    <c:legend>
      <c:legendPos val="b"/>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000000"/>
                </a:solidFill>
                <a:latin typeface="Roboto"/>
              </a:defRPr>
            </a:pPr>
            <a:r>
              <a:rPr lang="en-US" sz="1200" b="0">
                <a:solidFill>
                  <a:srgbClr val="000000"/>
                </a:solidFill>
                <a:latin typeface="Roboto"/>
              </a:rPr>
              <a:t>Access Control</a:t>
            </a:r>
          </a:p>
        </c:rich>
      </c:tx>
      <c:overlay val="0"/>
    </c:title>
    <c:autoTitleDeleted val="0"/>
    <c:plotArea>
      <c:layout/>
      <c:radarChart>
        <c:radarStyle val="marker"/>
        <c:varyColors val="1"/>
        <c:ser>
          <c:idx val="0"/>
          <c:order val="0"/>
          <c:spPr>
            <a:ln cmpd="sng">
              <a:solidFill>
                <a:srgbClr val="3366CC">
                  <a:alpha val="100000"/>
                </a:srgbClr>
              </a:solidFill>
            </a:ln>
          </c:spPr>
          <c:marker>
            <c:symbol val="none"/>
          </c:marker>
          <c:cat>
            <c:strRef>
              <c:f>Dashboard!$A$41:$A$62</c:f>
              <c:strCache>
                <c:ptCount val="22"/>
                <c:pt idx="0">
                  <c:v>3.1.1</c:v>
                </c:pt>
                <c:pt idx="1">
                  <c:v>3.1.2</c:v>
                </c:pt>
                <c:pt idx="2">
                  <c:v>3.1.3</c:v>
                </c:pt>
                <c:pt idx="3">
                  <c:v>3.1.4</c:v>
                </c:pt>
                <c:pt idx="4">
                  <c:v>3.1.5</c:v>
                </c:pt>
                <c:pt idx="5">
                  <c:v>3.1.6</c:v>
                </c:pt>
                <c:pt idx="6">
                  <c:v>3.1.7</c:v>
                </c:pt>
                <c:pt idx="7">
                  <c:v>3.1.8</c:v>
                </c:pt>
                <c:pt idx="8">
                  <c:v>3.1.9</c:v>
                </c:pt>
                <c:pt idx="9">
                  <c:v>3.1.10</c:v>
                </c:pt>
                <c:pt idx="10">
                  <c:v>3.1.11</c:v>
                </c:pt>
                <c:pt idx="11">
                  <c:v>3.1.12</c:v>
                </c:pt>
                <c:pt idx="12">
                  <c:v>3.1.13</c:v>
                </c:pt>
                <c:pt idx="13">
                  <c:v>3.1.14</c:v>
                </c:pt>
                <c:pt idx="14">
                  <c:v>3.1.15</c:v>
                </c:pt>
                <c:pt idx="15">
                  <c:v>3.1.16</c:v>
                </c:pt>
                <c:pt idx="16">
                  <c:v>3.1.17</c:v>
                </c:pt>
                <c:pt idx="17">
                  <c:v>3.1.18</c:v>
                </c:pt>
                <c:pt idx="18">
                  <c:v>3.1.19</c:v>
                </c:pt>
                <c:pt idx="19">
                  <c:v>3.1.20</c:v>
                </c:pt>
                <c:pt idx="20">
                  <c:v>3.1.21</c:v>
                </c:pt>
                <c:pt idx="21">
                  <c:v>3.1.22</c:v>
                </c:pt>
              </c:strCache>
            </c:strRef>
          </c:cat>
          <c:val>
            <c:numRef>
              <c:f>Dashboard!$B$41:$B$62</c:f>
              <c:numCache>
                <c:formatCode>General</c:formatCode>
                <c:ptCount val="22"/>
                <c:pt idx="0">
                  <c:v>40</c:v>
                </c:pt>
                <c:pt idx="1">
                  <c:v>75</c:v>
                </c:pt>
                <c:pt idx="2">
                  <c:v>62.5</c:v>
                </c:pt>
                <c:pt idx="3">
                  <c:v>50</c:v>
                </c:pt>
                <c:pt idx="4">
                  <c:v>50</c:v>
                </c:pt>
                <c:pt idx="5">
                  <c:v>50</c:v>
                </c:pt>
                <c:pt idx="6">
                  <c:v>62.5</c:v>
                </c:pt>
                <c:pt idx="7">
                  <c:v>50</c:v>
                </c:pt>
                <c:pt idx="8">
                  <c:v>75</c:v>
                </c:pt>
                <c:pt idx="9">
                  <c:v>50</c:v>
                </c:pt>
                <c:pt idx="10">
                  <c:v>0</c:v>
                </c:pt>
                <c:pt idx="11">
                  <c:v>62.5</c:v>
                </c:pt>
                <c:pt idx="12">
                  <c:v>50</c:v>
                </c:pt>
                <c:pt idx="13">
                  <c:v>75</c:v>
                </c:pt>
                <c:pt idx="14">
                  <c:v>50</c:v>
                </c:pt>
                <c:pt idx="15">
                  <c:v>75</c:v>
                </c:pt>
                <c:pt idx="16">
                  <c:v>0</c:v>
                </c:pt>
                <c:pt idx="17">
                  <c:v>50</c:v>
                </c:pt>
                <c:pt idx="18">
                  <c:v>75</c:v>
                </c:pt>
                <c:pt idx="19">
                  <c:v>70</c:v>
                </c:pt>
                <c:pt idx="20">
                  <c:v>50</c:v>
                </c:pt>
                <c:pt idx="21">
                  <c:v>37.5</c:v>
                </c:pt>
              </c:numCache>
            </c:numRef>
          </c:val>
          <c:extLst>
            <c:ext xmlns:c16="http://schemas.microsoft.com/office/drawing/2014/chart" uri="{C3380CC4-5D6E-409C-BE32-E72D297353CC}">
              <c16:uniqueId val="{00000000-DA0B-40BE-81D8-DE538E70E9B8}"/>
            </c:ext>
          </c:extLst>
        </c:ser>
        <c:dLbls>
          <c:showLegendKey val="0"/>
          <c:showVal val="0"/>
          <c:showCatName val="0"/>
          <c:showSerName val="0"/>
          <c:showPercent val="0"/>
          <c:showBubbleSize val="0"/>
        </c:dLbls>
        <c:axId val="1938384285"/>
        <c:axId val="1252625242"/>
      </c:radarChart>
      <c:catAx>
        <c:axId val="1938384285"/>
        <c:scaling>
          <c:orientation val="minMax"/>
        </c:scaling>
        <c:delete val="0"/>
        <c:axPos val="b"/>
        <c:numFmt formatCode="General" sourceLinked="1"/>
        <c:majorTickMark val="cross"/>
        <c:minorTickMark val="cross"/>
        <c:tickLblPos val="nextTo"/>
        <c:crossAx val="1252625242"/>
        <c:crosses val="autoZero"/>
        <c:auto val="1"/>
        <c:lblAlgn val="ctr"/>
        <c:lblOffset val="100"/>
        <c:noMultiLvlLbl val="1"/>
      </c:catAx>
      <c:valAx>
        <c:axId val="12526252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out"/>
        <c:minorTickMark val="none"/>
        <c:tickLblPos val="nextTo"/>
        <c:spPr>
          <a:ln/>
        </c:spPr>
        <c:txPr>
          <a:bodyPr rot="0"/>
          <a:lstStyle/>
          <a:p>
            <a:pPr lvl="0">
              <a:defRPr b="0">
                <a:solidFill>
                  <a:srgbClr val="000000"/>
                </a:solidFill>
                <a:latin typeface="Roboto"/>
              </a:defRPr>
            </a:pPr>
            <a:endParaRPr lang="en-US"/>
          </a:p>
        </c:txPr>
        <c:crossAx val="1938384285"/>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000000"/>
                </a:solidFill>
                <a:latin typeface="Roboto"/>
              </a:defRPr>
            </a:pPr>
            <a:r>
              <a:rPr lang="en-US" sz="1200" b="0">
                <a:solidFill>
                  <a:srgbClr val="000000"/>
                </a:solidFill>
                <a:latin typeface="Roboto"/>
              </a:rPr>
              <a:t>Awareness and Training</a:t>
            </a:r>
          </a:p>
        </c:rich>
      </c:tx>
      <c:overlay val="0"/>
    </c:title>
    <c:autoTitleDeleted val="0"/>
    <c:plotArea>
      <c:layout/>
      <c:radarChart>
        <c:radarStyle val="marker"/>
        <c:varyColors val="1"/>
        <c:ser>
          <c:idx val="0"/>
          <c:order val="0"/>
          <c:spPr>
            <a:ln cmpd="sng">
              <a:solidFill>
                <a:srgbClr val="3366CC">
                  <a:alpha val="100000"/>
                </a:srgbClr>
              </a:solidFill>
            </a:ln>
          </c:spPr>
          <c:marker>
            <c:symbol val="none"/>
          </c:marker>
          <c:cat>
            <c:strRef>
              <c:f>Dashboard!$E$41:$E$43</c:f>
              <c:strCache>
                <c:ptCount val="3"/>
                <c:pt idx="0">
                  <c:v>3.2.1</c:v>
                </c:pt>
                <c:pt idx="1">
                  <c:v>3.2.2</c:v>
                </c:pt>
                <c:pt idx="2">
                  <c:v>3.2.3</c:v>
                </c:pt>
              </c:strCache>
            </c:strRef>
          </c:cat>
          <c:val>
            <c:numRef>
              <c:f>Dashboard!$F$41:$F$43</c:f>
              <c:numCache>
                <c:formatCode>General</c:formatCode>
                <c:ptCount val="3"/>
                <c:pt idx="0">
                  <c:v>75</c:v>
                </c:pt>
                <c:pt idx="1">
                  <c:v>50</c:v>
                </c:pt>
                <c:pt idx="2">
                  <c:v>50</c:v>
                </c:pt>
              </c:numCache>
            </c:numRef>
          </c:val>
          <c:extLst>
            <c:ext xmlns:c16="http://schemas.microsoft.com/office/drawing/2014/chart" uri="{C3380CC4-5D6E-409C-BE32-E72D297353CC}">
              <c16:uniqueId val="{00000000-59CE-4B54-954F-45654DE99835}"/>
            </c:ext>
          </c:extLst>
        </c:ser>
        <c:dLbls>
          <c:showLegendKey val="0"/>
          <c:showVal val="0"/>
          <c:showCatName val="0"/>
          <c:showSerName val="0"/>
          <c:showPercent val="0"/>
          <c:showBubbleSize val="0"/>
        </c:dLbls>
        <c:axId val="95969948"/>
        <c:axId val="1496971401"/>
      </c:radarChart>
      <c:catAx>
        <c:axId val="95969948"/>
        <c:scaling>
          <c:orientation val="minMax"/>
        </c:scaling>
        <c:delete val="0"/>
        <c:axPos val="b"/>
        <c:majorGridlines/>
        <c:numFmt formatCode="General" sourceLinked="1"/>
        <c:majorTickMark val="cross"/>
        <c:minorTickMark val="cross"/>
        <c:tickLblPos val="nextTo"/>
        <c:crossAx val="1496971401"/>
        <c:crosses val="autoZero"/>
        <c:auto val="1"/>
        <c:lblAlgn val="ctr"/>
        <c:lblOffset val="100"/>
        <c:noMultiLvlLbl val="1"/>
      </c:catAx>
      <c:valAx>
        <c:axId val="14969714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95969948"/>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000000"/>
                </a:solidFill>
                <a:latin typeface="Roboto"/>
              </a:defRPr>
            </a:pPr>
            <a:r>
              <a:rPr lang="en-US" sz="1200" b="0">
                <a:solidFill>
                  <a:srgbClr val="000000"/>
                </a:solidFill>
                <a:latin typeface="Roboto"/>
              </a:rPr>
              <a:t>Audit and Accountability</a:t>
            </a:r>
          </a:p>
        </c:rich>
      </c:tx>
      <c:overlay val="0"/>
    </c:title>
    <c:autoTitleDeleted val="0"/>
    <c:plotArea>
      <c:layout/>
      <c:radarChart>
        <c:radarStyle val="marker"/>
        <c:varyColors val="1"/>
        <c:ser>
          <c:idx val="0"/>
          <c:order val="0"/>
          <c:spPr>
            <a:ln cmpd="sng">
              <a:solidFill>
                <a:srgbClr val="3366CC">
                  <a:alpha val="100000"/>
                </a:srgbClr>
              </a:solidFill>
            </a:ln>
          </c:spPr>
          <c:marker>
            <c:symbol val="none"/>
          </c:marker>
          <c:cat>
            <c:strRef>
              <c:f>Dashboard!$I$41:$I$49</c:f>
              <c:strCache>
                <c:ptCount val="9"/>
                <c:pt idx="0">
                  <c:v>3.3.1</c:v>
                </c:pt>
                <c:pt idx="1">
                  <c:v>3.3.2</c:v>
                </c:pt>
                <c:pt idx="2">
                  <c:v>3.3.3</c:v>
                </c:pt>
                <c:pt idx="3">
                  <c:v>3.3.4</c:v>
                </c:pt>
                <c:pt idx="4">
                  <c:v>3.3.5</c:v>
                </c:pt>
                <c:pt idx="5">
                  <c:v>3.3.6</c:v>
                </c:pt>
                <c:pt idx="6">
                  <c:v>3.3.7</c:v>
                </c:pt>
                <c:pt idx="7">
                  <c:v>3.3.8</c:v>
                </c:pt>
                <c:pt idx="8">
                  <c:v>3.3.9</c:v>
                </c:pt>
              </c:strCache>
            </c:strRef>
          </c:cat>
          <c:val>
            <c:numRef>
              <c:f>Dashboard!$J$41:$J$49</c:f>
              <c:numCache>
                <c:formatCode>General</c:formatCode>
                <c:ptCount val="9"/>
                <c:pt idx="0">
                  <c:v>40</c:v>
                </c:pt>
                <c:pt idx="1">
                  <c:v>100</c:v>
                </c:pt>
                <c:pt idx="2">
                  <c:v>66.666666666666671</c:v>
                </c:pt>
                <c:pt idx="3">
                  <c:v>50</c:v>
                </c:pt>
                <c:pt idx="4">
                  <c:v>50</c:v>
                </c:pt>
                <c:pt idx="5">
                  <c:v>75</c:v>
                </c:pt>
                <c:pt idx="6">
                  <c:v>25</c:v>
                </c:pt>
                <c:pt idx="7">
                  <c:v>66.666666666666671</c:v>
                </c:pt>
                <c:pt idx="8">
                  <c:v>50</c:v>
                </c:pt>
              </c:numCache>
            </c:numRef>
          </c:val>
          <c:extLst>
            <c:ext xmlns:c16="http://schemas.microsoft.com/office/drawing/2014/chart" uri="{C3380CC4-5D6E-409C-BE32-E72D297353CC}">
              <c16:uniqueId val="{00000000-FB7F-4056-AF89-4088A5468640}"/>
            </c:ext>
          </c:extLst>
        </c:ser>
        <c:dLbls>
          <c:showLegendKey val="0"/>
          <c:showVal val="0"/>
          <c:showCatName val="0"/>
          <c:showSerName val="0"/>
          <c:showPercent val="0"/>
          <c:showBubbleSize val="0"/>
        </c:dLbls>
        <c:axId val="2133642088"/>
        <c:axId val="1653999557"/>
      </c:radarChart>
      <c:catAx>
        <c:axId val="2133642088"/>
        <c:scaling>
          <c:orientation val="minMax"/>
        </c:scaling>
        <c:delete val="0"/>
        <c:axPos val="b"/>
        <c:numFmt formatCode="General" sourceLinked="1"/>
        <c:majorTickMark val="cross"/>
        <c:minorTickMark val="cross"/>
        <c:tickLblPos val="nextTo"/>
        <c:crossAx val="1653999557"/>
        <c:crosses val="autoZero"/>
        <c:auto val="1"/>
        <c:lblAlgn val="ctr"/>
        <c:lblOffset val="100"/>
        <c:noMultiLvlLbl val="1"/>
      </c:catAx>
      <c:valAx>
        <c:axId val="16539995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2133642088"/>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000000"/>
                </a:solidFill>
                <a:latin typeface="Roboto"/>
              </a:defRPr>
            </a:pPr>
            <a:r>
              <a:rPr lang="en-US" sz="1200" b="0">
                <a:solidFill>
                  <a:srgbClr val="000000"/>
                </a:solidFill>
                <a:latin typeface="Roboto"/>
              </a:rPr>
              <a:t>Configuration Management</a:t>
            </a:r>
          </a:p>
        </c:rich>
      </c:tx>
      <c:overlay val="0"/>
    </c:title>
    <c:autoTitleDeleted val="0"/>
    <c:plotArea>
      <c:layout/>
      <c:radarChart>
        <c:radarStyle val="marker"/>
        <c:varyColors val="1"/>
        <c:ser>
          <c:idx val="0"/>
          <c:order val="0"/>
          <c:spPr>
            <a:ln cmpd="sng">
              <a:solidFill>
                <a:srgbClr val="3366CC">
                  <a:alpha val="100000"/>
                </a:srgbClr>
              </a:solidFill>
            </a:ln>
          </c:spPr>
          <c:marker>
            <c:symbol val="none"/>
          </c:marker>
          <c:cat>
            <c:strRef>
              <c:f>Dashboard!$M$41:$M$49</c:f>
              <c:strCache>
                <c:ptCount val="9"/>
                <c:pt idx="0">
                  <c:v>3.4.1</c:v>
                </c:pt>
                <c:pt idx="1">
                  <c:v>3.4.2</c:v>
                </c:pt>
                <c:pt idx="2">
                  <c:v>3.4.3</c:v>
                </c:pt>
                <c:pt idx="3">
                  <c:v>3.4.4</c:v>
                </c:pt>
                <c:pt idx="4">
                  <c:v>3.4.5</c:v>
                </c:pt>
                <c:pt idx="5">
                  <c:v>3.4.6</c:v>
                </c:pt>
                <c:pt idx="6">
                  <c:v>3.4.7</c:v>
                </c:pt>
                <c:pt idx="7">
                  <c:v>3.4.8</c:v>
                </c:pt>
                <c:pt idx="8">
                  <c:v>3.4.9</c:v>
                </c:pt>
              </c:strCache>
            </c:strRef>
          </c:cat>
          <c:val>
            <c:numRef>
              <c:f>Dashboard!$N$41:$N$49</c:f>
              <c:numCache>
                <c:formatCode>General</c:formatCode>
                <c:ptCount val="9"/>
                <c:pt idx="0">
                  <c:v>60</c:v>
                </c:pt>
                <c:pt idx="1">
                  <c:v>25</c:v>
                </c:pt>
                <c:pt idx="2">
                  <c:v>62.5</c:v>
                </c:pt>
                <c:pt idx="3">
                  <c:v>50</c:v>
                </c:pt>
                <c:pt idx="4">
                  <c:v>64.285714285714292</c:v>
                </c:pt>
                <c:pt idx="5">
                  <c:v>0</c:v>
                </c:pt>
                <c:pt idx="6">
                  <c:v>61.53846153846154</c:v>
                </c:pt>
                <c:pt idx="7">
                  <c:v>16.666666666666668</c:v>
                </c:pt>
                <c:pt idx="8">
                  <c:v>83.333333333333329</c:v>
                </c:pt>
              </c:numCache>
            </c:numRef>
          </c:val>
          <c:extLst>
            <c:ext xmlns:c16="http://schemas.microsoft.com/office/drawing/2014/chart" uri="{C3380CC4-5D6E-409C-BE32-E72D297353CC}">
              <c16:uniqueId val="{00000000-79D4-4231-8232-5ACB30DDDA2D}"/>
            </c:ext>
          </c:extLst>
        </c:ser>
        <c:dLbls>
          <c:showLegendKey val="0"/>
          <c:showVal val="0"/>
          <c:showCatName val="0"/>
          <c:showSerName val="0"/>
          <c:showPercent val="0"/>
          <c:showBubbleSize val="0"/>
        </c:dLbls>
        <c:axId val="452334252"/>
        <c:axId val="4009990"/>
      </c:radarChart>
      <c:catAx>
        <c:axId val="452334252"/>
        <c:scaling>
          <c:orientation val="minMax"/>
        </c:scaling>
        <c:delete val="0"/>
        <c:axPos val="b"/>
        <c:numFmt formatCode="General" sourceLinked="1"/>
        <c:majorTickMark val="cross"/>
        <c:minorTickMark val="cross"/>
        <c:tickLblPos val="nextTo"/>
        <c:crossAx val="4009990"/>
        <c:crosses val="autoZero"/>
        <c:auto val="1"/>
        <c:lblAlgn val="ctr"/>
        <c:lblOffset val="100"/>
        <c:noMultiLvlLbl val="1"/>
      </c:catAx>
      <c:valAx>
        <c:axId val="40099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452334252"/>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000000"/>
                </a:solidFill>
                <a:latin typeface="Roboto"/>
              </a:defRPr>
            </a:pPr>
            <a:r>
              <a:rPr lang="en-US" sz="1200" b="0">
                <a:solidFill>
                  <a:srgbClr val="000000"/>
                </a:solidFill>
                <a:latin typeface="Roboto"/>
              </a:rPr>
              <a:t>Identification and Authentication</a:t>
            </a:r>
          </a:p>
        </c:rich>
      </c:tx>
      <c:overlay val="0"/>
    </c:title>
    <c:autoTitleDeleted val="0"/>
    <c:plotArea>
      <c:layout>
        <c:manualLayout>
          <c:xMode val="edge"/>
          <c:yMode val="edge"/>
          <c:x val="3.3369330453563745E-2"/>
          <c:y val="4.9999999999999933E-2"/>
          <c:w val="0.90881655593678634"/>
          <c:h val="0.87642642642642654"/>
        </c:manualLayout>
      </c:layout>
      <c:radarChart>
        <c:radarStyle val="marker"/>
        <c:varyColors val="1"/>
        <c:ser>
          <c:idx val="0"/>
          <c:order val="0"/>
          <c:spPr>
            <a:ln cmpd="sng">
              <a:solidFill>
                <a:srgbClr val="3366CC">
                  <a:alpha val="100000"/>
                </a:srgbClr>
              </a:solidFill>
            </a:ln>
          </c:spPr>
          <c:marker>
            <c:symbol val="none"/>
          </c:marker>
          <c:cat>
            <c:strRef>
              <c:f>Dashboard!$A$84:$A$94</c:f>
              <c:strCache>
                <c:ptCount val="11"/>
                <c:pt idx="0">
                  <c:v>3.5.1</c:v>
                </c:pt>
                <c:pt idx="1">
                  <c:v>3.5.2</c:v>
                </c:pt>
                <c:pt idx="2">
                  <c:v>3.5.3</c:v>
                </c:pt>
                <c:pt idx="3">
                  <c:v>3.5.4</c:v>
                </c:pt>
                <c:pt idx="4">
                  <c:v>3.5.5</c:v>
                </c:pt>
                <c:pt idx="5">
                  <c:v>3.5.6</c:v>
                </c:pt>
                <c:pt idx="6">
                  <c:v>3.5.7</c:v>
                </c:pt>
                <c:pt idx="7">
                  <c:v>3.5.8</c:v>
                </c:pt>
                <c:pt idx="8">
                  <c:v>3.5.9</c:v>
                </c:pt>
                <c:pt idx="9">
                  <c:v>3.5.10</c:v>
                </c:pt>
                <c:pt idx="10">
                  <c:v>3.5.11</c:v>
                </c:pt>
              </c:strCache>
            </c:strRef>
          </c:cat>
          <c:val>
            <c:numRef>
              <c:f>Dashboard!$B$84:$B$94</c:f>
              <c:numCache>
                <c:formatCode>General</c:formatCode>
                <c:ptCount val="11"/>
                <c:pt idx="0">
                  <c:v>66.666666666666671</c:v>
                </c:pt>
                <c:pt idx="1">
                  <c:v>75</c:v>
                </c:pt>
                <c:pt idx="2">
                  <c:v>50</c:v>
                </c:pt>
                <c:pt idx="3">
                  <c:v>0</c:v>
                </c:pt>
                <c:pt idx="4">
                  <c:v>25</c:v>
                </c:pt>
                <c:pt idx="5">
                  <c:v>100</c:v>
                </c:pt>
                <c:pt idx="6">
                  <c:v>62.5</c:v>
                </c:pt>
                <c:pt idx="7">
                  <c:v>50</c:v>
                </c:pt>
                <c:pt idx="8">
                  <c:v>100</c:v>
                </c:pt>
                <c:pt idx="9">
                  <c:v>25</c:v>
                </c:pt>
                <c:pt idx="10">
                  <c:v>100</c:v>
                </c:pt>
              </c:numCache>
            </c:numRef>
          </c:val>
          <c:extLst>
            <c:ext xmlns:c16="http://schemas.microsoft.com/office/drawing/2014/chart" uri="{C3380CC4-5D6E-409C-BE32-E72D297353CC}">
              <c16:uniqueId val="{00000000-C8E8-4A0D-804A-A77E78EFDC39}"/>
            </c:ext>
          </c:extLst>
        </c:ser>
        <c:dLbls>
          <c:showLegendKey val="0"/>
          <c:showVal val="0"/>
          <c:showCatName val="0"/>
          <c:showSerName val="0"/>
          <c:showPercent val="0"/>
          <c:showBubbleSize val="0"/>
        </c:dLbls>
        <c:axId val="224549941"/>
        <c:axId val="164675395"/>
      </c:radarChart>
      <c:catAx>
        <c:axId val="224549941"/>
        <c:scaling>
          <c:orientation val="minMax"/>
        </c:scaling>
        <c:delete val="0"/>
        <c:axPos val="b"/>
        <c:numFmt formatCode="General" sourceLinked="1"/>
        <c:majorTickMark val="cross"/>
        <c:minorTickMark val="cross"/>
        <c:tickLblPos val="nextTo"/>
        <c:crossAx val="164675395"/>
        <c:crosses val="autoZero"/>
        <c:auto val="1"/>
        <c:lblAlgn val="ctr"/>
        <c:lblOffset val="100"/>
        <c:noMultiLvlLbl val="1"/>
      </c:catAx>
      <c:valAx>
        <c:axId val="1646753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224549941"/>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000000"/>
                </a:solidFill>
                <a:latin typeface="Roboto"/>
              </a:defRPr>
            </a:pPr>
            <a:r>
              <a:rPr lang="en-US" sz="1200" b="0">
                <a:solidFill>
                  <a:srgbClr val="000000"/>
                </a:solidFill>
                <a:latin typeface="Roboto"/>
              </a:rPr>
              <a:t>Maintenance</a:t>
            </a:r>
          </a:p>
        </c:rich>
      </c:tx>
      <c:overlay val="0"/>
    </c:title>
    <c:autoTitleDeleted val="0"/>
    <c:plotArea>
      <c:layout>
        <c:manualLayout>
          <c:xMode val="edge"/>
          <c:yMode val="edge"/>
          <c:x val="3.2617187499999978E-2"/>
          <c:y val="0.11926147704590821"/>
          <c:w val="0.90585937500000002"/>
          <c:h val="0.80504915784811504"/>
        </c:manualLayout>
      </c:layout>
      <c:radarChart>
        <c:radarStyle val="marker"/>
        <c:varyColors val="1"/>
        <c:ser>
          <c:idx val="0"/>
          <c:order val="0"/>
          <c:spPr>
            <a:ln cmpd="sng">
              <a:solidFill>
                <a:srgbClr val="3366CC">
                  <a:alpha val="100000"/>
                </a:srgbClr>
              </a:solidFill>
            </a:ln>
          </c:spPr>
          <c:marker>
            <c:symbol val="none"/>
          </c:marker>
          <c:cat>
            <c:strRef>
              <c:f>Dashboard!$I$84:$I$89</c:f>
              <c:strCache>
                <c:ptCount val="6"/>
                <c:pt idx="0">
                  <c:v>3.7.1</c:v>
                </c:pt>
                <c:pt idx="1">
                  <c:v>3.7.2</c:v>
                </c:pt>
                <c:pt idx="2">
                  <c:v>3.7.3</c:v>
                </c:pt>
                <c:pt idx="3">
                  <c:v>3.7.4</c:v>
                </c:pt>
                <c:pt idx="4">
                  <c:v>3.7.5</c:v>
                </c:pt>
                <c:pt idx="5">
                  <c:v>3.7.6</c:v>
                </c:pt>
              </c:strCache>
            </c:strRef>
          </c:cat>
          <c:val>
            <c:numRef>
              <c:f>Dashboard!$J$84:$J$89</c:f>
              <c:numCache>
                <c:formatCode>General</c:formatCode>
                <c:ptCount val="6"/>
                <c:pt idx="0">
                  <c:v>50</c:v>
                </c:pt>
                <c:pt idx="1">
                  <c:v>50</c:v>
                </c:pt>
                <c:pt idx="2">
                  <c:v>0</c:v>
                </c:pt>
                <c:pt idx="3">
                  <c:v>100</c:v>
                </c:pt>
                <c:pt idx="4">
                  <c:v>75</c:v>
                </c:pt>
                <c:pt idx="5">
                  <c:v>50</c:v>
                </c:pt>
              </c:numCache>
            </c:numRef>
          </c:val>
          <c:extLst>
            <c:ext xmlns:c16="http://schemas.microsoft.com/office/drawing/2014/chart" uri="{C3380CC4-5D6E-409C-BE32-E72D297353CC}">
              <c16:uniqueId val="{00000000-1590-4A3F-8927-76574D698B4D}"/>
            </c:ext>
          </c:extLst>
        </c:ser>
        <c:dLbls>
          <c:showLegendKey val="0"/>
          <c:showVal val="0"/>
          <c:showCatName val="0"/>
          <c:showSerName val="0"/>
          <c:showPercent val="0"/>
          <c:showBubbleSize val="0"/>
        </c:dLbls>
        <c:axId val="379086419"/>
        <c:axId val="799933782"/>
      </c:radarChart>
      <c:catAx>
        <c:axId val="379086419"/>
        <c:scaling>
          <c:orientation val="minMax"/>
        </c:scaling>
        <c:delete val="0"/>
        <c:axPos val="b"/>
        <c:numFmt formatCode="General" sourceLinked="1"/>
        <c:majorTickMark val="cross"/>
        <c:minorTickMark val="cross"/>
        <c:tickLblPos val="nextTo"/>
        <c:crossAx val="799933782"/>
        <c:crosses val="autoZero"/>
        <c:auto val="1"/>
        <c:lblAlgn val="ctr"/>
        <c:lblOffset val="100"/>
        <c:noMultiLvlLbl val="1"/>
      </c:catAx>
      <c:valAx>
        <c:axId val="799933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379086419"/>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a:solidFill>
                  <a:srgbClr val="000000"/>
                </a:solidFill>
                <a:latin typeface="Roboto"/>
              </a:defRPr>
            </a:pPr>
            <a:r>
              <a:rPr lang="en-US" sz="1200" b="0">
                <a:solidFill>
                  <a:srgbClr val="000000"/>
                </a:solidFill>
                <a:latin typeface="Roboto"/>
              </a:rPr>
              <a:t>Personnel Security</a:t>
            </a:r>
          </a:p>
        </c:rich>
      </c:tx>
      <c:overlay val="0"/>
    </c:title>
    <c:autoTitleDeleted val="0"/>
    <c:plotArea>
      <c:layout/>
      <c:radarChart>
        <c:radarStyle val="marker"/>
        <c:varyColors val="1"/>
        <c:ser>
          <c:idx val="0"/>
          <c:order val="0"/>
          <c:spPr>
            <a:ln cmpd="sng">
              <a:solidFill>
                <a:srgbClr val="3366CC">
                  <a:alpha val="100000"/>
                </a:srgbClr>
              </a:solidFill>
            </a:ln>
          </c:spPr>
          <c:cat>
            <c:strRef>
              <c:f>Dashboard!$A$120:$A$121</c:f>
              <c:strCache>
                <c:ptCount val="2"/>
                <c:pt idx="0">
                  <c:v>3.9.1</c:v>
                </c:pt>
                <c:pt idx="1">
                  <c:v>3.9.2</c:v>
                </c:pt>
              </c:strCache>
            </c:strRef>
          </c:cat>
          <c:val>
            <c:numRef>
              <c:f>Dashboard!$B$120:$B$121</c:f>
              <c:numCache>
                <c:formatCode>General</c:formatCode>
                <c:ptCount val="2"/>
                <c:pt idx="0">
                  <c:v>50</c:v>
                </c:pt>
                <c:pt idx="1">
                  <c:v>75</c:v>
                </c:pt>
              </c:numCache>
            </c:numRef>
          </c:val>
          <c:extLst>
            <c:ext xmlns:c16="http://schemas.microsoft.com/office/drawing/2014/chart" uri="{C3380CC4-5D6E-409C-BE32-E72D297353CC}">
              <c16:uniqueId val="{00000000-B428-40E5-AF77-B70F6EA51324}"/>
            </c:ext>
          </c:extLst>
        </c:ser>
        <c:dLbls>
          <c:showLegendKey val="0"/>
          <c:showVal val="0"/>
          <c:showCatName val="0"/>
          <c:showSerName val="0"/>
          <c:showPercent val="0"/>
          <c:showBubbleSize val="0"/>
        </c:dLbls>
        <c:axId val="1156125689"/>
        <c:axId val="752598849"/>
      </c:radarChart>
      <c:catAx>
        <c:axId val="1156125689"/>
        <c:scaling>
          <c:orientation val="minMax"/>
        </c:scaling>
        <c:delete val="0"/>
        <c:axPos val="b"/>
        <c:majorGridlines/>
        <c:numFmt formatCode="General" sourceLinked="1"/>
        <c:majorTickMark val="cross"/>
        <c:minorTickMark val="cross"/>
        <c:tickLblPos val="nextTo"/>
        <c:crossAx val="752598849"/>
        <c:crosses val="autoZero"/>
        <c:auto val="1"/>
        <c:lblAlgn val="ctr"/>
        <c:lblOffset val="100"/>
        <c:noMultiLvlLbl val="1"/>
      </c:catAx>
      <c:valAx>
        <c:axId val="7525988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spPr>
          <a:ln/>
        </c:spPr>
        <c:txPr>
          <a:bodyPr rot="0"/>
          <a:lstStyle/>
          <a:p>
            <a:pPr lvl="0">
              <a:defRPr b="0">
                <a:solidFill>
                  <a:srgbClr val="000000"/>
                </a:solidFill>
                <a:latin typeface="Roboto"/>
              </a:defRPr>
            </a:pPr>
            <a:endParaRPr lang="en-US"/>
          </a:p>
        </c:txPr>
        <c:crossAx val="1156125689"/>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NIST 171 Requirements - % Compliance</a:t>
            </a:r>
          </a:p>
        </c:rich>
      </c:tx>
      <c:overlay val="0"/>
    </c:title>
    <c:autoTitleDeleted val="0"/>
    <c:plotArea>
      <c:layout/>
      <c:barChart>
        <c:barDir val="bar"/>
        <c:grouping val="percentStacked"/>
        <c:varyColors val="1"/>
        <c:ser>
          <c:idx val="0"/>
          <c:order val="0"/>
          <c:tx>
            <c:strRef>
              <c:f>Dashboard!$J$4</c:f>
              <c:strCache>
                <c:ptCount val="1"/>
                <c:pt idx="0">
                  <c:v>Yes</c:v>
                </c:pt>
              </c:strCache>
            </c:strRef>
          </c:tx>
          <c:spPr>
            <a:solidFill>
              <a:srgbClr val="38761D"/>
            </a:solidFill>
            <a:ln cmpd="sng">
              <a:solidFill>
                <a:srgbClr val="000000"/>
              </a:solidFill>
            </a:ln>
          </c:spPr>
          <c:invertIfNegative val="1"/>
          <c:cat>
            <c:strRef>
              <c:f>Dashboard!$I$5:$I$18</c:f>
              <c:strCache>
                <c:ptCount val="14"/>
                <c:pt idx="0">
                  <c:v>Access Control</c:v>
                </c:pt>
                <c:pt idx="1">
                  <c:v>Awareness and Training</c:v>
                </c:pt>
                <c:pt idx="2">
                  <c:v>Audit and Accountability</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Dashboard!$J$5:$J$18</c:f>
              <c:numCache>
                <c:formatCode>0.00%</c:formatCode>
                <c:ptCount val="14"/>
                <c:pt idx="0">
                  <c:v>0.3</c:v>
                </c:pt>
                <c:pt idx="1">
                  <c:v>0.33333333333333331</c:v>
                </c:pt>
                <c:pt idx="2">
                  <c:v>0.31034482758620691</c:v>
                </c:pt>
                <c:pt idx="3">
                  <c:v>0.31818181818181818</c:v>
                </c:pt>
                <c:pt idx="4">
                  <c:v>0.32</c:v>
                </c:pt>
                <c:pt idx="5">
                  <c:v>0.2857142857142857</c:v>
                </c:pt>
                <c:pt idx="6">
                  <c:v>0.3</c:v>
                </c:pt>
                <c:pt idx="7">
                  <c:v>0.33333333333333331</c:v>
                </c:pt>
                <c:pt idx="8">
                  <c:v>0.25</c:v>
                </c:pt>
                <c:pt idx="9">
                  <c:v>0.3125</c:v>
                </c:pt>
                <c:pt idx="10">
                  <c:v>0.22222222222222221</c:v>
                </c:pt>
                <c:pt idx="11">
                  <c:v>0.35714285714285715</c:v>
                </c:pt>
                <c:pt idx="12">
                  <c:v>0.31707317073170732</c:v>
                </c:pt>
                <c:pt idx="13">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D5E-4106-AA89-105C34D7A7F9}"/>
            </c:ext>
          </c:extLst>
        </c:ser>
        <c:ser>
          <c:idx val="1"/>
          <c:order val="1"/>
          <c:tx>
            <c:strRef>
              <c:f>Dashboard!$K$4</c:f>
              <c:strCache>
                <c:ptCount val="1"/>
                <c:pt idx="0">
                  <c:v>No</c:v>
                </c:pt>
              </c:strCache>
            </c:strRef>
          </c:tx>
          <c:spPr>
            <a:solidFill>
              <a:srgbClr val="CC4125"/>
            </a:solidFill>
            <a:ln cmpd="sng">
              <a:solidFill>
                <a:srgbClr val="000000"/>
              </a:solidFill>
            </a:ln>
          </c:spPr>
          <c:invertIfNegative val="1"/>
          <c:cat>
            <c:strRef>
              <c:f>Dashboard!$I$5:$I$18</c:f>
              <c:strCache>
                <c:ptCount val="14"/>
                <c:pt idx="0">
                  <c:v>Access Control</c:v>
                </c:pt>
                <c:pt idx="1">
                  <c:v>Awareness and Training</c:v>
                </c:pt>
                <c:pt idx="2">
                  <c:v>Audit and Accountability</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Dashboard!$K$5:$K$18</c:f>
              <c:numCache>
                <c:formatCode>0.00%</c:formatCode>
                <c:ptCount val="14"/>
                <c:pt idx="0">
                  <c:v>0.21428571428571427</c:v>
                </c:pt>
                <c:pt idx="1">
                  <c:v>0.1111111111111111</c:v>
                </c:pt>
                <c:pt idx="2">
                  <c:v>0.17241379310344829</c:v>
                </c:pt>
                <c:pt idx="3">
                  <c:v>0.20454545454545456</c:v>
                </c:pt>
                <c:pt idx="4">
                  <c:v>0.16</c:v>
                </c:pt>
                <c:pt idx="5">
                  <c:v>0.21428571428571427</c:v>
                </c:pt>
                <c:pt idx="6">
                  <c:v>0.2</c:v>
                </c:pt>
                <c:pt idx="7">
                  <c:v>0.2</c:v>
                </c:pt>
                <c:pt idx="8">
                  <c:v>0</c:v>
                </c:pt>
                <c:pt idx="9">
                  <c:v>0.1875</c:v>
                </c:pt>
                <c:pt idx="10">
                  <c:v>0.33333333333333331</c:v>
                </c:pt>
                <c:pt idx="11">
                  <c:v>0.14285714285714285</c:v>
                </c:pt>
                <c:pt idx="12">
                  <c:v>0.17073170731707318</c:v>
                </c:pt>
                <c:pt idx="1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D5E-4106-AA89-105C34D7A7F9}"/>
            </c:ext>
          </c:extLst>
        </c:ser>
        <c:ser>
          <c:idx val="2"/>
          <c:order val="2"/>
          <c:tx>
            <c:strRef>
              <c:f>Dashboard!$L$4</c:f>
              <c:strCache>
                <c:ptCount val="1"/>
                <c:pt idx="0">
                  <c:v>Partially</c:v>
                </c:pt>
              </c:strCache>
            </c:strRef>
          </c:tx>
          <c:spPr>
            <a:solidFill>
              <a:srgbClr val="FF9900"/>
            </a:solidFill>
            <a:ln cmpd="sng">
              <a:solidFill>
                <a:srgbClr val="000000"/>
              </a:solidFill>
            </a:ln>
          </c:spPr>
          <c:invertIfNegative val="1"/>
          <c:cat>
            <c:strRef>
              <c:f>Dashboard!$I$5:$I$18</c:f>
              <c:strCache>
                <c:ptCount val="14"/>
                <c:pt idx="0">
                  <c:v>Access Control</c:v>
                </c:pt>
                <c:pt idx="1">
                  <c:v>Awareness and Training</c:v>
                </c:pt>
                <c:pt idx="2">
                  <c:v>Audit and Accountability</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Dashboard!$L$5:$L$18</c:f>
              <c:numCache>
                <c:formatCode>0.00%</c:formatCode>
                <c:ptCount val="14"/>
                <c:pt idx="0">
                  <c:v>0.35714285714285715</c:v>
                </c:pt>
                <c:pt idx="1">
                  <c:v>0.44444444444444442</c:v>
                </c:pt>
                <c:pt idx="2">
                  <c:v>0.37931034482758619</c:v>
                </c:pt>
                <c:pt idx="3">
                  <c:v>0.36363636363636365</c:v>
                </c:pt>
                <c:pt idx="4">
                  <c:v>0.4</c:v>
                </c:pt>
                <c:pt idx="5">
                  <c:v>0.35714285714285715</c:v>
                </c:pt>
                <c:pt idx="6">
                  <c:v>0.4</c:v>
                </c:pt>
                <c:pt idx="7">
                  <c:v>0.33333333333333331</c:v>
                </c:pt>
                <c:pt idx="8">
                  <c:v>0.5</c:v>
                </c:pt>
                <c:pt idx="9">
                  <c:v>0.375</c:v>
                </c:pt>
                <c:pt idx="10">
                  <c:v>0.33333333333333331</c:v>
                </c:pt>
                <c:pt idx="11">
                  <c:v>0.35714285714285715</c:v>
                </c:pt>
                <c:pt idx="12">
                  <c:v>0.41463414634146339</c:v>
                </c:pt>
                <c:pt idx="13">
                  <c:v>0.35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D5E-4106-AA89-105C34D7A7F9}"/>
            </c:ext>
          </c:extLst>
        </c:ser>
        <c:ser>
          <c:idx val="3"/>
          <c:order val="3"/>
          <c:tx>
            <c:strRef>
              <c:f>Dashboard!$M$4</c:f>
              <c:strCache>
                <c:ptCount val="1"/>
                <c:pt idx="0">
                  <c:v>N/A</c:v>
                </c:pt>
              </c:strCache>
            </c:strRef>
          </c:tx>
          <c:spPr>
            <a:solidFill>
              <a:srgbClr val="B7B7B7"/>
            </a:solidFill>
            <a:ln cmpd="sng">
              <a:solidFill>
                <a:srgbClr val="000000"/>
              </a:solidFill>
            </a:ln>
          </c:spPr>
          <c:invertIfNegative val="1"/>
          <c:cat>
            <c:strRef>
              <c:f>Dashboard!$I$5:$I$18</c:f>
              <c:strCache>
                <c:ptCount val="14"/>
                <c:pt idx="0">
                  <c:v>Access Control</c:v>
                </c:pt>
                <c:pt idx="1">
                  <c:v>Awareness and Training</c:v>
                </c:pt>
                <c:pt idx="2">
                  <c:v>Audit and Accountability</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Dashboard!$M$5:$M$18</c:f>
              <c:numCache>
                <c:formatCode>0.00%</c:formatCode>
                <c:ptCount val="14"/>
                <c:pt idx="0">
                  <c:v>0.12857142857142856</c:v>
                </c:pt>
                <c:pt idx="1">
                  <c:v>0.1111111111111111</c:v>
                </c:pt>
                <c:pt idx="2">
                  <c:v>0.13793103448275862</c:v>
                </c:pt>
                <c:pt idx="3">
                  <c:v>0.11363636363636363</c:v>
                </c:pt>
                <c:pt idx="4">
                  <c:v>0.12</c:v>
                </c:pt>
                <c:pt idx="5">
                  <c:v>0.14285714285714285</c:v>
                </c:pt>
                <c:pt idx="6">
                  <c:v>0.1</c:v>
                </c:pt>
                <c:pt idx="7">
                  <c:v>0.13333333333333333</c:v>
                </c:pt>
                <c:pt idx="8">
                  <c:v>0.25</c:v>
                </c:pt>
                <c:pt idx="9">
                  <c:v>0.125</c:v>
                </c:pt>
                <c:pt idx="10">
                  <c:v>0.1111111111111111</c:v>
                </c:pt>
                <c:pt idx="11">
                  <c:v>0.14285714285714285</c:v>
                </c:pt>
                <c:pt idx="12">
                  <c:v>9.7560975609756101E-2</c:v>
                </c:pt>
                <c:pt idx="13">
                  <c:v>0.05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D5E-4106-AA89-105C34D7A7F9}"/>
            </c:ext>
          </c:extLst>
        </c:ser>
        <c:dLbls>
          <c:showLegendKey val="0"/>
          <c:showVal val="0"/>
          <c:showCatName val="0"/>
          <c:showSerName val="0"/>
          <c:showPercent val="0"/>
          <c:showBubbleSize val="0"/>
        </c:dLbls>
        <c:gapWidth val="150"/>
        <c:overlap val="100"/>
        <c:axId val="82641402"/>
        <c:axId val="970979025"/>
      </c:barChart>
      <c:catAx>
        <c:axId val="82641402"/>
        <c:scaling>
          <c:orientation val="maxMin"/>
        </c:scaling>
        <c:delete val="0"/>
        <c:axPos val="l"/>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970979025"/>
        <c:crosses val="autoZero"/>
        <c:auto val="1"/>
        <c:lblAlgn val="ctr"/>
        <c:lblOffset val="100"/>
        <c:noMultiLvlLbl val="1"/>
      </c:catAx>
      <c:valAx>
        <c:axId val="9709790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82641402"/>
        <c:crosses val="max"/>
        <c:crossBetween val="between"/>
      </c:valAx>
    </c:plotArea>
    <c:legend>
      <c:legendPos val="b"/>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2</xdr:col>
      <xdr:colOff>15240</xdr:colOff>
      <xdr:row>1</xdr:row>
      <xdr:rowOff>87630</xdr:rowOff>
    </xdr:from>
    <xdr:ext cx="6467475" cy="400050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45720</xdr:colOff>
      <xdr:row>23</xdr:row>
      <xdr:rowOff>17145</xdr:rowOff>
    </xdr:from>
    <xdr:ext cx="4933950" cy="3048000"/>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952500</xdr:colOff>
      <xdr:row>23</xdr:row>
      <xdr:rowOff>114300</xdr:rowOff>
    </xdr:from>
    <xdr:ext cx="4943475" cy="305752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0</xdr:colOff>
      <xdr:row>23</xdr:row>
      <xdr:rowOff>104775</xdr:rowOff>
    </xdr:from>
    <xdr:ext cx="4933950" cy="3048000"/>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28575</xdr:colOff>
      <xdr:row>23</xdr:row>
      <xdr:rowOff>114300</xdr:rowOff>
    </xdr:from>
    <xdr:ext cx="4924425" cy="3038475"/>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81915</xdr:colOff>
      <xdr:row>63</xdr:row>
      <xdr:rowOff>19050</xdr:rowOff>
    </xdr:from>
    <xdr:ext cx="4733925" cy="3152775"/>
    <xdr:graphicFrame macro="">
      <xdr:nvGraphicFramePr>
        <xdr:cNvPr id="8" name="Chart 7"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7</xdr:col>
      <xdr:colOff>685800</xdr:colOff>
      <xdr:row>63</xdr:row>
      <xdr:rowOff>45720</xdr:rowOff>
    </xdr:from>
    <xdr:ext cx="4867275" cy="3181350"/>
    <xdr:graphicFrame macro="">
      <xdr:nvGraphicFramePr>
        <xdr:cNvPr id="10" name="Chart 9" title="Chart">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34290</xdr:colOff>
      <xdr:row>99</xdr:row>
      <xdr:rowOff>66675</xdr:rowOff>
    </xdr:from>
    <xdr:ext cx="4852035" cy="3107055"/>
    <xdr:graphicFrame macro="">
      <xdr:nvGraphicFramePr>
        <xdr:cNvPr id="13" name="Chart 12" title="Chart">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933449</xdr:colOff>
      <xdr:row>1</xdr:row>
      <xdr:rowOff>72390</xdr:rowOff>
    </xdr:from>
    <xdr:ext cx="8223885" cy="4000500"/>
    <xdr:graphicFrame macro="">
      <xdr:nvGraphicFramePr>
        <xdr:cNvPr id="14" name="Chart 13" title="Chart">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3</xdr:col>
      <xdr:colOff>638175</xdr:colOff>
      <xdr:row>63</xdr:row>
      <xdr:rowOff>38100</xdr:rowOff>
    </xdr:from>
    <xdr:ext cx="4867275" cy="3181350"/>
    <xdr:graphicFrame macro="">
      <xdr:nvGraphicFramePr>
        <xdr:cNvPr id="15" name="Chart 14" title="Chart">
          <a:extLst>
            <a:ext uri="{FF2B5EF4-FFF2-40B4-BE49-F238E27FC236}">
              <a16:creationId xmlns:a16="http://schemas.microsoft.com/office/drawing/2014/main" id="{854F67EF-D9EB-4258-BCDD-C874ED31F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11</xdr:col>
      <xdr:colOff>676275</xdr:colOff>
      <xdr:row>63</xdr:row>
      <xdr:rowOff>57150</xdr:rowOff>
    </xdr:from>
    <xdr:ext cx="4848225" cy="3190875"/>
    <xdr:graphicFrame macro="">
      <xdr:nvGraphicFramePr>
        <xdr:cNvPr id="16" name="Chart 15" title="Chart">
          <a:extLst>
            <a:ext uri="{FF2B5EF4-FFF2-40B4-BE49-F238E27FC236}">
              <a16:creationId xmlns:a16="http://schemas.microsoft.com/office/drawing/2014/main" id="{87083113-18FB-467B-9707-5F1AFA5D1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3</xdr:col>
      <xdr:colOff>628650</xdr:colOff>
      <xdr:row>99</xdr:row>
      <xdr:rowOff>26670</xdr:rowOff>
    </xdr:from>
    <xdr:ext cx="4867275" cy="3181350"/>
    <xdr:graphicFrame macro="">
      <xdr:nvGraphicFramePr>
        <xdr:cNvPr id="18" name="Chart 17" title="Chart">
          <a:extLst>
            <a:ext uri="{FF2B5EF4-FFF2-40B4-BE49-F238E27FC236}">
              <a16:creationId xmlns:a16="http://schemas.microsoft.com/office/drawing/2014/main" id="{3BD62AA9-D4AA-4261-8FE7-3E8CAD93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7</xdr:col>
      <xdr:colOff>714375</xdr:colOff>
      <xdr:row>99</xdr:row>
      <xdr:rowOff>38100</xdr:rowOff>
    </xdr:from>
    <xdr:ext cx="4867275" cy="3181350"/>
    <xdr:graphicFrame macro="">
      <xdr:nvGraphicFramePr>
        <xdr:cNvPr id="20" name="Chart 19" title="Chart">
          <a:extLst>
            <a:ext uri="{FF2B5EF4-FFF2-40B4-BE49-F238E27FC236}">
              <a16:creationId xmlns:a16="http://schemas.microsoft.com/office/drawing/2014/main" id="{29ACA480-8D96-452A-939C-BB38A9521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11</xdr:col>
      <xdr:colOff>742950</xdr:colOff>
      <xdr:row>99</xdr:row>
      <xdr:rowOff>47625</xdr:rowOff>
    </xdr:from>
    <xdr:ext cx="4867275" cy="3181350"/>
    <xdr:graphicFrame macro="">
      <xdr:nvGraphicFramePr>
        <xdr:cNvPr id="21" name="Chart 20" title="Chart">
          <a:extLst>
            <a:ext uri="{FF2B5EF4-FFF2-40B4-BE49-F238E27FC236}">
              <a16:creationId xmlns:a16="http://schemas.microsoft.com/office/drawing/2014/main" id="{3FB4B56E-75F8-47CE-978F-23281A29A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15</xdr:col>
      <xdr:colOff>438150</xdr:colOff>
      <xdr:row>99</xdr:row>
      <xdr:rowOff>57150</xdr:rowOff>
    </xdr:from>
    <xdr:ext cx="4867275" cy="3181350"/>
    <xdr:graphicFrame macro="">
      <xdr:nvGraphicFramePr>
        <xdr:cNvPr id="24" name="Chart 23" title="Chart">
          <a:extLst>
            <a:ext uri="{FF2B5EF4-FFF2-40B4-BE49-F238E27FC236}">
              <a16:creationId xmlns:a16="http://schemas.microsoft.com/office/drawing/2014/main" id="{ADE9DE75-4635-4FA3-A616-3E3C6DDF4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15</xdr:col>
      <xdr:colOff>428625</xdr:colOff>
      <xdr:row>63</xdr:row>
      <xdr:rowOff>66675</xdr:rowOff>
    </xdr:from>
    <xdr:ext cx="4848225" cy="3190875"/>
    <xdr:graphicFrame macro="">
      <xdr:nvGraphicFramePr>
        <xdr:cNvPr id="25" name="Chart 24" title="Chart">
          <a:extLst>
            <a:ext uri="{FF2B5EF4-FFF2-40B4-BE49-F238E27FC236}">
              <a16:creationId xmlns:a16="http://schemas.microsoft.com/office/drawing/2014/main" id="{64AA32C1-B358-49F3-8FB2-7A19ED6D6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16</xdr:col>
      <xdr:colOff>19050</xdr:colOff>
      <xdr:row>1</xdr:row>
      <xdr:rowOff>72390</xdr:rowOff>
    </xdr:from>
    <xdr:ext cx="6467475" cy="4000500"/>
    <xdr:graphicFrame macro="">
      <xdr:nvGraphicFramePr>
        <xdr:cNvPr id="26" name="Chart 25" title="Chart">
          <a:extLst>
            <a:ext uri="{FF2B5EF4-FFF2-40B4-BE49-F238E27FC236}">
              <a16:creationId xmlns:a16="http://schemas.microsoft.com/office/drawing/2014/main" id="{6BFF3465-49E4-491B-B0C0-7FC203840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15</xdr:col>
      <xdr:colOff>767715</xdr:colOff>
      <xdr:row>23</xdr:row>
      <xdr:rowOff>102870</xdr:rowOff>
    </xdr:from>
    <xdr:ext cx="8223885" cy="4000500"/>
    <xdr:graphicFrame macro="">
      <xdr:nvGraphicFramePr>
        <xdr:cNvPr id="28" name="Chart 27" title="Chart">
          <a:extLst>
            <a:ext uri="{FF2B5EF4-FFF2-40B4-BE49-F238E27FC236}">
              <a16:creationId xmlns:a16="http://schemas.microsoft.com/office/drawing/2014/main" id="{8865DB16-4294-4070-BA94-F5410E68B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41"/>
  <sheetViews>
    <sheetView showGridLines="0" workbookViewId="0">
      <selection activeCell="X22" sqref="X22"/>
    </sheetView>
  </sheetViews>
  <sheetFormatPr defaultColWidth="14.42578125" defaultRowHeight="15.75" customHeight="1" x14ac:dyDescent="0.2"/>
  <cols>
    <col min="1" max="1" width="36.28515625" customWidth="1"/>
    <col min="3" max="3" width="16.42578125" customWidth="1"/>
    <col min="5" max="5" width="33" customWidth="1"/>
    <col min="9" max="9" width="33" customWidth="1"/>
    <col min="13" max="13" width="41.42578125" customWidth="1"/>
    <col min="17" max="17" width="33.42578125" customWidth="1"/>
  </cols>
  <sheetData>
    <row r="1" spans="1:23" ht="26.45" customHeight="1" x14ac:dyDescent="0.2">
      <c r="A1" s="80" t="s">
        <v>686</v>
      </c>
      <c r="B1" s="81"/>
      <c r="C1" s="81"/>
      <c r="D1" s="81"/>
      <c r="E1" s="81"/>
      <c r="F1" s="81"/>
      <c r="G1" s="81"/>
      <c r="H1" s="81"/>
      <c r="I1" s="81"/>
      <c r="J1" s="81"/>
      <c r="K1" s="81"/>
      <c r="L1" s="81"/>
      <c r="M1" s="81"/>
      <c r="N1" s="81"/>
      <c r="O1" s="81"/>
      <c r="P1" s="81"/>
      <c r="Q1" s="81"/>
      <c r="R1" s="81"/>
      <c r="S1" s="81"/>
      <c r="T1" s="81"/>
      <c r="U1" s="81"/>
      <c r="V1" s="81"/>
    </row>
    <row r="2" spans="1:23" ht="26.45" customHeight="1" x14ac:dyDescent="0.2">
      <c r="A2" s="2"/>
      <c r="B2" s="2"/>
      <c r="C2" s="2"/>
      <c r="D2" s="2"/>
      <c r="E2" s="2"/>
      <c r="F2" s="2"/>
      <c r="G2" s="2"/>
      <c r="H2" s="2"/>
      <c r="I2" s="2"/>
      <c r="J2" s="2"/>
      <c r="K2" s="2"/>
      <c r="L2" s="2"/>
      <c r="M2" s="2"/>
      <c r="N2" s="2"/>
      <c r="O2" s="2"/>
      <c r="P2" s="2"/>
      <c r="Q2" s="2"/>
      <c r="R2" s="2"/>
      <c r="S2" s="2"/>
      <c r="T2" s="2"/>
      <c r="U2" s="2"/>
      <c r="V2" s="2"/>
      <c r="W2" s="2"/>
    </row>
    <row r="3" spans="1:23" ht="15.75" customHeight="1" x14ac:dyDescent="0.2">
      <c r="A3" s="58" t="s">
        <v>685</v>
      </c>
      <c r="B3" s="1" t="s">
        <v>0</v>
      </c>
      <c r="C3" s="60" t="s">
        <v>1</v>
      </c>
      <c r="D3" s="2"/>
      <c r="E3" s="2"/>
      <c r="F3" s="2"/>
      <c r="G3" s="2"/>
      <c r="H3" s="2"/>
      <c r="I3" s="2"/>
      <c r="J3" s="2"/>
      <c r="K3" s="2"/>
      <c r="L3" s="2"/>
      <c r="M3" s="2"/>
      <c r="N3" s="2"/>
      <c r="O3" s="58" t="s">
        <v>685</v>
      </c>
      <c r="P3" s="58" t="s">
        <v>0</v>
      </c>
      <c r="Q3" s="60" t="s">
        <v>1</v>
      </c>
      <c r="R3" s="2"/>
      <c r="S3" s="2"/>
      <c r="T3" s="2"/>
      <c r="U3" s="2"/>
      <c r="V3" s="2"/>
      <c r="W3" s="2"/>
    </row>
    <row r="4" spans="1:23" ht="15.75" customHeight="1" x14ac:dyDescent="0.2">
      <c r="A4" s="3" t="s">
        <v>14</v>
      </c>
      <c r="B4" s="59">
        <f>Questionnaire!M3</f>
        <v>52.727272727272727</v>
      </c>
      <c r="C4" s="61">
        <f t="shared" ref="C4:C17" si="0">100-B4</f>
        <v>47.272727272727273</v>
      </c>
      <c r="D4" s="2"/>
      <c r="E4" s="2"/>
      <c r="F4" s="2"/>
      <c r="G4" s="2"/>
      <c r="H4" s="2"/>
      <c r="I4" s="2"/>
      <c r="J4" s="2" t="s">
        <v>2</v>
      </c>
      <c r="K4" s="2" t="s">
        <v>3</v>
      </c>
      <c r="L4" s="2" t="s">
        <v>4</v>
      </c>
      <c r="M4" s="2" t="s">
        <v>5</v>
      </c>
      <c r="N4" s="2"/>
      <c r="O4" s="3" t="s">
        <v>687</v>
      </c>
      <c r="P4" s="59">
        <f>Questionnaire!M323</f>
        <v>60.526315789473685</v>
      </c>
      <c r="Q4" s="61">
        <f>100-P4</f>
        <v>39.473684210526315</v>
      </c>
      <c r="R4" s="2"/>
      <c r="S4" s="2"/>
      <c r="T4" s="2"/>
      <c r="U4" s="2"/>
      <c r="V4" s="2"/>
      <c r="W4" s="2"/>
    </row>
    <row r="5" spans="1:23" ht="15.75" customHeight="1" x14ac:dyDescent="0.2">
      <c r="A5" s="3" t="s">
        <v>82</v>
      </c>
      <c r="B5" s="59">
        <f>Questionnaire!M73</f>
        <v>58.333333333333336</v>
      </c>
      <c r="C5" s="61">
        <f t="shared" si="0"/>
        <v>41.666666666666664</v>
      </c>
      <c r="D5" s="2"/>
      <c r="E5" s="2"/>
      <c r="F5" s="2"/>
      <c r="G5" s="2"/>
      <c r="H5" s="2"/>
      <c r="I5" s="2" t="s">
        <v>14</v>
      </c>
      <c r="J5" s="4">
        <f>Data!H2/Data!$F$2</f>
        <v>0.3</v>
      </c>
      <c r="K5" s="4">
        <f>Data!I2/Data!$F$2</f>
        <v>0.21428571428571427</v>
      </c>
      <c r="L5" s="4">
        <f>Data!J2/Data!$F$2</f>
        <v>0.35714285714285715</v>
      </c>
      <c r="M5" s="4">
        <f>Data!G2/Data!$F$2</f>
        <v>0.12857142857142856</v>
      </c>
      <c r="N5" s="2"/>
      <c r="O5" s="3" t="s">
        <v>736</v>
      </c>
      <c r="P5" s="59">
        <f>Questionnaire!M342</f>
        <v>66.666666666666671</v>
      </c>
      <c r="Q5" s="61">
        <f t="shared" ref="Q5:Q7" si="1">100-P5</f>
        <v>33.333333333333329</v>
      </c>
      <c r="R5" s="2"/>
      <c r="S5" s="2"/>
      <c r="T5" s="2"/>
      <c r="U5" s="2"/>
      <c r="V5" s="2"/>
      <c r="W5" s="2"/>
    </row>
    <row r="6" spans="1:23" ht="15.75" customHeight="1" x14ac:dyDescent="0.2">
      <c r="A6" s="3" t="s">
        <v>92</v>
      </c>
      <c r="B6" s="59">
        <f>Questionnaire!M82</f>
        <v>58.148148148148152</v>
      </c>
      <c r="C6" s="61">
        <f t="shared" si="0"/>
        <v>41.851851851851848</v>
      </c>
      <c r="D6" s="2"/>
      <c r="E6" s="2"/>
      <c r="F6" s="2"/>
      <c r="G6" s="2"/>
      <c r="H6" s="2"/>
      <c r="I6" s="2" t="s">
        <v>82</v>
      </c>
      <c r="J6" s="4">
        <f>Data!H3/Data!$F$3</f>
        <v>0.33333333333333331</v>
      </c>
      <c r="K6" s="4">
        <f>Data!I3/Data!$F$3</f>
        <v>0.1111111111111111</v>
      </c>
      <c r="L6" s="4">
        <f>Data!J3/Data!$F$3</f>
        <v>0.44444444444444442</v>
      </c>
      <c r="M6" s="4">
        <f>Data!G3/Data!$F$3</f>
        <v>0.1111111111111111</v>
      </c>
      <c r="N6" s="2"/>
      <c r="O6" s="3" t="s">
        <v>761</v>
      </c>
      <c r="P6" s="59">
        <f>Questionnaire!M360</f>
        <v>65.909090909090907</v>
      </c>
      <c r="Q6" s="61">
        <f t="shared" si="1"/>
        <v>34.090909090909093</v>
      </c>
      <c r="R6" s="2"/>
      <c r="S6" s="2"/>
      <c r="T6" s="2"/>
      <c r="U6" s="2"/>
      <c r="V6" s="2"/>
      <c r="W6" s="2"/>
    </row>
    <row r="7" spans="1:23" ht="15.75" customHeight="1" x14ac:dyDescent="0.2">
      <c r="A7" s="3" t="s">
        <v>120</v>
      </c>
      <c r="B7" s="59">
        <f>Questionnaire!M111</f>
        <v>47.036019536019538</v>
      </c>
      <c r="C7" s="61">
        <f t="shared" si="0"/>
        <v>52.963980463980462</v>
      </c>
      <c r="D7" s="2"/>
      <c r="E7" s="2"/>
      <c r="F7" s="2"/>
      <c r="G7" s="2"/>
      <c r="H7" s="2"/>
      <c r="I7" s="2" t="s">
        <v>92</v>
      </c>
      <c r="J7" s="4">
        <f>Data!H4/Data!$F$4</f>
        <v>0.31034482758620691</v>
      </c>
      <c r="K7" s="4">
        <f>Data!I4/Data!$F$4</f>
        <v>0.17241379310344829</v>
      </c>
      <c r="L7" s="4">
        <f>Data!J4/Data!$F$4</f>
        <v>0.37931034482758619</v>
      </c>
      <c r="M7" s="4">
        <f>Data!G4/Data!$F$4</f>
        <v>0.13793103448275862</v>
      </c>
      <c r="N7" s="2"/>
      <c r="O7" s="3" t="s">
        <v>819</v>
      </c>
      <c r="P7" s="59">
        <f>Questionnaire!M382</f>
        <v>57.692307692307693</v>
      </c>
      <c r="Q7" s="61">
        <f t="shared" si="1"/>
        <v>42.307692307692307</v>
      </c>
      <c r="R7" s="2"/>
      <c r="S7" s="2"/>
      <c r="T7" s="2"/>
      <c r="U7" s="2"/>
      <c r="V7" s="2"/>
      <c r="W7" s="2"/>
    </row>
    <row r="8" spans="1:23" ht="15.75" customHeight="1" x14ac:dyDescent="0.2">
      <c r="A8" s="3" t="s">
        <v>148</v>
      </c>
      <c r="B8" s="59">
        <f>Questionnaire!M155</f>
        <v>59.469696969696976</v>
      </c>
      <c r="C8" s="61">
        <f t="shared" si="0"/>
        <v>40.530303030303024</v>
      </c>
      <c r="D8" s="2"/>
      <c r="E8" s="2"/>
      <c r="F8" s="2"/>
      <c r="G8" s="2"/>
      <c r="H8" s="2"/>
      <c r="I8" s="2" t="s">
        <v>120</v>
      </c>
      <c r="J8" s="4">
        <f>Data!H5/Data!$F$5</f>
        <v>0.31818181818181818</v>
      </c>
      <c r="K8" s="4">
        <f>Data!I5/Data!$F$5</f>
        <v>0.20454545454545456</v>
      </c>
      <c r="L8" s="4">
        <f>Data!J5/Data!$F$5</f>
        <v>0.36363636363636365</v>
      </c>
      <c r="M8" s="4">
        <f>Data!G5/Data!$F$5</f>
        <v>0.11363636363636363</v>
      </c>
      <c r="N8" s="2"/>
      <c r="O8" s="2"/>
      <c r="P8" s="2"/>
      <c r="Q8" s="2"/>
      <c r="R8" s="2"/>
      <c r="S8" s="2"/>
      <c r="T8" s="2"/>
      <c r="U8" s="2"/>
      <c r="V8" s="2"/>
      <c r="W8" s="2"/>
    </row>
    <row r="9" spans="1:23" ht="15.75" customHeight="1" x14ac:dyDescent="0.2">
      <c r="A9" s="3" t="s">
        <v>182</v>
      </c>
      <c r="B9" s="59">
        <f>Questionnaire!M180</f>
        <v>40</v>
      </c>
      <c r="C9" s="61">
        <f t="shared" si="0"/>
        <v>60</v>
      </c>
      <c r="D9" s="2"/>
      <c r="E9" s="2"/>
      <c r="F9" s="2"/>
      <c r="G9" s="2"/>
      <c r="H9" s="2"/>
      <c r="I9" s="2" t="s">
        <v>148</v>
      </c>
      <c r="J9" s="4">
        <f>Data!H6/Data!$F$6</f>
        <v>0.32</v>
      </c>
      <c r="K9" s="4">
        <f>Data!I6/Data!$F$6</f>
        <v>0.16</v>
      </c>
      <c r="L9" s="4">
        <f>Data!J6/Data!$F$6</f>
        <v>0.4</v>
      </c>
      <c r="M9" s="4">
        <f>Data!G6/Data!$F$6</f>
        <v>0.12</v>
      </c>
      <c r="N9" s="2"/>
      <c r="O9" s="2"/>
      <c r="P9" s="2"/>
      <c r="Q9" s="2"/>
      <c r="R9" s="2"/>
      <c r="S9" s="2"/>
      <c r="T9" s="2"/>
      <c r="U9" s="2"/>
      <c r="V9" s="2"/>
      <c r="W9" s="2"/>
    </row>
    <row r="10" spans="1:23" ht="15.75" customHeight="1" x14ac:dyDescent="0.2">
      <c r="A10" s="3" t="s">
        <v>192</v>
      </c>
      <c r="B10" s="59">
        <f>Questionnaire!M194</f>
        <v>54.166666666666664</v>
      </c>
      <c r="C10" s="61">
        <f t="shared" si="0"/>
        <v>45.833333333333336</v>
      </c>
      <c r="D10" s="2"/>
      <c r="E10" s="2"/>
      <c r="F10" s="2"/>
      <c r="G10" s="2"/>
      <c r="H10" s="2"/>
      <c r="I10" s="2" t="s">
        <v>182</v>
      </c>
      <c r="J10" s="4">
        <f>Data!H7/Data!$F$7</f>
        <v>0.2857142857142857</v>
      </c>
      <c r="K10" s="4">
        <f>Data!I7/Data!$F$7</f>
        <v>0.21428571428571427</v>
      </c>
      <c r="L10" s="4">
        <f>Data!J7/Data!$F$7</f>
        <v>0.35714285714285715</v>
      </c>
      <c r="M10" s="4">
        <f>Data!G7/Data!$F$7</f>
        <v>0.14285714285714285</v>
      </c>
      <c r="N10" s="2"/>
      <c r="O10" s="2"/>
      <c r="P10" s="2"/>
      <c r="Q10" s="2"/>
      <c r="R10" s="2"/>
      <c r="S10" s="2"/>
      <c r="T10" s="2"/>
      <c r="U10" s="2"/>
      <c r="V10" s="2"/>
      <c r="W10" s="2"/>
    </row>
    <row r="11" spans="1:23" ht="15.75" customHeight="1" x14ac:dyDescent="0.2">
      <c r="A11" s="3" t="s">
        <v>211</v>
      </c>
      <c r="B11" s="59">
        <f>Questionnaire!M204</f>
        <v>62.962962962962969</v>
      </c>
      <c r="C11" s="61">
        <f t="shared" si="0"/>
        <v>37.037037037037031</v>
      </c>
      <c r="D11" s="2"/>
      <c r="E11" s="2"/>
      <c r="F11" s="2"/>
      <c r="G11" s="2"/>
      <c r="H11" s="2"/>
      <c r="I11" s="2" t="s">
        <v>192</v>
      </c>
      <c r="J11" s="4">
        <f>Data!H8/Data!$F$8</f>
        <v>0.3</v>
      </c>
      <c r="K11" s="4">
        <f>Data!I8/Data!$F$8</f>
        <v>0.2</v>
      </c>
      <c r="L11" s="4">
        <f>Data!J8/Data!$F$8</f>
        <v>0.4</v>
      </c>
      <c r="M11" s="4">
        <f>Data!G8/Data!$F$8</f>
        <v>0.1</v>
      </c>
      <c r="N11" s="2"/>
      <c r="O11" s="2"/>
      <c r="P11" s="2"/>
      <c r="Q11" s="2"/>
      <c r="R11" s="2"/>
      <c r="S11" s="2"/>
      <c r="T11" s="2"/>
      <c r="U11" s="2"/>
      <c r="V11" s="2"/>
      <c r="W11" s="2"/>
    </row>
    <row r="12" spans="1:23" ht="15.75" customHeight="1" x14ac:dyDescent="0.2">
      <c r="A12" s="3" t="s">
        <v>6</v>
      </c>
      <c r="B12" s="59">
        <f>Questionnaire!M219</f>
        <v>62.5</v>
      </c>
      <c r="C12" s="61">
        <f t="shared" si="0"/>
        <v>37.5</v>
      </c>
      <c r="D12" s="2"/>
      <c r="E12" s="2"/>
      <c r="F12" s="2"/>
      <c r="G12" s="2"/>
      <c r="H12" s="2"/>
      <c r="I12" s="2" t="s">
        <v>211</v>
      </c>
      <c r="J12" s="4">
        <f>Data!H9/Data!$F$9</f>
        <v>0.33333333333333331</v>
      </c>
      <c r="K12" s="4">
        <f>Data!I9/Data!$F$9</f>
        <v>0.2</v>
      </c>
      <c r="L12" s="4">
        <f>Data!J9/Data!$F$9</f>
        <v>0.33333333333333331</v>
      </c>
      <c r="M12" s="4">
        <f>Data!G9/Data!$F$9</f>
        <v>0.13333333333333333</v>
      </c>
      <c r="N12" s="2"/>
      <c r="O12" s="2"/>
      <c r="P12" s="2"/>
      <c r="Q12" s="2"/>
      <c r="R12" s="2"/>
      <c r="S12" s="2"/>
      <c r="T12" s="2"/>
      <c r="U12" s="2"/>
      <c r="V12" s="2"/>
      <c r="W12" s="2"/>
    </row>
    <row r="13" spans="1:23" ht="15.75" customHeight="1" x14ac:dyDescent="0.2">
      <c r="A13" s="3" t="s">
        <v>245</v>
      </c>
      <c r="B13" s="59">
        <f>Questionnaire!M223</f>
        <v>61.111111111111114</v>
      </c>
      <c r="C13" s="61">
        <f t="shared" si="0"/>
        <v>38.888888888888886</v>
      </c>
      <c r="D13" s="2"/>
      <c r="E13" s="2"/>
      <c r="F13" s="2"/>
      <c r="G13" s="2"/>
      <c r="H13" s="2"/>
      <c r="I13" s="2" t="s">
        <v>6</v>
      </c>
      <c r="J13" s="4">
        <f>Data!H10/Data!$F$10</f>
        <v>0.25</v>
      </c>
      <c r="K13" s="4">
        <f>Data!I10/Data!$F$10</f>
        <v>0</v>
      </c>
      <c r="L13" s="4">
        <f>Data!J10/Data!$F$10</f>
        <v>0.5</v>
      </c>
      <c r="M13" s="4">
        <f>Data!G10/Data!$F$10</f>
        <v>0.25</v>
      </c>
      <c r="N13" s="2"/>
      <c r="O13" s="2"/>
      <c r="P13" s="2"/>
      <c r="Q13" s="2"/>
      <c r="R13" s="2"/>
      <c r="S13" s="2"/>
      <c r="T13" s="2"/>
      <c r="U13" s="2"/>
      <c r="V13" s="2"/>
      <c r="W13" s="2"/>
    </row>
    <row r="14" spans="1:23" ht="15.75" customHeight="1" x14ac:dyDescent="0.2">
      <c r="A14" s="3" t="s">
        <v>264</v>
      </c>
      <c r="B14" s="59">
        <f>Questionnaire!M239</f>
        <v>45.833333333333336</v>
      </c>
      <c r="C14" s="61">
        <f t="shared" si="0"/>
        <v>54.166666666666664</v>
      </c>
      <c r="D14" s="2"/>
      <c r="E14" s="2"/>
      <c r="F14" s="2"/>
      <c r="G14" s="2"/>
      <c r="H14" s="2"/>
      <c r="I14" s="2" t="s">
        <v>245</v>
      </c>
      <c r="J14" s="4">
        <f>Data!H11/Data!$F$11</f>
        <v>0.3125</v>
      </c>
      <c r="K14" s="4">
        <f>Data!I11/Data!$F$11</f>
        <v>0.1875</v>
      </c>
      <c r="L14" s="4">
        <f>Data!J11/Data!$F$11</f>
        <v>0.375</v>
      </c>
      <c r="M14" s="4">
        <f>Data!G11/Data!$F$11</f>
        <v>0.125</v>
      </c>
      <c r="N14" s="2"/>
      <c r="O14" s="2"/>
      <c r="P14" s="2"/>
      <c r="Q14" s="2"/>
      <c r="R14" s="2"/>
      <c r="S14" s="2"/>
      <c r="T14" s="2"/>
      <c r="U14" s="2"/>
      <c r="V14" s="2"/>
      <c r="W14" s="2"/>
    </row>
    <row r="15" spans="1:23" ht="15.75" customHeight="1" x14ac:dyDescent="0.2">
      <c r="A15" s="3" t="s">
        <v>274</v>
      </c>
      <c r="B15" s="59">
        <f>Questionnaire!M248</f>
        <v>66.666666666666671</v>
      </c>
      <c r="C15" s="61">
        <f t="shared" si="0"/>
        <v>33.333333333333329</v>
      </c>
      <c r="D15" s="2"/>
      <c r="E15" s="2"/>
      <c r="F15" s="2"/>
      <c r="G15" s="2"/>
      <c r="H15" s="2"/>
      <c r="I15" s="2" t="s">
        <v>264</v>
      </c>
      <c r="J15" s="4">
        <f>Data!H12/Data!$F$12</f>
        <v>0.22222222222222221</v>
      </c>
      <c r="K15" s="4">
        <f>Data!I12/Data!$F$12</f>
        <v>0.33333333333333331</v>
      </c>
      <c r="L15" s="4">
        <f>Data!J12/Data!$F$12</f>
        <v>0.33333333333333331</v>
      </c>
      <c r="M15" s="4">
        <f>Data!G12/Data!$F$12</f>
        <v>0.1111111111111111</v>
      </c>
      <c r="N15" s="2"/>
      <c r="O15" s="2"/>
      <c r="P15" s="2"/>
      <c r="Q15" s="2"/>
      <c r="R15" s="2"/>
      <c r="S15" s="2"/>
      <c r="T15" s="2"/>
      <c r="U15" s="2"/>
      <c r="V15" s="2"/>
      <c r="W15" s="2"/>
    </row>
    <row r="16" spans="1:23" ht="15.75" customHeight="1" x14ac:dyDescent="0.2">
      <c r="A16" s="3" t="s">
        <v>287</v>
      </c>
      <c r="B16" s="59">
        <f>Questionnaire!M262</f>
        <v>56.09375</v>
      </c>
      <c r="C16" s="61">
        <f t="shared" si="0"/>
        <v>43.90625</v>
      </c>
      <c r="D16" s="2"/>
      <c r="E16" s="2"/>
      <c r="F16" s="2"/>
      <c r="G16" s="2"/>
      <c r="H16" s="2"/>
      <c r="I16" s="2" t="s">
        <v>274</v>
      </c>
      <c r="J16" s="4">
        <f>Data!H13/Data!$F$13</f>
        <v>0.35714285714285715</v>
      </c>
      <c r="K16" s="4">
        <f>Data!I13/Data!$F$13</f>
        <v>0.14285714285714285</v>
      </c>
      <c r="L16" s="4">
        <f>Data!J13/Data!$F$13</f>
        <v>0.35714285714285715</v>
      </c>
      <c r="M16" s="4">
        <f>Data!G13/Data!$F$13</f>
        <v>0.14285714285714285</v>
      </c>
      <c r="N16" s="2"/>
      <c r="O16" s="2"/>
      <c r="P16" s="2"/>
      <c r="Q16" s="2"/>
      <c r="R16" s="2"/>
      <c r="S16" s="2"/>
      <c r="T16" s="2"/>
      <c r="U16" s="2"/>
      <c r="V16" s="2"/>
      <c r="W16" s="2"/>
    </row>
    <row r="17" spans="1:23" ht="15.75" customHeight="1" x14ac:dyDescent="0.2">
      <c r="A17" s="3" t="s">
        <v>336</v>
      </c>
      <c r="B17" s="59">
        <f>Questionnaire!M303</f>
        <v>54.761904761904766</v>
      </c>
      <c r="C17" s="61">
        <f t="shared" si="0"/>
        <v>45.238095238095234</v>
      </c>
      <c r="D17" s="2"/>
      <c r="E17" s="2"/>
      <c r="F17" s="2"/>
      <c r="G17" s="2"/>
      <c r="H17" s="2"/>
      <c r="I17" s="2" t="s">
        <v>287</v>
      </c>
      <c r="J17" s="4">
        <f>Data!H14/Data!$F$14</f>
        <v>0.31707317073170732</v>
      </c>
      <c r="K17" s="4">
        <f>Data!I14/Data!$F$14</f>
        <v>0.17073170731707318</v>
      </c>
      <c r="L17" s="4">
        <f>Data!J14/Data!$F$14</f>
        <v>0.41463414634146339</v>
      </c>
      <c r="M17" s="4">
        <f>Data!G14/Data!$F$14</f>
        <v>9.7560975609756101E-2</v>
      </c>
      <c r="N17" s="2"/>
      <c r="O17" s="2"/>
      <c r="P17" s="2"/>
      <c r="Q17" s="2"/>
      <c r="R17" s="2"/>
      <c r="S17" s="2"/>
      <c r="T17" s="2"/>
      <c r="U17" s="2"/>
      <c r="V17" s="2"/>
      <c r="W17" s="2"/>
    </row>
    <row r="18" spans="1:23" ht="15.75" customHeight="1" x14ac:dyDescent="0.2">
      <c r="A18" s="2"/>
      <c r="B18" s="2"/>
      <c r="C18" s="2"/>
      <c r="D18" s="2"/>
      <c r="E18" s="2"/>
      <c r="F18" s="2"/>
      <c r="G18" s="2"/>
      <c r="H18" s="2"/>
      <c r="I18" s="2" t="s">
        <v>336</v>
      </c>
      <c r="J18" s="4">
        <f>Data!H15/Data!$F$15</f>
        <v>0.4</v>
      </c>
      <c r="K18" s="4">
        <f>Data!I15/Data!$F$15</f>
        <v>0.2</v>
      </c>
      <c r="L18" s="4">
        <f>Data!J15/Data!$F$15</f>
        <v>0.35</v>
      </c>
      <c r="M18" s="4">
        <f>Data!G15/Data!$F$15</f>
        <v>0.05</v>
      </c>
      <c r="N18" s="2"/>
      <c r="O18" s="2"/>
      <c r="P18" s="2"/>
      <c r="Q18" s="2"/>
      <c r="R18" s="2"/>
      <c r="S18" s="2"/>
      <c r="T18" s="2"/>
      <c r="U18" s="2"/>
      <c r="V18" s="2"/>
      <c r="W18" s="2"/>
    </row>
    <row r="19" spans="1:23" ht="15.75" customHeight="1" x14ac:dyDescent="0.2">
      <c r="A19" s="2"/>
      <c r="B19" s="2"/>
      <c r="C19" s="2"/>
      <c r="D19" s="2"/>
      <c r="E19" s="2"/>
      <c r="F19" s="2"/>
      <c r="G19" s="2"/>
      <c r="H19" s="2"/>
      <c r="I19" s="2"/>
      <c r="J19" s="2"/>
      <c r="K19" s="2"/>
      <c r="L19" s="2"/>
      <c r="M19" s="2"/>
      <c r="N19" s="2"/>
      <c r="O19" s="2"/>
      <c r="P19" s="2"/>
      <c r="Q19" s="2"/>
      <c r="R19" s="2"/>
      <c r="S19" s="2"/>
      <c r="T19" s="2"/>
      <c r="U19" s="2"/>
      <c r="V19" s="2"/>
      <c r="W19" s="2"/>
    </row>
    <row r="20" spans="1:23" ht="15.75" customHeight="1" x14ac:dyDescent="0.2">
      <c r="A20" s="2"/>
      <c r="B20" s="2"/>
      <c r="C20" s="2"/>
      <c r="D20" s="2"/>
      <c r="E20" s="2"/>
      <c r="F20" s="2"/>
      <c r="G20" s="2"/>
      <c r="H20" s="2"/>
      <c r="I20" s="2"/>
      <c r="J20" s="2"/>
      <c r="K20" s="2"/>
      <c r="L20" s="2"/>
      <c r="M20" s="2"/>
      <c r="N20" s="2"/>
      <c r="O20" s="2"/>
      <c r="P20" s="2"/>
      <c r="Q20" s="2"/>
      <c r="R20" s="2"/>
      <c r="S20" s="2"/>
      <c r="T20" s="2"/>
      <c r="U20" s="2"/>
      <c r="V20" s="2"/>
      <c r="W20" s="2"/>
    </row>
    <row r="21" spans="1:23" ht="15.75" customHeight="1" x14ac:dyDescent="0.2">
      <c r="A21" s="2"/>
      <c r="B21" s="2"/>
      <c r="C21" s="2"/>
      <c r="D21" s="2"/>
      <c r="E21" s="2"/>
      <c r="F21" s="2"/>
      <c r="G21" s="2"/>
      <c r="H21" s="2"/>
      <c r="I21" s="2"/>
      <c r="J21" s="2"/>
      <c r="K21" s="2"/>
      <c r="L21" s="2"/>
      <c r="M21" s="2"/>
      <c r="N21" s="2"/>
      <c r="O21" s="2"/>
      <c r="P21" s="2"/>
      <c r="Q21" s="2"/>
      <c r="R21" s="2"/>
      <c r="S21" s="2"/>
      <c r="T21" s="2"/>
      <c r="U21" s="2"/>
      <c r="V21" s="2"/>
      <c r="W21" s="2"/>
    </row>
    <row r="22" spans="1:23" ht="15.75" customHeight="1" x14ac:dyDescent="0.2">
      <c r="A22" s="2"/>
      <c r="B22" s="2"/>
      <c r="C22" s="2"/>
      <c r="D22" s="2"/>
      <c r="E22" s="2"/>
      <c r="F22" s="2"/>
      <c r="G22" s="2"/>
      <c r="H22" s="2"/>
      <c r="I22" s="2"/>
      <c r="J22" s="2"/>
      <c r="K22" s="2"/>
      <c r="L22" s="2"/>
      <c r="M22" s="2"/>
      <c r="N22" s="2"/>
      <c r="O22" s="2"/>
      <c r="P22" s="2"/>
      <c r="Q22" s="2"/>
      <c r="R22" s="2"/>
      <c r="S22" s="2"/>
      <c r="T22" s="2"/>
      <c r="U22" s="2"/>
      <c r="V22" s="2"/>
      <c r="W22" s="2"/>
    </row>
    <row r="23" spans="1:23" ht="15.75" customHeight="1" x14ac:dyDescent="0.2">
      <c r="A23" s="2"/>
      <c r="B23" s="2"/>
      <c r="C23" s="2"/>
      <c r="D23" s="2"/>
      <c r="E23" s="2"/>
      <c r="F23" s="2"/>
      <c r="G23" s="2"/>
      <c r="H23" s="2"/>
      <c r="I23" s="2"/>
      <c r="J23" s="2"/>
      <c r="K23" s="2"/>
      <c r="L23" s="2"/>
      <c r="M23" s="2"/>
      <c r="N23" s="2"/>
      <c r="O23" s="2"/>
      <c r="P23" s="2"/>
      <c r="Q23" s="2"/>
      <c r="R23" s="2"/>
      <c r="S23" s="2"/>
      <c r="T23" s="2"/>
      <c r="U23" s="2"/>
      <c r="V23" s="2"/>
      <c r="W23" s="2"/>
    </row>
    <row r="24" spans="1:23" ht="15.75" customHeight="1" x14ac:dyDescent="0.2">
      <c r="A24" s="2"/>
      <c r="B24" s="2"/>
      <c r="C24" s="2"/>
      <c r="D24" s="2"/>
      <c r="E24" s="2"/>
      <c r="F24" s="2"/>
      <c r="G24" s="2"/>
      <c r="H24" s="2"/>
      <c r="I24" s="2"/>
      <c r="J24" s="2"/>
      <c r="K24" s="2"/>
      <c r="L24" s="2"/>
      <c r="M24" s="2"/>
      <c r="N24" s="2"/>
      <c r="O24" s="2"/>
      <c r="P24" s="2"/>
      <c r="Q24" s="2"/>
      <c r="R24" s="2"/>
      <c r="S24" s="2"/>
      <c r="T24" s="2"/>
      <c r="U24" s="2"/>
      <c r="V24" s="2"/>
      <c r="W24" s="2"/>
    </row>
    <row r="25" spans="1:23" ht="15.75" customHeight="1" x14ac:dyDescent="0.2">
      <c r="A25" s="2"/>
      <c r="B25" s="2"/>
      <c r="C25" s="2"/>
      <c r="D25" s="2"/>
      <c r="E25" s="2"/>
      <c r="F25" s="2"/>
      <c r="G25" s="2"/>
      <c r="H25" s="2"/>
      <c r="I25" s="2"/>
      <c r="J25" s="2"/>
      <c r="K25" s="2"/>
      <c r="L25" s="2"/>
      <c r="M25" s="2"/>
      <c r="N25" s="2"/>
      <c r="O25" s="2"/>
      <c r="P25" s="2"/>
      <c r="Q25" s="2"/>
      <c r="R25" s="2"/>
      <c r="S25" s="2"/>
      <c r="T25" s="2"/>
      <c r="U25" s="2"/>
      <c r="V25" s="2"/>
      <c r="W25" s="2"/>
    </row>
    <row r="26" spans="1:23" ht="15.75" customHeight="1" x14ac:dyDescent="0.2">
      <c r="A26" s="2"/>
      <c r="B26" s="2"/>
      <c r="C26" s="2"/>
      <c r="D26" s="2"/>
      <c r="E26" s="2"/>
      <c r="F26" s="2"/>
      <c r="G26" s="2"/>
      <c r="H26" s="2"/>
      <c r="I26" s="2"/>
      <c r="J26" s="2"/>
      <c r="K26" s="2"/>
      <c r="L26" s="2"/>
      <c r="M26" s="2"/>
      <c r="N26" s="2"/>
      <c r="O26" s="2"/>
      <c r="P26" s="2"/>
      <c r="Q26" s="2"/>
      <c r="R26" s="76" t="s">
        <v>2</v>
      </c>
      <c r="S26" s="76" t="s">
        <v>3</v>
      </c>
      <c r="T26" s="76" t="s">
        <v>4</v>
      </c>
      <c r="U26" s="76" t="s">
        <v>5</v>
      </c>
      <c r="V26" s="2"/>
      <c r="W26" s="2"/>
    </row>
    <row r="27" spans="1:23" ht="15.75" customHeight="1" x14ac:dyDescent="0.2">
      <c r="A27" s="2"/>
      <c r="B27" s="2"/>
      <c r="C27" s="2"/>
      <c r="D27" s="2"/>
      <c r="E27" s="2"/>
      <c r="F27" s="2"/>
      <c r="G27" s="2"/>
      <c r="H27" s="2"/>
      <c r="I27" s="2"/>
      <c r="J27" s="2"/>
      <c r="K27" s="2"/>
      <c r="L27" s="2"/>
      <c r="M27" s="2"/>
      <c r="N27" s="2"/>
      <c r="O27" s="2"/>
      <c r="P27" s="2"/>
      <c r="Q27" s="2" t="s">
        <v>687</v>
      </c>
      <c r="R27" s="4">
        <f>Data!P2/Data!$N$2</f>
        <v>0.36842105263157893</v>
      </c>
      <c r="S27" s="4">
        <f>Data!Q2/Data!$N$2</f>
        <v>0.15789473684210525</v>
      </c>
      <c r="T27" s="4">
        <f>Data!R2/Data!$N$2</f>
        <v>0.47368421052631576</v>
      </c>
      <c r="U27" s="4">
        <f>Data!O2/Data!$N$2</f>
        <v>0</v>
      </c>
      <c r="V27" s="2"/>
      <c r="W27" s="2"/>
    </row>
    <row r="28" spans="1:23" ht="15.75" customHeight="1" x14ac:dyDescent="0.2">
      <c r="A28" s="2"/>
      <c r="B28" s="2"/>
      <c r="C28" s="2"/>
      <c r="D28" s="2"/>
      <c r="E28" s="2"/>
      <c r="F28" s="2"/>
      <c r="G28" s="2"/>
      <c r="H28" s="2"/>
      <c r="I28" s="2"/>
      <c r="J28" s="2"/>
      <c r="K28" s="2"/>
      <c r="L28" s="2"/>
      <c r="M28" s="2"/>
      <c r="N28" s="2"/>
      <c r="O28" s="2"/>
      <c r="P28" s="2"/>
      <c r="Q28" s="2" t="s">
        <v>736</v>
      </c>
      <c r="R28" s="4">
        <f>Data!P3/Data!$N$3</f>
        <v>0.44444444444444442</v>
      </c>
      <c r="S28" s="4">
        <f>Data!Q3/Data!$N$3</f>
        <v>0.1111111111111111</v>
      </c>
      <c r="T28" s="4">
        <f>Data!R3/Data!$N$3</f>
        <v>0.44444444444444442</v>
      </c>
      <c r="U28" s="4">
        <f>Data!O3/Data!$N$3</f>
        <v>0</v>
      </c>
      <c r="V28" s="2"/>
      <c r="W28" s="2"/>
    </row>
    <row r="29" spans="1:23" ht="15.75" customHeight="1" x14ac:dyDescent="0.2">
      <c r="A29" s="2"/>
      <c r="B29" s="2"/>
      <c r="C29" s="2"/>
      <c r="D29" s="2"/>
      <c r="E29" s="2"/>
      <c r="F29" s="2"/>
      <c r="G29" s="2"/>
      <c r="H29" s="2"/>
      <c r="I29" s="2"/>
      <c r="J29" s="2"/>
      <c r="K29" s="2"/>
      <c r="L29" s="2"/>
      <c r="M29" s="2"/>
      <c r="N29" s="2"/>
      <c r="O29" s="2"/>
      <c r="P29" s="2"/>
      <c r="Q29" s="2" t="s">
        <v>761</v>
      </c>
      <c r="R29" s="4">
        <f>Data!P4/Data!$N$4</f>
        <v>0.45454545454545453</v>
      </c>
      <c r="S29" s="4">
        <f>Data!Q4/Data!$N$4</f>
        <v>0.13636363636363635</v>
      </c>
      <c r="T29" s="4">
        <f>Data!R4/Data!$N$4</f>
        <v>0.40909090909090912</v>
      </c>
      <c r="U29" s="4">
        <f>Data!O4/Data!$N$4</f>
        <v>0</v>
      </c>
      <c r="V29" s="2"/>
      <c r="W29" s="2"/>
    </row>
    <row r="30" spans="1:23" ht="15.75" customHeight="1" x14ac:dyDescent="0.2">
      <c r="A30" s="2"/>
      <c r="B30" s="2"/>
      <c r="C30" s="2"/>
      <c r="D30" s="2"/>
      <c r="E30" s="2"/>
      <c r="F30" s="2"/>
      <c r="G30" s="2"/>
      <c r="H30" s="2"/>
      <c r="I30" s="2"/>
      <c r="J30" s="2"/>
      <c r="K30" s="2"/>
      <c r="L30" s="2"/>
      <c r="M30" s="2"/>
      <c r="N30" s="2"/>
      <c r="O30" s="2"/>
      <c r="P30" s="2"/>
      <c r="Q30" s="2" t="s">
        <v>819</v>
      </c>
      <c r="R30" s="4">
        <f>Data!P5/Data!$N$5</f>
        <v>0.30769230769230771</v>
      </c>
      <c r="S30" s="4">
        <f>Data!Q5/Data!$N$5</f>
        <v>0.15384615384615385</v>
      </c>
      <c r="T30" s="4">
        <f>Data!R5/Data!$N$5</f>
        <v>0.53846153846153844</v>
      </c>
      <c r="U30" s="4">
        <f>Data!O5/Data!$N$5</f>
        <v>0</v>
      </c>
      <c r="V30" s="2"/>
      <c r="W30" s="2"/>
    </row>
    <row r="31" spans="1:23" ht="15.75" customHeight="1" x14ac:dyDescent="0.2">
      <c r="A31" s="2"/>
      <c r="B31" s="2"/>
      <c r="C31" s="2"/>
      <c r="D31" s="2"/>
      <c r="E31" s="2"/>
      <c r="F31" s="2"/>
      <c r="G31" s="2"/>
      <c r="H31" s="2"/>
      <c r="I31" s="2"/>
      <c r="J31" s="2"/>
      <c r="K31" s="2"/>
      <c r="L31" s="2"/>
      <c r="M31" s="2"/>
      <c r="N31" s="2"/>
      <c r="O31" s="2"/>
      <c r="P31" s="2"/>
      <c r="Q31" s="2"/>
      <c r="R31" s="2"/>
      <c r="S31" s="2"/>
      <c r="T31" s="2"/>
      <c r="U31" s="2"/>
      <c r="V31" s="2"/>
      <c r="W31" s="2"/>
    </row>
    <row r="32" spans="1:23" ht="15.75" customHeight="1" x14ac:dyDescent="0.2">
      <c r="A32" s="2"/>
      <c r="B32" s="2"/>
      <c r="C32" s="2"/>
      <c r="D32" s="2"/>
      <c r="E32" s="2"/>
      <c r="F32" s="2"/>
      <c r="G32" s="2"/>
      <c r="H32" s="2"/>
      <c r="I32" s="2"/>
      <c r="J32" s="2"/>
      <c r="K32" s="2"/>
      <c r="L32" s="2"/>
      <c r="M32" s="2"/>
      <c r="N32" s="2"/>
      <c r="O32" s="2"/>
      <c r="P32" s="2"/>
      <c r="Q32" s="2"/>
      <c r="R32" s="2"/>
      <c r="S32" s="2"/>
      <c r="T32" s="2"/>
      <c r="U32" s="2"/>
      <c r="V32" s="2"/>
      <c r="W32" s="2"/>
    </row>
    <row r="33" spans="1:23" ht="15.75" customHeight="1" x14ac:dyDescent="0.2">
      <c r="A33" s="2"/>
      <c r="B33" s="2"/>
      <c r="C33" s="2"/>
      <c r="D33" s="2"/>
      <c r="E33" s="2"/>
      <c r="F33" s="2"/>
      <c r="G33" s="2"/>
      <c r="H33" s="2"/>
      <c r="I33" s="2"/>
      <c r="J33" s="2"/>
      <c r="K33" s="2"/>
      <c r="L33" s="2"/>
      <c r="M33" s="2"/>
      <c r="N33" s="2"/>
      <c r="O33" s="2"/>
      <c r="P33" s="2"/>
      <c r="Q33" s="2"/>
      <c r="R33" s="2"/>
      <c r="S33" s="2"/>
      <c r="T33" s="2"/>
      <c r="U33" s="2"/>
      <c r="V33" s="2"/>
      <c r="W33" s="2"/>
    </row>
    <row r="34" spans="1:23" ht="15.75" customHeight="1" x14ac:dyDescent="0.2">
      <c r="A34" s="2"/>
      <c r="B34" s="2"/>
      <c r="C34" s="2"/>
      <c r="D34" s="2"/>
      <c r="E34" s="2"/>
      <c r="F34" s="2"/>
      <c r="G34" s="2"/>
      <c r="H34" s="2"/>
      <c r="I34" s="2"/>
      <c r="J34" s="2"/>
      <c r="K34" s="2"/>
      <c r="L34" s="2"/>
      <c r="M34" s="2"/>
      <c r="N34" s="2"/>
      <c r="O34" s="2"/>
      <c r="P34" s="2"/>
      <c r="Q34" s="2"/>
      <c r="R34" s="2"/>
      <c r="S34" s="2"/>
      <c r="T34" s="2"/>
      <c r="U34" s="2"/>
      <c r="V34" s="2"/>
      <c r="W34" s="2"/>
    </row>
    <row r="35" spans="1:23" ht="15.75" customHeight="1" x14ac:dyDescent="0.2">
      <c r="A35" s="2"/>
      <c r="B35" s="2"/>
      <c r="C35" s="2"/>
      <c r="D35" s="2"/>
      <c r="E35" s="2"/>
      <c r="F35" s="2"/>
      <c r="G35" s="2"/>
      <c r="H35" s="2"/>
      <c r="I35" s="2"/>
      <c r="J35" s="2"/>
      <c r="K35" s="2"/>
      <c r="L35" s="2"/>
      <c r="M35" s="2"/>
      <c r="N35" s="2"/>
      <c r="O35" s="2"/>
      <c r="P35" s="2"/>
      <c r="Q35" s="2"/>
      <c r="R35" s="2"/>
      <c r="S35" s="2"/>
      <c r="T35" s="2"/>
      <c r="U35" s="2"/>
      <c r="V35" s="2"/>
      <c r="W35" s="2"/>
    </row>
    <row r="36" spans="1:23" ht="15.75" customHeight="1" x14ac:dyDescent="0.2">
      <c r="A36" s="2"/>
      <c r="B36" s="2"/>
      <c r="C36" s="2"/>
      <c r="D36" s="2"/>
      <c r="E36" s="2"/>
      <c r="F36" s="2"/>
      <c r="G36" s="2"/>
      <c r="H36" s="2"/>
      <c r="I36" s="2"/>
      <c r="J36" s="2"/>
      <c r="K36" s="2"/>
      <c r="L36" s="2"/>
      <c r="M36" s="2"/>
      <c r="N36" s="2"/>
      <c r="O36" s="2"/>
      <c r="P36" s="2"/>
      <c r="Q36" s="2"/>
      <c r="R36" s="2"/>
      <c r="S36" s="2"/>
      <c r="T36" s="2"/>
      <c r="U36" s="2"/>
      <c r="V36" s="2"/>
      <c r="W36" s="2"/>
    </row>
    <row r="37" spans="1:23" ht="15.75" customHeight="1" x14ac:dyDescent="0.2">
      <c r="A37" s="2"/>
      <c r="B37" s="2"/>
      <c r="C37" s="2"/>
      <c r="D37" s="2"/>
      <c r="E37" s="2"/>
      <c r="F37" s="2"/>
      <c r="G37" s="2"/>
      <c r="H37" s="2"/>
      <c r="I37" s="2"/>
      <c r="J37" s="2"/>
      <c r="K37" s="2"/>
      <c r="L37" s="2"/>
      <c r="M37" s="2"/>
      <c r="N37" s="2"/>
      <c r="O37" s="2"/>
      <c r="P37" s="2"/>
      <c r="Q37" s="2"/>
      <c r="R37" s="2"/>
      <c r="S37" s="2"/>
      <c r="T37" s="2"/>
      <c r="U37" s="2"/>
      <c r="V37" s="2"/>
      <c r="W37" s="2"/>
    </row>
    <row r="38" spans="1:23" ht="15.75" customHeight="1" x14ac:dyDescent="0.2">
      <c r="A38" s="2"/>
      <c r="B38" s="2"/>
      <c r="C38" s="2"/>
      <c r="D38" s="2"/>
      <c r="E38" s="2"/>
      <c r="F38" s="2"/>
      <c r="G38" s="2"/>
      <c r="H38" s="2"/>
      <c r="I38" s="2"/>
      <c r="J38" s="2"/>
      <c r="K38" s="2"/>
      <c r="L38" s="2"/>
      <c r="M38" s="2"/>
      <c r="N38" s="2"/>
      <c r="O38" s="2"/>
      <c r="P38" s="2"/>
      <c r="Q38" s="2"/>
      <c r="R38" s="2"/>
      <c r="S38" s="2"/>
      <c r="T38" s="2"/>
      <c r="U38" s="2"/>
      <c r="V38" s="2"/>
      <c r="W38" s="2"/>
    </row>
    <row r="39" spans="1:23" ht="12.75" x14ac:dyDescent="0.2">
      <c r="A39" s="2"/>
      <c r="B39" s="2"/>
      <c r="C39" s="2"/>
      <c r="D39" s="2"/>
      <c r="E39" s="2"/>
      <c r="F39" s="2"/>
      <c r="G39" s="2"/>
      <c r="H39" s="2"/>
      <c r="I39" s="2"/>
      <c r="J39" s="2"/>
      <c r="K39" s="2"/>
      <c r="L39" s="2"/>
      <c r="M39" s="2"/>
      <c r="N39" s="2"/>
      <c r="O39" s="2"/>
      <c r="P39" s="2"/>
      <c r="Q39" s="2"/>
      <c r="R39" s="2"/>
      <c r="S39" s="2"/>
      <c r="T39" s="2"/>
      <c r="U39" s="2"/>
      <c r="V39" s="2"/>
      <c r="W39" s="2"/>
    </row>
    <row r="40" spans="1:23" ht="12.75" x14ac:dyDescent="0.2">
      <c r="A40" s="5" t="s">
        <v>14</v>
      </c>
      <c r="B40" s="2"/>
      <c r="C40" s="2"/>
      <c r="D40" s="2"/>
      <c r="E40" s="5" t="s">
        <v>82</v>
      </c>
      <c r="F40" s="2"/>
      <c r="G40" s="2"/>
      <c r="H40" s="2"/>
      <c r="I40" s="5" t="s">
        <v>92</v>
      </c>
      <c r="J40" s="2"/>
      <c r="K40" s="2"/>
      <c r="L40" s="2"/>
      <c r="M40" s="5" t="s">
        <v>120</v>
      </c>
      <c r="N40" s="2"/>
      <c r="O40" s="2"/>
      <c r="P40" s="2"/>
      <c r="Q40" s="5"/>
      <c r="R40" s="2"/>
      <c r="S40" s="2"/>
      <c r="T40" s="2"/>
      <c r="U40" s="2"/>
      <c r="V40" s="2"/>
      <c r="W40" s="2"/>
    </row>
    <row r="41" spans="1:23" ht="17.25" x14ac:dyDescent="0.4">
      <c r="A41" s="6" t="s">
        <v>16</v>
      </c>
      <c r="B41" s="7">
        <f>INDEX(Questionnaire!$L$2:$L$500,MATCH(A41,Questionnaire!$C$2:$C$500,0))</f>
        <v>40</v>
      </c>
      <c r="C41" s="2"/>
      <c r="D41" s="2"/>
      <c r="E41" s="6" t="s">
        <v>83</v>
      </c>
      <c r="F41" s="7">
        <f>INDEX(Questionnaire!$L$2:$L$500,MATCH(E41,Questionnaire!$C$2:$C$500,0))</f>
        <v>75</v>
      </c>
      <c r="G41" s="2"/>
      <c r="H41" s="2"/>
      <c r="I41" s="6" t="s">
        <v>93</v>
      </c>
      <c r="J41" s="7">
        <f>INDEX(Questionnaire!$L$2:$L$500,MATCH(I41,Questionnaire!$C$2:$C$500,0))</f>
        <v>40</v>
      </c>
      <c r="K41" s="2"/>
      <c r="L41" s="2"/>
      <c r="M41" s="6" t="s">
        <v>121</v>
      </c>
      <c r="N41" s="7">
        <f>INDEX(Questionnaire!$L$2:$L$500,MATCH(M41,Questionnaire!$C$2:$C$500,0))</f>
        <v>60</v>
      </c>
      <c r="O41" s="2"/>
      <c r="P41" s="2"/>
      <c r="Q41" s="6"/>
      <c r="R41" s="7"/>
      <c r="S41" s="2"/>
      <c r="T41" s="2"/>
      <c r="U41" s="2"/>
      <c r="V41" s="2"/>
      <c r="W41" s="2"/>
    </row>
    <row r="42" spans="1:23" ht="17.25" x14ac:dyDescent="0.4">
      <c r="A42" s="6" t="s">
        <v>18</v>
      </c>
      <c r="B42" s="7">
        <f>INDEX(Questionnaire!$L$2:$L$500,MATCH(A42,Questionnaire!$C$2:$C$500,0))</f>
        <v>75</v>
      </c>
      <c r="C42" s="2"/>
      <c r="D42" s="2"/>
      <c r="E42" s="6" t="s">
        <v>86</v>
      </c>
      <c r="F42" s="7">
        <f>INDEX(Questionnaire!$L$2:$L$500,MATCH(E42,Questionnaire!$C$2:$C$500,0))</f>
        <v>50</v>
      </c>
      <c r="G42" s="2"/>
      <c r="H42" s="2"/>
      <c r="I42" s="6" t="s">
        <v>96</v>
      </c>
      <c r="J42" s="7">
        <f>INDEX(Questionnaire!$L$2:$L$500,MATCH(I42,Questionnaire!$C$2:$C$500,0))</f>
        <v>100</v>
      </c>
      <c r="K42" s="2"/>
      <c r="L42" s="2"/>
      <c r="M42" s="6" t="s">
        <v>124</v>
      </c>
      <c r="N42" s="7">
        <f>INDEX(Questionnaire!$L$2:$L$500,MATCH(M42,Questionnaire!$C$2:$C$500,0))</f>
        <v>25</v>
      </c>
      <c r="O42" s="2"/>
      <c r="P42" s="2"/>
      <c r="Q42" s="6"/>
      <c r="R42" s="7"/>
      <c r="S42" s="2"/>
      <c r="T42" s="2"/>
      <c r="U42" s="2"/>
      <c r="V42" s="2"/>
      <c r="W42" s="2"/>
    </row>
    <row r="43" spans="1:23" ht="17.25" x14ac:dyDescent="0.4">
      <c r="A43" s="6" t="s">
        <v>22</v>
      </c>
      <c r="B43" s="7">
        <f>INDEX(Questionnaire!$L$2:$L$500,MATCH(A43,Questionnaire!$C$2:$C$500,0))</f>
        <v>62.5</v>
      </c>
      <c r="C43" s="2"/>
      <c r="D43" s="2"/>
      <c r="E43" s="6" t="s">
        <v>89</v>
      </c>
      <c r="F43" s="7">
        <f>INDEX(Questionnaire!$L$2:$L$500,MATCH(E43,Questionnaire!$C$2:$C$500,0))</f>
        <v>50</v>
      </c>
      <c r="G43" s="2"/>
      <c r="H43" s="2"/>
      <c r="I43" s="6" t="s">
        <v>99</v>
      </c>
      <c r="J43" s="7">
        <f>INDEX(Questionnaire!$L$2:$L$500,MATCH(I43,Questionnaire!$C$2:$C$500,0))</f>
        <v>66.666666666666671</v>
      </c>
      <c r="K43" s="2"/>
      <c r="L43" s="2"/>
      <c r="M43" s="6" t="s">
        <v>127</v>
      </c>
      <c r="N43" s="7">
        <f>INDEX(Questionnaire!$L$2:$L$500,MATCH(M43,Questionnaire!$C$2:$C$500,0))</f>
        <v>62.5</v>
      </c>
      <c r="O43" s="2"/>
      <c r="P43" s="2"/>
      <c r="Q43" s="6"/>
      <c r="R43" s="7"/>
      <c r="S43" s="2"/>
      <c r="T43" s="2"/>
      <c r="U43" s="2"/>
      <c r="V43" s="2"/>
      <c r="W43" s="2"/>
    </row>
    <row r="44" spans="1:23" ht="17.25" x14ac:dyDescent="0.4">
      <c r="A44" s="6" t="s">
        <v>25</v>
      </c>
      <c r="B44" s="7">
        <f>INDEX(Questionnaire!$L$2:$L$500,MATCH(A44,Questionnaire!$C$2:$C$500,0))</f>
        <v>50</v>
      </c>
      <c r="C44" s="2"/>
      <c r="D44" s="2"/>
      <c r="E44" s="2"/>
      <c r="F44" s="2"/>
      <c r="G44" s="2"/>
      <c r="H44" s="2"/>
      <c r="I44" s="6" t="s">
        <v>102</v>
      </c>
      <c r="J44" s="7">
        <f>INDEX(Questionnaire!$L$2:$L$500,MATCH(I44,Questionnaire!$C$2:$C$500,0))</f>
        <v>50</v>
      </c>
      <c r="K44" s="2"/>
      <c r="L44" s="2"/>
      <c r="M44" s="6" t="s">
        <v>130</v>
      </c>
      <c r="N44" s="7">
        <f>INDEX(Questionnaire!$L$2:$L$500,MATCH(M44,Questionnaire!$C$2:$C$500,0))</f>
        <v>50</v>
      </c>
      <c r="O44" s="2"/>
      <c r="P44" s="2"/>
      <c r="Q44" s="6"/>
      <c r="R44" s="7"/>
      <c r="S44" s="2"/>
      <c r="T44" s="2"/>
      <c r="U44" s="2"/>
      <c r="V44" s="2"/>
      <c r="W44" s="2"/>
    </row>
    <row r="45" spans="1:23" ht="17.25" x14ac:dyDescent="0.4">
      <c r="A45" s="6" t="s">
        <v>28</v>
      </c>
      <c r="B45" s="7">
        <f>INDEX(Questionnaire!$L$2:$L$500,MATCH(A45,Questionnaire!$C$2:$C$500,0))</f>
        <v>50</v>
      </c>
      <c r="C45" s="2"/>
      <c r="D45" s="2"/>
      <c r="E45" s="2"/>
      <c r="F45" s="2"/>
      <c r="G45" s="2"/>
      <c r="H45" s="2"/>
      <c r="I45" s="6" t="s">
        <v>105</v>
      </c>
      <c r="J45" s="7">
        <f>INDEX(Questionnaire!$L$2:$L$500,MATCH(I45,Questionnaire!$C$2:$C$500,0))</f>
        <v>50</v>
      </c>
      <c r="K45" s="2"/>
      <c r="L45" s="2"/>
      <c r="M45" s="6" t="s">
        <v>133</v>
      </c>
      <c r="N45" s="7">
        <f>INDEX(Questionnaire!$L$2:$L$500,MATCH(M45,Questionnaire!$C$2:$C$500,0))</f>
        <v>64.285714285714292</v>
      </c>
      <c r="O45" s="2"/>
      <c r="P45" s="2"/>
      <c r="Q45" s="6"/>
      <c r="R45" s="7"/>
      <c r="S45" s="2"/>
      <c r="T45" s="2"/>
      <c r="U45" s="2"/>
      <c r="V45" s="2"/>
      <c r="W45" s="2"/>
    </row>
    <row r="46" spans="1:23" ht="17.25" x14ac:dyDescent="0.4">
      <c r="A46" s="6" t="s">
        <v>31</v>
      </c>
      <c r="B46" s="7">
        <f>INDEX(Questionnaire!$L$2:$L$500,MATCH(A46,Questionnaire!$C$2:$C$500,0))</f>
        <v>50</v>
      </c>
      <c r="C46" s="2"/>
      <c r="D46" s="2"/>
      <c r="E46" s="2"/>
      <c r="F46" s="2"/>
      <c r="G46" s="2"/>
      <c r="H46" s="2"/>
      <c r="I46" s="6" t="s">
        <v>108</v>
      </c>
      <c r="J46" s="7">
        <f>INDEX(Questionnaire!$L$2:$L$500,MATCH(I46,Questionnaire!$C$2:$C$500,0))</f>
        <v>75</v>
      </c>
      <c r="K46" s="2"/>
      <c r="L46" s="2"/>
      <c r="M46" s="6" t="s">
        <v>136</v>
      </c>
      <c r="N46" s="7">
        <f>INDEX(Questionnaire!$L$2:$L$500,MATCH(M46,Questionnaire!$C$2:$C$500,0))</f>
        <v>0</v>
      </c>
      <c r="O46" s="2"/>
      <c r="P46" s="2"/>
      <c r="Q46" s="6"/>
      <c r="R46" s="7"/>
      <c r="S46" s="2"/>
      <c r="T46" s="2"/>
      <c r="U46" s="2"/>
      <c r="V46" s="2"/>
      <c r="W46" s="2"/>
    </row>
    <row r="47" spans="1:23" ht="17.25" x14ac:dyDescent="0.4">
      <c r="A47" s="6" t="s">
        <v>34</v>
      </c>
      <c r="B47" s="7">
        <f>INDEX(Questionnaire!$L$2:$L$500,MATCH(A47,Questionnaire!$C$2:$C$500,0))</f>
        <v>62.5</v>
      </c>
      <c r="C47" s="2"/>
      <c r="D47" s="2"/>
      <c r="E47" s="2"/>
      <c r="F47" s="2"/>
      <c r="G47" s="2"/>
      <c r="H47" s="2"/>
      <c r="I47" s="6" t="s">
        <v>111</v>
      </c>
      <c r="J47" s="7">
        <f>INDEX(Questionnaire!$L$2:$L$500,MATCH(I47,Questionnaire!$C$2:$C$500,0))</f>
        <v>25</v>
      </c>
      <c r="K47" s="2"/>
      <c r="L47" s="2"/>
      <c r="M47" s="6" t="s">
        <v>139</v>
      </c>
      <c r="N47" s="7">
        <f>INDEX(Questionnaire!$L$2:$L$500,MATCH(M47,Questionnaire!$C$2:$C$500,0))</f>
        <v>61.53846153846154</v>
      </c>
      <c r="O47" s="2"/>
      <c r="P47" s="2"/>
      <c r="Q47" s="6"/>
      <c r="R47" s="7"/>
      <c r="S47" s="2"/>
      <c r="T47" s="2"/>
      <c r="U47" s="2"/>
      <c r="V47" s="2"/>
      <c r="W47" s="2"/>
    </row>
    <row r="48" spans="1:23" ht="17.25" x14ac:dyDescent="0.4">
      <c r="A48" s="6" t="s">
        <v>37</v>
      </c>
      <c r="B48" s="7">
        <f>INDEX(Questionnaire!$L$2:$L$500,MATCH(A48,Questionnaire!$C$2:$C$500,0))</f>
        <v>50</v>
      </c>
      <c r="C48" s="2"/>
      <c r="D48" s="2"/>
      <c r="E48" s="2"/>
      <c r="F48" s="2"/>
      <c r="G48" s="2"/>
      <c r="H48" s="2"/>
      <c r="I48" s="6" t="s">
        <v>114</v>
      </c>
      <c r="J48" s="7">
        <f>INDEX(Questionnaire!$L$2:$L$500,MATCH(I48,Questionnaire!$C$2:$C$500,0))</f>
        <v>66.666666666666671</v>
      </c>
      <c r="K48" s="2"/>
      <c r="L48" s="2"/>
      <c r="M48" s="6" t="s">
        <v>142</v>
      </c>
      <c r="N48" s="7">
        <f>INDEX(Questionnaire!$L$2:$L$500,MATCH(M48,Questionnaire!$C$2:$C$500,0))</f>
        <v>16.666666666666668</v>
      </c>
      <c r="O48" s="2"/>
      <c r="P48" s="2"/>
      <c r="Q48" s="6"/>
      <c r="R48" s="7"/>
      <c r="S48" s="2"/>
      <c r="T48" s="2"/>
      <c r="U48" s="2"/>
      <c r="V48" s="2"/>
      <c r="W48" s="2"/>
    </row>
    <row r="49" spans="1:23" ht="17.25" x14ac:dyDescent="0.4">
      <c r="A49" s="6" t="s">
        <v>40</v>
      </c>
      <c r="B49" s="7">
        <f>INDEX(Questionnaire!$L$2:$L$500,MATCH(A49,Questionnaire!$C$2:$C$500,0))</f>
        <v>75</v>
      </c>
      <c r="C49" s="2"/>
      <c r="D49" s="2"/>
      <c r="E49" s="2"/>
      <c r="F49" s="2"/>
      <c r="G49" s="2"/>
      <c r="H49" s="2"/>
      <c r="I49" s="6" t="s">
        <v>117</v>
      </c>
      <c r="J49" s="7">
        <f>INDEX(Questionnaire!$L$2:$L$500,MATCH(I49,Questionnaire!$C$2:$C$500,0))</f>
        <v>50</v>
      </c>
      <c r="K49" s="2"/>
      <c r="L49" s="2"/>
      <c r="M49" s="6" t="s">
        <v>145</v>
      </c>
      <c r="N49" s="7">
        <f>INDEX(Questionnaire!$L$2:$L$500,MATCH(M49,Questionnaire!$C$2:$C$500,0))</f>
        <v>83.333333333333329</v>
      </c>
      <c r="O49" s="2"/>
      <c r="P49" s="2"/>
      <c r="Q49" s="2"/>
      <c r="R49" s="2"/>
      <c r="S49" s="2"/>
      <c r="T49" s="2"/>
      <c r="U49" s="2"/>
      <c r="V49" s="2"/>
      <c r="W49" s="2"/>
    </row>
    <row r="50" spans="1:23" ht="17.25" x14ac:dyDescent="0.4">
      <c r="A50" s="6" t="s">
        <v>43</v>
      </c>
      <c r="B50" s="7">
        <f>INDEX(Questionnaire!$L$2:$L$500,MATCH(A50,Questionnaire!$C$2:$C$500,0))</f>
        <v>50</v>
      </c>
      <c r="C50" s="2"/>
      <c r="D50" s="2"/>
      <c r="E50" s="2"/>
      <c r="F50" s="2"/>
      <c r="G50" s="2"/>
      <c r="H50" s="2"/>
      <c r="I50" s="2"/>
      <c r="J50" s="2"/>
      <c r="K50" s="2"/>
      <c r="L50" s="2"/>
      <c r="M50" s="2"/>
      <c r="N50" s="2"/>
      <c r="O50" s="2"/>
      <c r="P50" s="2"/>
      <c r="Q50" s="2"/>
      <c r="R50" s="2"/>
      <c r="S50" s="2"/>
      <c r="T50" s="2"/>
      <c r="U50" s="2"/>
      <c r="V50" s="2"/>
      <c r="W50" s="2"/>
    </row>
    <row r="51" spans="1:23" ht="17.25" x14ac:dyDescent="0.4">
      <c r="A51" s="6" t="s">
        <v>46</v>
      </c>
      <c r="B51" s="7">
        <f>INDEX(Questionnaire!$L$2:$L$500,MATCH(A51,Questionnaire!$C$2:$C$500,0))</f>
        <v>0</v>
      </c>
      <c r="C51" s="2"/>
      <c r="D51" s="2"/>
      <c r="E51" s="2"/>
      <c r="F51" s="2"/>
      <c r="G51" s="2"/>
      <c r="H51" s="2"/>
      <c r="I51" s="2"/>
      <c r="J51" s="2"/>
      <c r="K51" s="2"/>
      <c r="L51" s="2"/>
      <c r="M51" s="2"/>
      <c r="N51" s="2"/>
      <c r="O51" s="2"/>
      <c r="P51" s="2"/>
      <c r="Q51" s="2"/>
      <c r="R51" s="2"/>
      <c r="S51" s="2"/>
      <c r="T51" s="2"/>
      <c r="U51" s="2"/>
      <c r="V51" s="2"/>
      <c r="W51" s="2"/>
    </row>
    <row r="52" spans="1:23" ht="17.25" x14ac:dyDescent="0.4">
      <c r="A52" s="6" t="s">
        <v>49</v>
      </c>
      <c r="B52" s="7">
        <f>INDEX(Questionnaire!$L$2:$L$500,MATCH(A52,Questionnaire!$C$2:$C$500,0))</f>
        <v>62.5</v>
      </c>
      <c r="C52" s="2"/>
      <c r="D52" s="2"/>
      <c r="E52" s="2"/>
      <c r="F52" s="2"/>
      <c r="G52" s="2"/>
      <c r="H52" s="2"/>
      <c r="I52" s="2"/>
      <c r="J52" s="2"/>
      <c r="K52" s="2"/>
      <c r="L52" s="2"/>
      <c r="M52" s="2"/>
      <c r="N52" s="2"/>
      <c r="O52" s="2"/>
      <c r="P52" s="2"/>
      <c r="Q52" s="2"/>
      <c r="R52" s="2"/>
      <c r="S52" s="2"/>
      <c r="T52" s="2"/>
      <c r="U52" s="2"/>
      <c r="V52" s="2"/>
      <c r="W52" s="2"/>
    </row>
    <row r="53" spans="1:23" ht="17.25" x14ac:dyDescent="0.4">
      <c r="A53" s="6" t="s">
        <v>52</v>
      </c>
      <c r="B53" s="7">
        <f>INDEX(Questionnaire!$L$2:$L$500,MATCH(A53,Questionnaire!$C$2:$C$500,0))</f>
        <v>50</v>
      </c>
      <c r="C53" s="2"/>
      <c r="D53" s="2"/>
      <c r="E53" s="2"/>
      <c r="F53" s="2"/>
      <c r="G53" s="2"/>
      <c r="H53" s="2"/>
      <c r="I53" s="2"/>
      <c r="J53" s="2"/>
      <c r="K53" s="2"/>
      <c r="L53" s="2"/>
      <c r="M53" s="2"/>
      <c r="N53" s="2"/>
      <c r="O53" s="2"/>
      <c r="P53" s="2"/>
      <c r="Q53" s="2"/>
      <c r="R53" s="2"/>
      <c r="S53" s="2"/>
      <c r="T53" s="2"/>
      <c r="U53" s="2"/>
      <c r="V53" s="2"/>
      <c r="W53" s="2"/>
    </row>
    <row r="54" spans="1:23" ht="17.25" x14ac:dyDescent="0.4">
      <c r="A54" s="6" t="s">
        <v>55</v>
      </c>
      <c r="B54" s="7">
        <f>INDEX(Questionnaire!$L$2:$L$500,MATCH(A54,Questionnaire!$C$2:$C$500,0))</f>
        <v>75</v>
      </c>
      <c r="C54" s="2"/>
      <c r="D54" s="2"/>
      <c r="E54" s="2"/>
      <c r="F54" s="2"/>
      <c r="G54" s="2"/>
      <c r="H54" s="2"/>
      <c r="I54" s="2"/>
      <c r="J54" s="2"/>
      <c r="K54" s="2"/>
      <c r="L54" s="2"/>
      <c r="M54" s="2"/>
      <c r="N54" s="2"/>
      <c r="O54" s="2"/>
      <c r="P54" s="2"/>
      <c r="Q54" s="2"/>
      <c r="R54" s="2"/>
      <c r="S54" s="2"/>
      <c r="T54" s="2"/>
      <c r="U54" s="2"/>
      <c r="V54" s="2"/>
      <c r="W54" s="2"/>
    </row>
    <row r="55" spans="1:23" ht="17.25" x14ac:dyDescent="0.4">
      <c r="A55" s="6" t="s">
        <v>58</v>
      </c>
      <c r="B55" s="7">
        <f>INDEX(Questionnaire!$L$2:$L$500,MATCH(A55,Questionnaire!$C$2:$C$500,0))</f>
        <v>50</v>
      </c>
      <c r="C55" s="2"/>
      <c r="D55" s="2"/>
      <c r="E55" s="2"/>
      <c r="F55" s="2"/>
      <c r="G55" s="2"/>
      <c r="H55" s="2"/>
      <c r="I55" s="2"/>
      <c r="J55" s="2"/>
      <c r="K55" s="2"/>
      <c r="L55" s="2"/>
      <c r="M55" s="2"/>
      <c r="N55" s="2"/>
      <c r="O55" s="2"/>
      <c r="P55" s="2"/>
      <c r="Q55" s="2"/>
      <c r="R55" s="2"/>
      <c r="S55" s="2"/>
      <c r="T55" s="2"/>
      <c r="U55" s="2"/>
      <c r="V55" s="2"/>
      <c r="W55" s="2"/>
    </row>
    <row r="56" spans="1:23" ht="17.25" x14ac:dyDescent="0.4">
      <c r="A56" s="6" t="s">
        <v>61</v>
      </c>
      <c r="B56" s="7">
        <f>INDEX(Questionnaire!$L$2:$L$500,MATCH(A56,Questionnaire!$C$2:$C$500,0))</f>
        <v>75</v>
      </c>
      <c r="C56" s="2"/>
      <c r="D56" s="2"/>
      <c r="E56" s="2"/>
      <c r="F56" s="2"/>
      <c r="G56" s="2"/>
      <c r="H56" s="2"/>
      <c r="I56" s="2"/>
      <c r="J56" s="2"/>
      <c r="K56" s="2"/>
      <c r="L56" s="2"/>
      <c r="M56" s="2"/>
      <c r="N56" s="2"/>
      <c r="O56" s="2"/>
      <c r="P56" s="2"/>
      <c r="Q56" s="2"/>
      <c r="R56" s="2"/>
      <c r="S56" s="2"/>
      <c r="T56" s="2"/>
      <c r="U56" s="2"/>
      <c r="V56" s="2"/>
      <c r="W56" s="2"/>
    </row>
    <row r="57" spans="1:23" ht="17.25" x14ac:dyDescent="0.4">
      <c r="A57" s="6" t="s">
        <v>64</v>
      </c>
      <c r="B57" s="7">
        <f>INDEX(Questionnaire!$L$2:$L$500,MATCH(A57,Questionnaire!$C$2:$C$500,0))</f>
        <v>0</v>
      </c>
      <c r="C57" s="2"/>
      <c r="D57" s="2"/>
      <c r="E57" s="2"/>
      <c r="F57" s="2"/>
      <c r="G57" s="2"/>
      <c r="H57" s="2"/>
      <c r="I57" s="2"/>
      <c r="J57" s="2"/>
      <c r="K57" s="2"/>
      <c r="L57" s="2"/>
      <c r="M57" s="2"/>
      <c r="N57" s="2"/>
      <c r="O57" s="2"/>
      <c r="P57" s="2"/>
      <c r="Q57" s="2"/>
      <c r="R57" s="2"/>
      <c r="S57" s="2"/>
      <c r="T57" s="2"/>
      <c r="U57" s="2"/>
      <c r="V57" s="2"/>
      <c r="W57" s="2"/>
    </row>
    <row r="58" spans="1:23" ht="17.25" x14ac:dyDescent="0.4">
      <c r="A58" s="6" t="s">
        <v>67</v>
      </c>
      <c r="B58" s="7">
        <f>INDEX(Questionnaire!$L$2:$L$500,MATCH(A58,Questionnaire!$C$2:$C$500,0))</f>
        <v>50</v>
      </c>
      <c r="C58" s="2"/>
      <c r="D58" s="2"/>
      <c r="E58" s="2"/>
      <c r="F58" s="2"/>
      <c r="G58" s="2"/>
      <c r="H58" s="2"/>
      <c r="I58" s="2"/>
      <c r="J58" s="2"/>
      <c r="K58" s="2"/>
      <c r="L58" s="2"/>
      <c r="M58" s="2"/>
      <c r="N58" s="2"/>
      <c r="O58" s="2"/>
      <c r="P58" s="2"/>
      <c r="Q58" s="2"/>
      <c r="R58" s="2"/>
      <c r="S58" s="2"/>
      <c r="T58" s="2"/>
      <c r="U58" s="2"/>
      <c r="V58" s="2"/>
      <c r="W58" s="2"/>
    </row>
    <row r="59" spans="1:23" ht="17.25" x14ac:dyDescent="0.4">
      <c r="A59" s="6" t="s">
        <v>70</v>
      </c>
      <c r="B59" s="7">
        <f>INDEX(Questionnaire!$L$2:$L$500,MATCH(A59,Questionnaire!$C$2:$C$500,0))</f>
        <v>75</v>
      </c>
      <c r="C59" s="2"/>
      <c r="D59" s="2"/>
      <c r="E59" s="2"/>
      <c r="F59" s="2"/>
      <c r="G59" s="2"/>
      <c r="H59" s="2"/>
      <c r="I59" s="2"/>
      <c r="J59" s="2"/>
      <c r="K59" s="2"/>
      <c r="L59" s="2"/>
      <c r="M59" s="2"/>
      <c r="N59" s="2"/>
      <c r="O59" s="2"/>
      <c r="P59" s="2"/>
      <c r="Q59" s="2"/>
      <c r="R59" s="2"/>
      <c r="S59" s="2"/>
      <c r="T59" s="2"/>
      <c r="U59" s="2"/>
      <c r="V59" s="2"/>
      <c r="W59" s="2"/>
    </row>
    <row r="60" spans="1:23" ht="17.25" x14ac:dyDescent="0.4">
      <c r="A60" s="6" t="s">
        <v>73</v>
      </c>
      <c r="B60" s="7">
        <f>INDEX(Questionnaire!$L$2:$L$500,MATCH(A60,Questionnaire!$C$2:$C$500,0))</f>
        <v>70</v>
      </c>
      <c r="C60" s="2"/>
      <c r="D60" s="2"/>
      <c r="E60" s="2"/>
      <c r="F60" s="2"/>
      <c r="G60" s="2"/>
      <c r="H60" s="2"/>
      <c r="I60" s="2"/>
      <c r="J60" s="2"/>
      <c r="K60" s="2"/>
      <c r="L60" s="2"/>
      <c r="M60" s="2"/>
      <c r="N60" s="2"/>
      <c r="O60" s="2"/>
      <c r="P60" s="2"/>
      <c r="Q60" s="2"/>
      <c r="R60" s="2"/>
      <c r="S60" s="2"/>
      <c r="T60" s="2"/>
      <c r="U60" s="2"/>
      <c r="V60" s="2"/>
      <c r="W60" s="2"/>
    </row>
    <row r="61" spans="1:23" ht="17.25" x14ac:dyDescent="0.4">
      <c r="A61" s="6" t="s">
        <v>76</v>
      </c>
      <c r="B61" s="7">
        <f>INDEX(Questionnaire!$L$2:$L$500,MATCH(A61,Questionnaire!$C$2:$C$500,0))</f>
        <v>50</v>
      </c>
      <c r="C61" s="2"/>
      <c r="D61" s="2"/>
      <c r="E61" s="2"/>
      <c r="F61" s="2"/>
      <c r="G61" s="2"/>
      <c r="H61" s="2"/>
      <c r="I61" s="2"/>
      <c r="J61" s="2"/>
      <c r="K61" s="2"/>
      <c r="L61" s="2"/>
      <c r="M61" s="2"/>
      <c r="N61" s="2"/>
      <c r="O61" s="2"/>
      <c r="P61" s="2"/>
      <c r="Q61" s="2"/>
      <c r="R61" s="2"/>
      <c r="S61" s="2"/>
      <c r="T61" s="2"/>
      <c r="U61" s="2"/>
      <c r="V61" s="2"/>
      <c r="W61" s="2"/>
    </row>
    <row r="62" spans="1:23" ht="17.25" x14ac:dyDescent="0.4">
      <c r="A62" s="6" t="s">
        <v>79</v>
      </c>
      <c r="B62" s="7">
        <f>INDEX(Questionnaire!$L$2:$L$500,MATCH(A62,Questionnaire!$C$2:$C$500,0))</f>
        <v>37.5</v>
      </c>
      <c r="C62" s="2"/>
      <c r="D62" s="2"/>
      <c r="E62" s="2"/>
      <c r="F62" s="2"/>
      <c r="G62" s="2"/>
      <c r="H62" s="2"/>
      <c r="I62" s="2"/>
      <c r="J62" s="2"/>
      <c r="K62" s="2"/>
      <c r="L62" s="2"/>
      <c r="M62" s="2"/>
      <c r="N62" s="2"/>
      <c r="O62" s="2"/>
      <c r="P62" s="2"/>
      <c r="Q62" s="2"/>
      <c r="R62" s="2"/>
      <c r="S62" s="2"/>
      <c r="T62" s="2"/>
      <c r="U62" s="2"/>
      <c r="V62" s="2"/>
      <c r="W62" s="2"/>
    </row>
    <row r="63" spans="1:23" ht="12.75" x14ac:dyDescent="0.2">
      <c r="A63" s="2"/>
      <c r="B63" s="2"/>
      <c r="C63" s="2"/>
      <c r="D63" s="2"/>
      <c r="E63" s="2"/>
      <c r="F63" s="2"/>
      <c r="G63" s="2"/>
      <c r="H63" s="2"/>
      <c r="I63" s="2"/>
      <c r="J63" s="2"/>
      <c r="K63" s="2"/>
      <c r="L63" s="2"/>
      <c r="M63" s="2"/>
      <c r="N63" s="2"/>
      <c r="O63" s="2"/>
      <c r="P63" s="2"/>
      <c r="Q63" s="2"/>
      <c r="R63" s="2"/>
      <c r="S63" s="2"/>
      <c r="T63" s="2"/>
      <c r="U63" s="2"/>
      <c r="V63" s="2"/>
      <c r="W63" s="2"/>
    </row>
    <row r="64" spans="1:23" ht="12.75" x14ac:dyDescent="0.2">
      <c r="A64" s="2"/>
      <c r="B64" s="2"/>
      <c r="C64" s="2"/>
      <c r="D64" s="2"/>
      <c r="E64" s="2"/>
      <c r="F64" s="2"/>
      <c r="G64" s="2"/>
      <c r="H64" s="2"/>
      <c r="I64" s="2"/>
      <c r="J64" s="2"/>
      <c r="K64" s="2"/>
      <c r="L64" s="2"/>
      <c r="M64" s="2"/>
      <c r="N64" s="2"/>
      <c r="O64" s="2"/>
      <c r="P64" s="2"/>
      <c r="Q64" s="2"/>
      <c r="R64" s="2"/>
      <c r="S64" s="2"/>
      <c r="T64" s="2"/>
      <c r="U64" s="2"/>
      <c r="V64" s="2"/>
      <c r="W64" s="2"/>
    </row>
    <row r="65" spans="1:23" ht="12.75" x14ac:dyDescent="0.2">
      <c r="A65" s="2"/>
      <c r="B65" s="2"/>
      <c r="C65" s="2"/>
      <c r="D65" s="2"/>
      <c r="E65" s="2"/>
      <c r="F65" s="2"/>
      <c r="G65" s="2"/>
      <c r="H65" s="2"/>
      <c r="I65" s="2"/>
      <c r="J65" s="2"/>
      <c r="K65" s="2"/>
      <c r="L65" s="2"/>
      <c r="M65" s="2"/>
      <c r="N65" s="2"/>
      <c r="O65" s="2"/>
      <c r="P65" s="2"/>
      <c r="Q65" s="2"/>
      <c r="R65" s="2"/>
      <c r="S65" s="2"/>
      <c r="T65" s="2"/>
      <c r="U65" s="2"/>
      <c r="V65" s="2"/>
      <c r="W65" s="2"/>
    </row>
    <row r="66" spans="1:23" ht="12.75" x14ac:dyDescent="0.2">
      <c r="A66" s="2"/>
      <c r="B66" s="2"/>
      <c r="C66" s="2"/>
      <c r="D66" s="2"/>
      <c r="E66" s="2"/>
      <c r="F66" s="2"/>
      <c r="G66" s="2"/>
      <c r="H66" s="2"/>
      <c r="I66" s="2"/>
      <c r="J66" s="2"/>
      <c r="K66" s="2"/>
      <c r="L66" s="2"/>
      <c r="M66" s="2"/>
      <c r="N66" s="2"/>
      <c r="O66" s="2"/>
      <c r="P66" s="2"/>
      <c r="Q66" s="2"/>
      <c r="R66" s="2"/>
      <c r="S66" s="2"/>
      <c r="T66" s="2"/>
      <c r="U66" s="2"/>
      <c r="V66" s="2"/>
      <c r="W66" s="2"/>
    </row>
    <row r="67" spans="1:23" ht="12.75" x14ac:dyDescent="0.2">
      <c r="A67" s="2"/>
      <c r="B67" s="2"/>
      <c r="C67" s="2"/>
      <c r="D67" s="2"/>
      <c r="E67" s="2"/>
      <c r="F67" s="2"/>
      <c r="G67" s="2"/>
      <c r="H67" s="2"/>
      <c r="I67" s="2"/>
      <c r="J67" s="2"/>
      <c r="K67" s="2"/>
      <c r="L67" s="2"/>
      <c r="M67" s="2"/>
      <c r="N67" s="2"/>
      <c r="O67" s="2"/>
      <c r="P67" s="2"/>
      <c r="Q67" s="2"/>
      <c r="R67" s="2"/>
      <c r="S67" s="2"/>
      <c r="T67" s="2"/>
      <c r="U67" s="2"/>
      <c r="V67" s="2"/>
      <c r="W67" s="2"/>
    </row>
    <row r="68" spans="1:23" ht="12.75" x14ac:dyDescent="0.2">
      <c r="A68" s="2"/>
      <c r="B68" s="2"/>
      <c r="C68" s="2"/>
      <c r="D68" s="2"/>
      <c r="E68" s="2"/>
      <c r="F68" s="2"/>
      <c r="G68" s="2"/>
      <c r="H68" s="2"/>
      <c r="I68" s="2"/>
      <c r="J68" s="2"/>
      <c r="K68" s="2"/>
      <c r="L68" s="2"/>
      <c r="M68" s="2"/>
      <c r="N68" s="2"/>
      <c r="O68" s="2"/>
      <c r="P68" s="2"/>
      <c r="Q68" s="2"/>
      <c r="R68" s="2"/>
      <c r="S68" s="2"/>
      <c r="T68" s="2"/>
      <c r="U68" s="2"/>
      <c r="V68" s="2"/>
      <c r="W68" s="2"/>
    </row>
    <row r="69" spans="1:23" ht="12.75" x14ac:dyDescent="0.2">
      <c r="A69" s="2"/>
      <c r="B69" s="2"/>
      <c r="C69" s="2"/>
      <c r="D69" s="2"/>
      <c r="E69" s="2"/>
      <c r="F69" s="2"/>
      <c r="G69" s="2"/>
      <c r="H69" s="2"/>
      <c r="I69" s="2"/>
      <c r="J69" s="2"/>
      <c r="K69" s="2"/>
      <c r="L69" s="2"/>
      <c r="M69" s="2"/>
      <c r="N69" s="2"/>
      <c r="O69" s="2"/>
      <c r="P69" s="2"/>
      <c r="Q69" s="2"/>
      <c r="R69" s="2"/>
      <c r="S69" s="2"/>
      <c r="T69" s="2"/>
      <c r="U69" s="2"/>
      <c r="V69" s="2"/>
      <c r="W69" s="2"/>
    </row>
    <row r="70" spans="1:23" ht="12.75" x14ac:dyDescent="0.2">
      <c r="A70" s="2"/>
      <c r="B70" s="2"/>
      <c r="C70" s="2"/>
      <c r="D70" s="2"/>
      <c r="E70" s="2"/>
      <c r="F70" s="2"/>
      <c r="G70" s="2"/>
      <c r="H70" s="2"/>
      <c r="I70" s="2"/>
      <c r="J70" s="2"/>
      <c r="K70" s="2"/>
      <c r="L70" s="2"/>
      <c r="M70" s="2"/>
      <c r="N70" s="2"/>
      <c r="O70" s="2"/>
      <c r="P70" s="2"/>
      <c r="Q70" s="2"/>
      <c r="R70" s="2"/>
      <c r="S70" s="2"/>
      <c r="T70" s="2"/>
      <c r="U70" s="2"/>
      <c r="V70" s="2"/>
      <c r="W70" s="2"/>
    </row>
    <row r="71" spans="1:23" ht="12.75" x14ac:dyDescent="0.2">
      <c r="A71" s="2"/>
      <c r="B71" s="2"/>
      <c r="C71" s="2"/>
      <c r="D71" s="2"/>
      <c r="E71" s="2"/>
      <c r="F71" s="2"/>
      <c r="G71" s="2"/>
      <c r="H71" s="2"/>
      <c r="I71" s="2"/>
      <c r="J71" s="2"/>
      <c r="K71" s="2"/>
      <c r="L71" s="2"/>
      <c r="M71" s="2"/>
      <c r="N71" s="2"/>
      <c r="O71" s="2"/>
      <c r="P71" s="2"/>
      <c r="Q71" s="2"/>
      <c r="R71" s="2"/>
      <c r="S71" s="2"/>
      <c r="T71" s="2"/>
      <c r="U71" s="2"/>
      <c r="V71" s="2"/>
      <c r="W71" s="2"/>
    </row>
    <row r="72" spans="1:23" ht="12.75" x14ac:dyDescent="0.2">
      <c r="A72" s="2"/>
      <c r="B72" s="2"/>
      <c r="C72" s="2"/>
      <c r="D72" s="2"/>
      <c r="E72" s="2"/>
      <c r="F72" s="2"/>
      <c r="G72" s="2"/>
      <c r="H72" s="2"/>
      <c r="I72" s="2"/>
      <c r="J72" s="2"/>
      <c r="K72" s="2"/>
      <c r="L72" s="2"/>
      <c r="M72" s="2"/>
      <c r="N72" s="2"/>
      <c r="O72" s="2"/>
      <c r="P72" s="2"/>
      <c r="Q72" s="2"/>
      <c r="R72" s="2"/>
      <c r="S72" s="2"/>
      <c r="T72" s="2"/>
      <c r="U72" s="2"/>
      <c r="V72" s="2"/>
      <c r="W72" s="2"/>
    </row>
    <row r="73" spans="1:23" ht="12.75" x14ac:dyDescent="0.2">
      <c r="A73" s="2"/>
      <c r="B73" s="2"/>
      <c r="C73" s="2"/>
      <c r="D73" s="2"/>
      <c r="E73" s="2"/>
      <c r="F73" s="2"/>
      <c r="G73" s="2"/>
      <c r="H73" s="2"/>
      <c r="I73" s="2"/>
      <c r="J73" s="2"/>
      <c r="K73" s="2"/>
      <c r="L73" s="2"/>
      <c r="M73" s="2"/>
      <c r="N73" s="2"/>
      <c r="O73" s="2"/>
      <c r="P73" s="2"/>
      <c r="Q73" s="2"/>
      <c r="R73" s="2"/>
      <c r="S73" s="2"/>
      <c r="T73" s="2"/>
      <c r="U73" s="2"/>
      <c r="V73" s="2"/>
      <c r="W73" s="2"/>
    </row>
    <row r="74" spans="1:23" ht="12.75" x14ac:dyDescent="0.2">
      <c r="A74" s="2"/>
      <c r="B74" s="2"/>
      <c r="C74" s="2"/>
      <c r="D74" s="2"/>
      <c r="E74" s="2"/>
      <c r="F74" s="2"/>
      <c r="G74" s="2"/>
      <c r="H74" s="2"/>
      <c r="I74" s="2"/>
      <c r="J74" s="2"/>
      <c r="K74" s="2"/>
      <c r="L74" s="2"/>
      <c r="M74" s="2"/>
      <c r="N74" s="2"/>
      <c r="O74" s="2"/>
      <c r="P74" s="2"/>
      <c r="Q74" s="2"/>
      <c r="R74" s="2"/>
      <c r="S74" s="2"/>
      <c r="T74" s="2"/>
      <c r="U74" s="2"/>
      <c r="V74" s="2"/>
      <c r="W74" s="2"/>
    </row>
    <row r="75" spans="1:23" ht="12.75" x14ac:dyDescent="0.2">
      <c r="A75" s="2"/>
      <c r="B75" s="2"/>
      <c r="C75" s="2"/>
      <c r="D75" s="2"/>
      <c r="E75" s="2"/>
      <c r="F75" s="2"/>
      <c r="G75" s="2"/>
      <c r="H75" s="2"/>
      <c r="I75" s="2"/>
      <c r="J75" s="2"/>
      <c r="K75" s="2"/>
      <c r="L75" s="2"/>
      <c r="M75" s="2"/>
      <c r="N75" s="2"/>
      <c r="O75" s="2"/>
      <c r="P75" s="2"/>
      <c r="Q75" s="2"/>
      <c r="R75" s="2"/>
      <c r="S75" s="2"/>
      <c r="T75" s="2"/>
      <c r="U75" s="2"/>
      <c r="V75" s="2"/>
      <c r="W75" s="2"/>
    </row>
    <row r="76" spans="1:23" ht="12.75" x14ac:dyDescent="0.2">
      <c r="A76" s="2"/>
      <c r="B76" s="2"/>
      <c r="C76" s="2"/>
      <c r="D76" s="2"/>
      <c r="E76" s="2"/>
      <c r="F76" s="2"/>
      <c r="G76" s="2"/>
      <c r="H76" s="2"/>
      <c r="I76" s="2"/>
      <c r="J76" s="2"/>
      <c r="K76" s="2"/>
      <c r="L76" s="2"/>
      <c r="M76" s="2"/>
      <c r="N76" s="2"/>
      <c r="O76" s="2"/>
      <c r="P76" s="2"/>
      <c r="Q76" s="2"/>
      <c r="R76" s="2"/>
      <c r="S76" s="2"/>
      <c r="T76" s="2"/>
      <c r="U76" s="2"/>
      <c r="V76" s="2"/>
      <c r="W76" s="2"/>
    </row>
    <row r="77" spans="1:23" ht="12.75" x14ac:dyDescent="0.2">
      <c r="A77" s="2"/>
      <c r="B77" s="2"/>
      <c r="C77" s="2"/>
      <c r="D77" s="2"/>
      <c r="E77" s="2"/>
      <c r="F77" s="2"/>
      <c r="G77" s="2"/>
      <c r="H77" s="2"/>
      <c r="I77" s="2"/>
      <c r="J77" s="2"/>
      <c r="K77" s="2"/>
      <c r="L77" s="2"/>
      <c r="M77" s="2"/>
      <c r="N77" s="2"/>
      <c r="O77" s="2"/>
      <c r="P77" s="2"/>
      <c r="Q77" s="2"/>
      <c r="R77" s="2"/>
      <c r="S77" s="2"/>
      <c r="T77" s="2"/>
      <c r="U77" s="2"/>
      <c r="V77" s="2"/>
      <c r="W77" s="2"/>
    </row>
    <row r="78" spans="1:23" ht="12.75" x14ac:dyDescent="0.2">
      <c r="A78" s="2"/>
      <c r="B78" s="2"/>
      <c r="C78" s="2"/>
      <c r="D78" s="2"/>
      <c r="E78" s="2"/>
      <c r="F78" s="2"/>
      <c r="G78" s="2"/>
      <c r="H78" s="2"/>
      <c r="I78" s="2"/>
      <c r="J78" s="2"/>
      <c r="K78" s="2"/>
      <c r="L78" s="2"/>
      <c r="M78" s="2"/>
      <c r="N78" s="2"/>
      <c r="O78" s="2"/>
      <c r="P78" s="2"/>
      <c r="Q78" s="2"/>
      <c r="R78" s="2"/>
      <c r="S78" s="2"/>
      <c r="T78" s="2"/>
      <c r="U78" s="2"/>
      <c r="V78" s="2"/>
      <c r="W78" s="2"/>
    </row>
    <row r="79" spans="1:23" ht="12.75" x14ac:dyDescent="0.2">
      <c r="A79" s="2"/>
      <c r="B79" s="2"/>
      <c r="C79" s="2"/>
      <c r="D79" s="2"/>
      <c r="E79" s="2"/>
      <c r="F79" s="2"/>
      <c r="G79" s="2"/>
      <c r="H79" s="2"/>
      <c r="I79" s="2"/>
      <c r="J79" s="2"/>
      <c r="K79" s="2"/>
      <c r="L79" s="2"/>
      <c r="M79" s="2"/>
      <c r="N79" s="2"/>
      <c r="O79" s="2"/>
      <c r="P79" s="2"/>
      <c r="Q79" s="2"/>
      <c r="R79" s="2"/>
      <c r="S79" s="2"/>
      <c r="T79" s="2"/>
      <c r="U79" s="2"/>
      <c r="V79" s="2"/>
      <c r="W79" s="2"/>
    </row>
    <row r="80" spans="1:23" ht="12.75" x14ac:dyDescent="0.2">
      <c r="A80" s="2"/>
      <c r="B80" s="2"/>
      <c r="C80" s="2"/>
      <c r="D80" s="2"/>
      <c r="E80" s="2"/>
      <c r="F80" s="2"/>
      <c r="G80" s="2"/>
      <c r="H80" s="2"/>
      <c r="I80" s="2"/>
      <c r="J80" s="2"/>
      <c r="K80" s="2"/>
      <c r="L80" s="2"/>
      <c r="M80" s="2"/>
      <c r="N80" s="2"/>
      <c r="O80" s="2"/>
      <c r="P80" s="2"/>
      <c r="Q80" s="2"/>
      <c r="R80" s="2"/>
      <c r="S80" s="2"/>
      <c r="T80" s="2"/>
      <c r="U80" s="2"/>
      <c r="V80" s="2"/>
      <c r="W80" s="2"/>
    </row>
    <row r="81" spans="1:23" ht="12.75" x14ac:dyDescent="0.2">
      <c r="A81" s="2"/>
      <c r="B81" s="2"/>
      <c r="C81" s="2"/>
      <c r="D81" s="2"/>
      <c r="E81" s="2"/>
      <c r="F81" s="2"/>
      <c r="G81" s="2"/>
      <c r="H81" s="2"/>
      <c r="I81" s="2"/>
      <c r="J81" s="2"/>
      <c r="K81" s="2"/>
      <c r="L81" s="2"/>
      <c r="M81" s="2"/>
      <c r="N81" s="2"/>
      <c r="O81" s="2"/>
      <c r="P81" s="2"/>
      <c r="Q81" s="2"/>
      <c r="R81" s="2"/>
      <c r="S81" s="2"/>
      <c r="T81" s="2"/>
      <c r="U81" s="2"/>
      <c r="V81" s="2"/>
      <c r="W81" s="2"/>
    </row>
    <row r="82" spans="1:23" ht="12.75" x14ac:dyDescent="0.2">
      <c r="A82" s="2"/>
      <c r="B82" s="2"/>
      <c r="C82" s="2"/>
      <c r="D82" s="2"/>
      <c r="E82" s="2"/>
      <c r="F82" s="2"/>
      <c r="G82" s="2"/>
      <c r="H82" s="2"/>
      <c r="I82" s="2"/>
      <c r="J82" s="2"/>
      <c r="K82" s="2"/>
      <c r="L82" s="2"/>
      <c r="M82" s="2"/>
      <c r="N82" s="2"/>
      <c r="O82" s="2"/>
      <c r="P82" s="2"/>
      <c r="Q82" s="2"/>
      <c r="R82" s="2"/>
      <c r="S82" s="2"/>
      <c r="T82" s="2"/>
      <c r="U82" s="2"/>
      <c r="V82" s="2"/>
      <c r="W82" s="2"/>
    </row>
    <row r="83" spans="1:23" ht="12.75" x14ac:dyDescent="0.2">
      <c r="A83" s="5" t="s">
        <v>148</v>
      </c>
      <c r="B83" s="2"/>
      <c r="C83" s="2"/>
      <c r="D83" s="2"/>
      <c r="E83" s="5" t="s">
        <v>182</v>
      </c>
      <c r="F83" s="2"/>
      <c r="G83" s="2"/>
      <c r="H83" s="2"/>
      <c r="I83" s="5" t="s">
        <v>192</v>
      </c>
      <c r="J83" s="2"/>
      <c r="K83" s="2"/>
      <c r="L83" s="2"/>
      <c r="M83" s="5" t="s">
        <v>211</v>
      </c>
      <c r="N83" s="2"/>
      <c r="O83" s="2"/>
      <c r="P83" s="2"/>
      <c r="Q83" s="5" t="s">
        <v>336</v>
      </c>
      <c r="R83" s="2"/>
      <c r="S83" s="2"/>
      <c r="T83" s="2"/>
      <c r="U83" s="2"/>
      <c r="V83" s="2"/>
      <c r="W83" s="2"/>
    </row>
    <row r="84" spans="1:23" ht="17.25" x14ac:dyDescent="0.4">
      <c r="A84" s="6" t="s">
        <v>149</v>
      </c>
      <c r="B84" s="7">
        <f>INDEX(Questionnaire!$L$2:$L$500,MATCH(A84,Questionnaire!$C$2:$C$500,0))</f>
        <v>66.666666666666671</v>
      </c>
      <c r="C84" s="2"/>
      <c r="D84" s="2"/>
      <c r="E84" s="6" t="s">
        <v>183</v>
      </c>
      <c r="F84" s="7">
        <f>INDEX(Questionnaire!$L$2:$L$500,MATCH(E84,Questionnaire!$C$2:$C$500,0))</f>
        <v>50</v>
      </c>
      <c r="G84" s="2"/>
      <c r="H84" s="2"/>
      <c r="I84" s="6" t="s">
        <v>193</v>
      </c>
      <c r="J84" s="7">
        <f>INDEX(Questionnaire!$L$2:$L$500,MATCH(I84,Questionnaire!$C$2:$C$500,0))</f>
        <v>50</v>
      </c>
      <c r="K84" s="2"/>
      <c r="L84" s="2"/>
      <c r="M84" s="6" t="s">
        <v>212</v>
      </c>
      <c r="N84" s="7">
        <f>INDEX(Questionnaire!$L$2:$L$500,MATCH(M84,Questionnaire!$C$2:$C$500,0))</f>
        <v>66.666666666666671</v>
      </c>
      <c r="O84" s="2"/>
      <c r="P84" s="2"/>
      <c r="Q84" s="6" t="s">
        <v>337</v>
      </c>
      <c r="R84" s="7">
        <f>INDEX(Questionnaire!$L$2:$L$500,MATCH(Q84,Questionnaire!$C$2:$C$500,0))</f>
        <v>58.333333333333336</v>
      </c>
      <c r="S84" s="2"/>
      <c r="T84" s="2"/>
      <c r="U84" s="2"/>
      <c r="V84" s="2"/>
      <c r="W84" s="2"/>
    </row>
    <row r="85" spans="1:23" ht="17.25" x14ac:dyDescent="0.4">
      <c r="A85" s="6" t="s">
        <v>152</v>
      </c>
      <c r="B85" s="7">
        <f>INDEX(Questionnaire!$L$2:$L$500,MATCH(A85,Questionnaire!$C$2:$C$500,0))</f>
        <v>75</v>
      </c>
      <c r="C85" s="2"/>
      <c r="D85" s="2"/>
      <c r="E85" s="6" t="s">
        <v>186</v>
      </c>
      <c r="F85" s="7">
        <f>INDEX(Questionnaire!$L$2:$L$500,MATCH(E85,Questionnaire!$C$2:$C$500,0))</f>
        <v>70</v>
      </c>
      <c r="G85" s="2"/>
      <c r="H85" s="2"/>
      <c r="I85" s="6" t="s">
        <v>196</v>
      </c>
      <c r="J85" s="7">
        <f>INDEX(Questionnaire!$L$2:$L$500,MATCH(I85,Questionnaire!$C$2:$C$500,0))</f>
        <v>50</v>
      </c>
      <c r="K85" s="2"/>
      <c r="L85" s="2"/>
      <c r="M85" s="6" t="s">
        <v>215</v>
      </c>
      <c r="N85" s="7">
        <f>INDEX(Questionnaire!$L$2:$L$500,MATCH(M85,Questionnaire!$C$2:$C$500,0))</f>
        <v>100</v>
      </c>
      <c r="O85" s="2"/>
      <c r="P85" s="2"/>
      <c r="Q85" s="6" t="s">
        <v>340</v>
      </c>
      <c r="R85" s="7">
        <f>INDEX(Questionnaire!$L$2:$L$500,MATCH(Q85,Questionnaire!$C$2:$C$500,0))</f>
        <v>75</v>
      </c>
      <c r="S85" s="2"/>
      <c r="T85" s="2"/>
      <c r="U85" s="2"/>
      <c r="V85" s="2"/>
      <c r="W85" s="2"/>
    </row>
    <row r="86" spans="1:23" ht="17.25" x14ac:dyDescent="0.4">
      <c r="A86" s="6" t="s">
        <v>155</v>
      </c>
      <c r="B86" s="7">
        <f>INDEX(Questionnaire!$L$2:$L$500,MATCH(A86,Questionnaire!$C$2:$C$500,0))</f>
        <v>50</v>
      </c>
      <c r="C86" s="2"/>
      <c r="D86" s="2"/>
      <c r="E86" s="6" t="s">
        <v>189</v>
      </c>
      <c r="F86" s="7">
        <f>INDEX(Questionnaire!$L$2:$L$500,MATCH(E86,Questionnaire!$C$2:$C$500,0))</f>
        <v>0</v>
      </c>
      <c r="G86" s="2"/>
      <c r="H86" s="2"/>
      <c r="I86" s="6" t="s">
        <v>199</v>
      </c>
      <c r="J86" s="7">
        <f>INDEX(Questionnaire!$L$2:$L$500,MATCH(I86,Questionnaire!$C$2:$C$500,0))</f>
        <v>0</v>
      </c>
      <c r="K86" s="2"/>
      <c r="L86" s="2"/>
      <c r="M86" s="6" t="s">
        <v>218</v>
      </c>
      <c r="N86" s="7">
        <f>INDEX(Questionnaire!$L$2:$L$500,MATCH(M86,Questionnaire!$C$2:$C$500,0))</f>
        <v>25</v>
      </c>
      <c r="O86" s="2"/>
      <c r="P86" s="2"/>
      <c r="Q86" s="6" t="s">
        <v>343</v>
      </c>
      <c r="R86" s="7">
        <f>INDEX(Questionnaire!$L$2:$L$500,MATCH(Q86,Questionnaire!$C$2:$C$500,0))</f>
        <v>50</v>
      </c>
      <c r="S86" s="2"/>
      <c r="T86" s="2"/>
      <c r="U86" s="2"/>
      <c r="V86" s="2"/>
      <c r="W86" s="2"/>
    </row>
    <row r="87" spans="1:23" ht="17.25" x14ac:dyDescent="0.4">
      <c r="A87" s="6" t="s">
        <v>158</v>
      </c>
      <c r="B87" s="7">
        <f>INDEX(Questionnaire!$L$2:$L$500,MATCH(A87,Questionnaire!$C$2:$C$500,0))</f>
        <v>0</v>
      </c>
      <c r="C87" s="2"/>
      <c r="D87" s="2"/>
      <c r="E87" s="6"/>
      <c r="F87" s="7"/>
      <c r="G87" s="2"/>
      <c r="H87" s="2"/>
      <c r="I87" s="6" t="s">
        <v>202</v>
      </c>
      <c r="J87" s="7">
        <f>INDEX(Questionnaire!$L$2:$L$500,MATCH(I87,Questionnaire!$C$2:$C$500,0))</f>
        <v>100</v>
      </c>
      <c r="K87" s="2"/>
      <c r="L87" s="2"/>
      <c r="M87" s="6" t="s">
        <v>221</v>
      </c>
      <c r="N87" s="7">
        <f>INDEX(Questionnaire!$L$2:$L$500,MATCH(M87,Questionnaire!$C$2:$C$500,0))</f>
        <v>100</v>
      </c>
      <c r="O87" s="2"/>
      <c r="P87" s="2"/>
      <c r="Q87" s="6" t="s">
        <v>346</v>
      </c>
      <c r="R87" s="7">
        <f>INDEX(Questionnaire!$L$2:$L$500,MATCH(Q87,Questionnaire!$C$2:$C$500,0))</f>
        <v>0</v>
      </c>
      <c r="S87" s="2"/>
      <c r="T87" s="2"/>
      <c r="U87" s="2"/>
      <c r="V87" s="2"/>
      <c r="W87" s="2"/>
    </row>
    <row r="88" spans="1:23" ht="17.25" x14ac:dyDescent="0.4">
      <c r="A88" s="6" t="s">
        <v>161</v>
      </c>
      <c r="B88" s="7">
        <f>INDEX(Questionnaire!$L$2:$L$500,MATCH(A88,Questionnaire!$C$2:$C$500,0))</f>
        <v>25</v>
      </c>
      <c r="C88" s="2"/>
      <c r="D88" s="2"/>
      <c r="E88" s="6"/>
      <c r="F88" s="7"/>
      <c r="G88" s="2"/>
      <c r="H88" s="2"/>
      <c r="I88" s="6" t="s">
        <v>205</v>
      </c>
      <c r="J88" s="7">
        <f>INDEX(Questionnaire!$L$2:$L$500,MATCH(I88,Questionnaire!$C$2:$C$500,0))</f>
        <v>75</v>
      </c>
      <c r="K88" s="2"/>
      <c r="L88" s="2"/>
      <c r="M88" s="6" t="s">
        <v>224</v>
      </c>
      <c r="N88" s="7">
        <f>INDEX(Questionnaire!$L$2:$L$500,MATCH(M88,Questionnaire!$C$2:$C$500,0))</f>
        <v>25</v>
      </c>
      <c r="O88" s="2"/>
      <c r="P88" s="2"/>
      <c r="Q88" s="6" t="s">
        <v>349</v>
      </c>
      <c r="R88" s="7">
        <f>INDEX(Questionnaire!$L$2:$L$500,MATCH(Q88,Questionnaire!$C$2:$C$500,0))</f>
        <v>100</v>
      </c>
      <c r="S88" s="2"/>
      <c r="T88" s="2"/>
      <c r="U88" s="2"/>
      <c r="V88" s="2"/>
      <c r="W88" s="2"/>
    </row>
    <row r="89" spans="1:23" ht="17.25" x14ac:dyDescent="0.4">
      <c r="A89" s="6" t="s">
        <v>164</v>
      </c>
      <c r="B89" s="7">
        <f>INDEX(Questionnaire!$L$2:$L$500,MATCH(A89,Questionnaire!$C$2:$C$500,0))</f>
        <v>100</v>
      </c>
      <c r="C89" s="2"/>
      <c r="D89" s="2"/>
      <c r="E89" s="2"/>
      <c r="F89" s="2"/>
      <c r="G89" s="2"/>
      <c r="H89" s="2"/>
      <c r="I89" s="6" t="s">
        <v>208</v>
      </c>
      <c r="J89" s="7">
        <f>INDEX(Questionnaire!$L$2:$L$500,MATCH(I89,Questionnaire!$C$2:$C$500,0))</f>
        <v>50</v>
      </c>
      <c r="K89" s="2"/>
      <c r="L89" s="2"/>
      <c r="M89" s="6" t="s">
        <v>227</v>
      </c>
      <c r="N89" s="7">
        <f>INDEX(Questionnaire!$L$2:$L$500,MATCH(M89,Questionnaire!$C$2:$C$500,0))</f>
        <v>0</v>
      </c>
      <c r="O89" s="2"/>
      <c r="P89" s="2"/>
      <c r="Q89" s="6" t="s">
        <v>352</v>
      </c>
      <c r="R89" s="7">
        <f>INDEX(Questionnaire!$L$2:$L$500,MATCH(Q89,Questionnaire!$C$2:$C$500,0))</f>
        <v>50</v>
      </c>
      <c r="S89" s="2"/>
      <c r="T89" s="2"/>
      <c r="U89" s="2"/>
      <c r="V89" s="2"/>
      <c r="W89" s="2"/>
    </row>
    <row r="90" spans="1:23" ht="17.25" x14ac:dyDescent="0.4">
      <c r="A90" s="6" t="s">
        <v>167</v>
      </c>
      <c r="B90" s="7">
        <f>INDEX(Questionnaire!$L$2:$L$500,MATCH(A90,Questionnaire!$C$2:$C$500,0))</f>
        <v>62.5</v>
      </c>
      <c r="C90" s="2"/>
      <c r="D90" s="2"/>
      <c r="E90" s="2"/>
      <c r="F90" s="2"/>
      <c r="G90" s="2"/>
      <c r="H90" s="2"/>
      <c r="I90" s="2"/>
      <c r="J90" s="2"/>
      <c r="K90" s="2"/>
      <c r="L90" s="2"/>
      <c r="M90" s="6" t="s">
        <v>230</v>
      </c>
      <c r="N90" s="7">
        <f>INDEX(Questionnaire!$L$2:$L$500,MATCH(M90,Questionnaire!$C$2:$C$500,0))</f>
        <v>100</v>
      </c>
      <c r="O90" s="2"/>
      <c r="P90" s="2"/>
      <c r="Q90" s="6" t="s">
        <v>355</v>
      </c>
      <c r="R90" s="7">
        <f>INDEX(Questionnaire!$L$2:$L$500,MATCH(Q90,Questionnaire!$C$2:$C$500,0))</f>
        <v>50</v>
      </c>
      <c r="S90" s="2"/>
      <c r="T90" s="2"/>
      <c r="U90" s="2"/>
      <c r="V90" s="2"/>
      <c r="W90" s="2"/>
    </row>
    <row r="91" spans="1:23" ht="17.25" x14ac:dyDescent="0.4">
      <c r="A91" s="6" t="s">
        <v>170</v>
      </c>
      <c r="B91" s="7">
        <f>INDEX(Questionnaire!$L$2:$L$500,MATCH(A91,Questionnaire!$C$2:$C$500,0))</f>
        <v>50</v>
      </c>
      <c r="C91" s="2"/>
      <c r="D91" s="2"/>
      <c r="E91" s="2"/>
      <c r="F91" s="2"/>
      <c r="G91" s="2"/>
      <c r="H91" s="2"/>
      <c r="I91" s="2"/>
      <c r="J91" s="2"/>
      <c r="K91" s="2"/>
      <c r="L91" s="2"/>
      <c r="M91" s="6" t="s">
        <v>233</v>
      </c>
      <c r="N91" s="7">
        <f>INDEX(Questionnaire!$L$2:$L$500,MATCH(M91,Questionnaire!$C$2:$C$500,0))</f>
        <v>100</v>
      </c>
      <c r="O91" s="2"/>
      <c r="P91" s="2"/>
      <c r="Q91" s="6"/>
      <c r="R91" s="7"/>
      <c r="S91" s="2"/>
      <c r="T91" s="2"/>
      <c r="U91" s="2"/>
      <c r="V91" s="2"/>
      <c r="W91" s="2"/>
    </row>
    <row r="92" spans="1:23" ht="17.25" x14ac:dyDescent="0.4">
      <c r="A92" s="6" t="s">
        <v>173</v>
      </c>
      <c r="B92" s="7">
        <f>INDEX(Questionnaire!$L$2:$L$500,MATCH(A92,Questionnaire!$C$2:$C$500,0))</f>
        <v>100</v>
      </c>
      <c r="C92" s="2"/>
      <c r="D92" s="2"/>
      <c r="E92" s="2"/>
      <c r="F92" s="2"/>
      <c r="G92" s="2"/>
      <c r="H92" s="2"/>
      <c r="I92" s="2"/>
      <c r="J92" s="2"/>
      <c r="K92" s="2"/>
      <c r="L92" s="2"/>
      <c r="M92" s="6" t="s">
        <v>236</v>
      </c>
      <c r="N92" s="7">
        <f>INDEX(Questionnaire!$L$2:$L$500,MATCH(M92,Questionnaire!$C$2:$C$500,0))</f>
        <v>50</v>
      </c>
      <c r="O92" s="2"/>
      <c r="P92" s="2"/>
      <c r="Q92" s="6"/>
      <c r="R92" s="7"/>
      <c r="S92" s="2"/>
      <c r="T92" s="2"/>
      <c r="U92" s="2"/>
      <c r="V92" s="2"/>
      <c r="W92" s="2"/>
    </row>
    <row r="93" spans="1:23" ht="17.25" x14ac:dyDescent="0.4">
      <c r="A93" s="6" t="s">
        <v>176</v>
      </c>
      <c r="B93" s="7">
        <f>INDEX(Questionnaire!$L$2:$L$500,MATCH(A93,Questionnaire!$C$2:$C$500,0))</f>
        <v>25</v>
      </c>
      <c r="C93" s="2"/>
      <c r="D93" s="2"/>
      <c r="E93" s="2"/>
      <c r="F93" s="2"/>
      <c r="G93" s="2"/>
      <c r="H93" s="2"/>
      <c r="I93" s="2"/>
      <c r="J93" s="2"/>
      <c r="K93" s="2"/>
      <c r="L93" s="2"/>
      <c r="M93" s="2"/>
      <c r="N93" s="2"/>
      <c r="O93" s="2"/>
      <c r="P93" s="2"/>
      <c r="Q93" s="2"/>
      <c r="R93" s="2"/>
      <c r="S93" s="2"/>
      <c r="T93" s="2"/>
      <c r="U93" s="2"/>
      <c r="V93" s="2"/>
      <c r="W93" s="2"/>
    </row>
    <row r="94" spans="1:23" ht="17.25" x14ac:dyDescent="0.4">
      <c r="A94" s="6" t="s">
        <v>179</v>
      </c>
      <c r="B94" s="7">
        <f>INDEX(Questionnaire!$L$2:$L$500,MATCH(A94,Questionnaire!$C$2:$C$500,0))</f>
        <v>100</v>
      </c>
      <c r="C94" s="2"/>
      <c r="D94" s="2"/>
      <c r="E94" s="2"/>
      <c r="F94" s="2"/>
      <c r="G94" s="2"/>
      <c r="H94" s="2"/>
      <c r="I94" s="2"/>
      <c r="J94" s="2"/>
      <c r="K94" s="2"/>
      <c r="L94" s="2"/>
      <c r="M94" s="2"/>
      <c r="N94" s="2"/>
      <c r="O94" s="2"/>
      <c r="P94" s="2"/>
      <c r="Q94" s="2"/>
      <c r="R94" s="2"/>
      <c r="S94" s="2"/>
      <c r="T94" s="2"/>
      <c r="U94" s="2"/>
      <c r="V94" s="2"/>
      <c r="W94" s="2"/>
    </row>
    <row r="95" spans="1:23" ht="12.75" x14ac:dyDescent="0.2">
      <c r="A95" s="2"/>
      <c r="B95" s="2"/>
      <c r="C95" s="2"/>
      <c r="D95" s="2"/>
      <c r="E95" s="2"/>
      <c r="F95" s="2"/>
      <c r="G95" s="2"/>
      <c r="H95" s="2"/>
      <c r="I95" s="2"/>
      <c r="J95" s="2"/>
      <c r="K95" s="2"/>
      <c r="L95" s="2"/>
      <c r="M95" s="2"/>
      <c r="N95" s="2"/>
      <c r="O95" s="2"/>
      <c r="P95" s="2"/>
      <c r="Q95" s="2"/>
      <c r="R95" s="2"/>
      <c r="S95" s="2"/>
      <c r="T95" s="2"/>
      <c r="U95" s="2"/>
      <c r="V95" s="2"/>
      <c r="W95" s="2"/>
    </row>
    <row r="96" spans="1:23" ht="12.75" x14ac:dyDescent="0.2">
      <c r="A96" s="2"/>
      <c r="B96" s="2"/>
      <c r="C96" s="2"/>
      <c r="D96" s="2"/>
      <c r="E96" s="2"/>
      <c r="F96" s="2"/>
      <c r="G96" s="2"/>
      <c r="H96" s="2"/>
      <c r="I96" s="2"/>
      <c r="J96" s="2"/>
      <c r="K96" s="2"/>
      <c r="L96" s="2"/>
      <c r="M96" s="2"/>
      <c r="N96" s="2"/>
      <c r="O96" s="2"/>
      <c r="P96" s="2"/>
      <c r="Q96" s="2"/>
      <c r="R96" s="2"/>
      <c r="S96" s="2"/>
      <c r="T96" s="2"/>
      <c r="U96" s="2"/>
      <c r="V96" s="2"/>
      <c r="W96" s="2"/>
    </row>
    <row r="97" spans="1:23" ht="12.75" x14ac:dyDescent="0.2">
      <c r="A97" s="2"/>
      <c r="B97" s="2"/>
      <c r="C97" s="2"/>
      <c r="D97" s="2"/>
      <c r="E97" s="2"/>
      <c r="F97" s="2"/>
      <c r="G97" s="2"/>
      <c r="H97" s="2"/>
      <c r="I97" s="2"/>
      <c r="J97" s="2"/>
      <c r="K97" s="2"/>
      <c r="L97" s="2"/>
      <c r="M97" s="2"/>
      <c r="N97" s="2"/>
      <c r="O97" s="2"/>
      <c r="P97" s="2"/>
      <c r="Q97" s="2"/>
      <c r="R97" s="2"/>
      <c r="S97" s="2"/>
      <c r="T97" s="2"/>
      <c r="U97" s="2"/>
      <c r="V97" s="2"/>
      <c r="W97" s="2"/>
    </row>
    <row r="98" spans="1:23" ht="12.75" x14ac:dyDescent="0.2">
      <c r="A98" s="2"/>
      <c r="B98" s="2"/>
      <c r="C98" s="2"/>
      <c r="D98" s="2"/>
      <c r="E98" s="2"/>
      <c r="F98" s="2"/>
      <c r="G98" s="2"/>
      <c r="H98" s="2"/>
      <c r="I98" s="2"/>
      <c r="J98" s="2"/>
      <c r="K98" s="2"/>
      <c r="L98" s="2"/>
      <c r="M98" s="2"/>
      <c r="N98" s="2"/>
      <c r="O98" s="2"/>
      <c r="P98" s="2"/>
      <c r="Q98" s="2"/>
      <c r="R98" s="2"/>
      <c r="S98" s="2"/>
      <c r="T98" s="2"/>
      <c r="U98" s="2"/>
      <c r="V98" s="2"/>
      <c r="W98" s="2"/>
    </row>
    <row r="99" spans="1:23" ht="12.75" x14ac:dyDescent="0.2">
      <c r="A99" s="2"/>
      <c r="B99" s="2"/>
      <c r="C99" s="2"/>
      <c r="D99" s="2"/>
      <c r="E99" s="2"/>
      <c r="F99" s="2"/>
      <c r="G99" s="2"/>
      <c r="H99" s="2"/>
      <c r="I99" s="2"/>
      <c r="J99" s="2"/>
      <c r="K99" s="2"/>
      <c r="L99" s="2"/>
      <c r="M99" s="2"/>
      <c r="N99" s="2"/>
      <c r="O99" s="2"/>
      <c r="P99" s="2"/>
      <c r="Q99" s="2"/>
      <c r="R99" s="2"/>
      <c r="S99" s="2"/>
      <c r="T99" s="2"/>
      <c r="U99" s="2"/>
      <c r="V99" s="2"/>
      <c r="W99" s="2"/>
    </row>
    <row r="100" spans="1:23" ht="12.75" x14ac:dyDescent="0.2">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x14ac:dyDescent="0.2">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x14ac:dyDescent="0.2">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x14ac:dyDescent="0.2">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x14ac:dyDescent="0.2">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x14ac:dyDescent="0.2">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x14ac:dyDescent="0.2">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x14ac:dyDescent="0.2">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x14ac:dyDescent="0.2">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x14ac:dyDescent="0.2">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x14ac:dyDescent="0.2">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x14ac:dyDescent="0.2">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x14ac:dyDescent="0.2">
      <c r="A119" s="5" t="s">
        <v>6</v>
      </c>
      <c r="B119" s="2"/>
      <c r="C119" s="2"/>
      <c r="D119" s="2"/>
      <c r="E119" s="5" t="s">
        <v>245</v>
      </c>
      <c r="F119" s="2"/>
      <c r="G119" s="2"/>
      <c r="H119" s="2"/>
      <c r="I119" s="5" t="s">
        <v>264</v>
      </c>
      <c r="J119" s="2"/>
      <c r="K119" s="2"/>
      <c r="L119" s="2"/>
      <c r="M119" s="5" t="s">
        <v>274</v>
      </c>
      <c r="N119" s="2"/>
      <c r="O119" s="2"/>
      <c r="P119" s="2"/>
      <c r="Q119" s="5" t="s">
        <v>287</v>
      </c>
      <c r="R119" s="2"/>
      <c r="S119" s="2"/>
      <c r="T119" s="2"/>
      <c r="U119" s="2"/>
      <c r="V119" s="2"/>
      <c r="W119" s="2"/>
    </row>
    <row r="120" spans="1:23" ht="17.25" x14ac:dyDescent="0.4">
      <c r="A120" s="6" t="s">
        <v>239</v>
      </c>
      <c r="B120" s="7">
        <f>INDEX(Questionnaire!$L$2:$L$500,MATCH(A120,Questionnaire!$C$2:$C$500,0))</f>
        <v>50</v>
      </c>
      <c r="C120" s="2"/>
      <c r="D120" s="2"/>
      <c r="E120" s="6" t="s">
        <v>246</v>
      </c>
      <c r="F120" s="7">
        <f>INDEX(Questionnaire!$L$2:$L$500,MATCH(E120,Questionnaire!$C$2:$C$500,0))</f>
        <v>50</v>
      </c>
      <c r="G120" s="2"/>
      <c r="H120" s="2"/>
      <c r="I120" s="6" t="s">
        <v>265</v>
      </c>
      <c r="J120" s="7">
        <f>INDEX(Questionnaire!$L$2:$L$500,MATCH(I120,Questionnaire!$C$2:$C$500,0))</f>
        <v>75</v>
      </c>
      <c r="K120" s="2"/>
      <c r="L120" s="2"/>
      <c r="M120" s="6" t="s">
        <v>275</v>
      </c>
      <c r="N120" s="7">
        <f>INDEX(Questionnaire!$L$2:$L$500,MATCH(M120,Questionnaire!$C$2:$C$500,0))</f>
        <v>100</v>
      </c>
      <c r="O120" s="2"/>
      <c r="P120" s="2"/>
      <c r="Q120" s="6" t="s">
        <v>288</v>
      </c>
      <c r="R120" s="7">
        <f>INDEX(Questionnaire!$L$2:$L$500,MATCH(Q120,Questionnaire!$C$2:$C$500,0))</f>
        <v>62.5</v>
      </c>
      <c r="S120" s="2"/>
      <c r="T120" s="2"/>
      <c r="U120" s="2"/>
      <c r="V120" s="2"/>
      <c r="W120" s="2"/>
    </row>
    <row r="121" spans="1:23" ht="17.25" x14ac:dyDescent="0.4">
      <c r="A121" s="6" t="s">
        <v>242</v>
      </c>
      <c r="B121" s="7">
        <f>INDEX(Questionnaire!$L$2:$L$500,MATCH(A121,Questionnaire!$C$2:$C$500,0))</f>
        <v>75</v>
      </c>
      <c r="C121" s="2"/>
      <c r="D121" s="2"/>
      <c r="E121" s="6" t="s">
        <v>249</v>
      </c>
      <c r="F121" s="7">
        <f>INDEX(Questionnaire!$L$2:$L$500,MATCH(E121,Questionnaire!$C$2:$C$500,0))</f>
        <v>50</v>
      </c>
      <c r="G121" s="2"/>
      <c r="H121" s="2"/>
      <c r="I121" s="6" t="s">
        <v>268</v>
      </c>
      <c r="J121" s="7">
        <f>INDEX(Questionnaire!$L$2:$L$500,MATCH(I121,Questionnaire!$C$2:$C$500,0))</f>
        <v>37.5</v>
      </c>
      <c r="K121" s="2"/>
      <c r="L121" s="2"/>
      <c r="M121" s="6" t="s">
        <v>278</v>
      </c>
      <c r="N121" s="7">
        <f>INDEX(Questionnaire!$L$2:$L$500,MATCH(M121,Questionnaire!$C$2:$C$500,0))</f>
        <v>66.666666666666671</v>
      </c>
      <c r="O121" s="2"/>
      <c r="P121" s="2"/>
      <c r="Q121" s="6" t="s">
        <v>291</v>
      </c>
      <c r="R121" s="7">
        <f>INDEX(Questionnaire!$L$2:$L$500,MATCH(Q121,Questionnaire!$C$2:$C$500,0))</f>
        <v>60</v>
      </c>
      <c r="S121" s="2"/>
      <c r="T121" s="2"/>
      <c r="U121" s="2"/>
      <c r="V121" s="2"/>
      <c r="W121" s="2"/>
    </row>
    <row r="122" spans="1:23" ht="17.25" x14ac:dyDescent="0.4">
      <c r="A122" s="6"/>
      <c r="B122" s="2"/>
      <c r="C122" s="2"/>
      <c r="D122" s="2"/>
      <c r="E122" s="6" t="s">
        <v>252</v>
      </c>
      <c r="F122" s="7">
        <f>INDEX(Questionnaire!$L$2:$L$500,MATCH(E122,Questionnaire!$C$2:$C$500,0))</f>
        <v>50</v>
      </c>
      <c r="G122" s="2"/>
      <c r="H122" s="2"/>
      <c r="I122" s="6" t="s">
        <v>271</v>
      </c>
      <c r="J122" s="7">
        <f>INDEX(Questionnaire!$L$2:$L$500,MATCH(I122,Questionnaire!$C$2:$C$500,0))</f>
        <v>25</v>
      </c>
      <c r="K122" s="2"/>
      <c r="L122" s="2"/>
      <c r="M122" s="6" t="s">
        <v>281</v>
      </c>
      <c r="N122" s="7">
        <f>INDEX(Questionnaire!$L$2:$L$500,MATCH(M122,Questionnaire!$C$2:$C$500,0))</f>
        <v>50</v>
      </c>
      <c r="O122" s="2"/>
      <c r="P122" s="2"/>
      <c r="Q122" s="6" t="s">
        <v>294</v>
      </c>
      <c r="R122" s="7">
        <f>INDEX(Questionnaire!$L$2:$L$500,MATCH(Q122,Questionnaire!$C$2:$C$500,0))</f>
        <v>25</v>
      </c>
      <c r="S122" s="2"/>
      <c r="T122" s="2"/>
      <c r="U122" s="2"/>
      <c r="V122" s="2"/>
      <c r="W122" s="2"/>
    </row>
    <row r="123" spans="1:23" ht="17.25" x14ac:dyDescent="0.4">
      <c r="A123" s="6"/>
      <c r="B123" s="2"/>
      <c r="C123" s="2"/>
      <c r="D123" s="2"/>
      <c r="E123" s="6" t="s">
        <v>255</v>
      </c>
      <c r="F123" s="7">
        <f>INDEX(Questionnaire!$L$2:$L$500,MATCH(E123,Questionnaire!$C$2:$C$500,0))</f>
        <v>100</v>
      </c>
      <c r="G123" s="2"/>
      <c r="H123" s="2"/>
      <c r="I123" s="6"/>
      <c r="J123" s="7"/>
      <c r="K123" s="2"/>
      <c r="L123" s="2"/>
      <c r="M123" s="6" t="s">
        <v>284</v>
      </c>
      <c r="N123" s="7">
        <f>INDEX(Questionnaire!$L$2:$L$500,MATCH(M123,Questionnaire!$C$2:$C$500,0))</f>
        <v>50</v>
      </c>
      <c r="O123" s="2"/>
      <c r="P123" s="2"/>
      <c r="Q123" s="6" t="s">
        <v>297</v>
      </c>
      <c r="R123" s="7">
        <f>INDEX(Questionnaire!$L$2:$L$500,MATCH(Q123,Questionnaire!$C$2:$C$500,0))</f>
        <v>0</v>
      </c>
      <c r="S123" s="2"/>
      <c r="T123" s="2"/>
      <c r="U123" s="2"/>
      <c r="V123" s="2"/>
      <c r="W123" s="2"/>
    </row>
    <row r="124" spans="1:23" ht="17.25" x14ac:dyDescent="0.4">
      <c r="A124" s="2"/>
      <c r="B124" s="2"/>
      <c r="C124" s="2"/>
      <c r="D124" s="2"/>
      <c r="E124" s="6" t="s">
        <v>258</v>
      </c>
      <c r="F124" s="7">
        <f>INDEX(Questionnaire!$L$2:$L$500,MATCH(E124,Questionnaire!$C$2:$C$500,0))</f>
        <v>66.666666666666671</v>
      </c>
      <c r="G124" s="2"/>
      <c r="H124" s="2"/>
      <c r="I124" s="6"/>
      <c r="J124" s="7"/>
      <c r="K124" s="2"/>
      <c r="L124" s="2"/>
      <c r="M124" s="2"/>
      <c r="N124" s="2"/>
      <c r="O124" s="2"/>
      <c r="P124" s="2"/>
      <c r="Q124" s="6" t="s">
        <v>300</v>
      </c>
      <c r="R124" s="7">
        <f>INDEX(Questionnaire!$L$2:$L$500,MATCH(Q124,Questionnaire!$C$2:$C$500,0))</f>
        <v>100</v>
      </c>
      <c r="S124" s="2"/>
      <c r="T124" s="2"/>
      <c r="U124" s="2"/>
      <c r="V124" s="2"/>
      <c r="W124" s="2"/>
    </row>
    <row r="125" spans="1:23" ht="17.25" x14ac:dyDescent="0.4">
      <c r="A125" s="2"/>
      <c r="B125" s="2"/>
      <c r="C125" s="2"/>
      <c r="D125" s="2"/>
      <c r="E125" s="6" t="s">
        <v>261</v>
      </c>
      <c r="F125" s="7">
        <f>INDEX(Questionnaire!$L$2:$L$500,MATCH(E125,Questionnaire!$C$2:$C$500,0))</f>
        <v>50</v>
      </c>
      <c r="G125" s="2"/>
      <c r="H125" s="2"/>
      <c r="I125" s="6"/>
      <c r="J125" s="7"/>
      <c r="K125" s="2"/>
      <c r="L125" s="2"/>
      <c r="M125" s="2"/>
      <c r="N125" s="2"/>
      <c r="O125" s="2"/>
      <c r="P125" s="2"/>
      <c r="Q125" s="6" t="s">
        <v>303</v>
      </c>
      <c r="R125" s="7">
        <f>INDEX(Questionnaire!$L$2:$L$500,MATCH(Q125,Questionnaire!$C$2:$C$500,0))</f>
        <v>50</v>
      </c>
      <c r="S125" s="2"/>
      <c r="T125" s="2"/>
      <c r="U125" s="2"/>
      <c r="V125" s="2"/>
      <c r="W125" s="2"/>
    </row>
    <row r="126" spans="1:23" ht="17.25" x14ac:dyDescent="0.4">
      <c r="A126" s="2"/>
      <c r="B126" s="2"/>
      <c r="C126" s="2"/>
      <c r="D126" s="2"/>
      <c r="E126" s="2"/>
      <c r="F126" s="2"/>
      <c r="G126" s="2"/>
      <c r="H126" s="2"/>
      <c r="I126" s="2"/>
      <c r="J126" s="2"/>
      <c r="K126" s="2"/>
      <c r="L126" s="2"/>
      <c r="M126" s="2"/>
      <c r="N126" s="2"/>
      <c r="O126" s="2"/>
      <c r="P126" s="2"/>
      <c r="Q126" s="6" t="s">
        <v>306</v>
      </c>
      <c r="R126" s="7">
        <f>INDEX(Questionnaire!$L$2:$L$500,MATCH(Q126,Questionnaire!$C$2:$C$500,0))</f>
        <v>100</v>
      </c>
      <c r="S126" s="2"/>
      <c r="T126" s="2"/>
      <c r="U126" s="2"/>
      <c r="V126" s="2"/>
      <c r="W126" s="2"/>
    </row>
    <row r="127" spans="1:23" ht="17.25" x14ac:dyDescent="0.4">
      <c r="A127" s="2"/>
      <c r="B127" s="2"/>
      <c r="C127" s="2"/>
      <c r="D127" s="2"/>
      <c r="E127" s="2"/>
      <c r="F127" s="2"/>
      <c r="G127" s="2"/>
      <c r="H127" s="2"/>
      <c r="I127" s="2"/>
      <c r="J127" s="2"/>
      <c r="K127" s="2"/>
      <c r="L127" s="2"/>
      <c r="M127" s="2"/>
      <c r="N127" s="2"/>
      <c r="O127" s="2"/>
      <c r="P127" s="2"/>
      <c r="Q127" s="6" t="s">
        <v>309</v>
      </c>
      <c r="R127" s="7">
        <f>INDEX(Questionnaire!$L$2:$L$500,MATCH(Q127,Questionnaire!$C$2:$C$500,0))</f>
        <v>50</v>
      </c>
      <c r="S127" s="2"/>
      <c r="T127" s="2"/>
      <c r="U127" s="2"/>
      <c r="V127" s="2"/>
      <c r="W127" s="2"/>
    </row>
    <row r="128" spans="1:23" ht="17.25" x14ac:dyDescent="0.4">
      <c r="A128" s="2"/>
      <c r="B128" s="2"/>
      <c r="C128" s="2"/>
      <c r="D128" s="2"/>
      <c r="E128" s="2"/>
      <c r="F128" s="2"/>
      <c r="G128" s="2"/>
      <c r="H128" s="2"/>
      <c r="I128" s="2"/>
      <c r="J128" s="2"/>
      <c r="K128" s="2"/>
      <c r="L128" s="2"/>
      <c r="M128" s="2"/>
      <c r="N128" s="2"/>
      <c r="O128" s="2"/>
      <c r="P128" s="2"/>
      <c r="Q128" s="6" t="s">
        <v>312</v>
      </c>
      <c r="R128" s="7">
        <f>INDEX(Questionnaire!$L$2:$L$500,MATCH(Q128,Questionnaire!$C$2:$C$500,0))</f>
        <v>50</v>
      </c>
      <c r="S128" s="2"/>
      <c r="T128" s="2"/>
      <c r="U128" s="2"/>
      <c r="V128" s="2"/>
      <c r="W128" s="2"/>
    </row>
    <row r="129" spans="1:23" ht="17.25" x14ac:dyDescent="0.4">
      <c r="A129" s="2"/>
      <c r="B129" s="2"/>
      <c r="C129" s="2"/>
      <c r="D129" s="2"/>
      <c r="E129" s="2"/>
      <c r="F129" s="2"/>
      <c r="G129" s="2"/>
      <c r="H129" s="2"/>
      <c r="I129" s="2"/>
      <c r="J129" s="2"/>
      <c r="K129" s="2"/>
      <c r="L129" s="2"/>
      <c r="M129" s="2"/>
      <c r="N129" s="2"/>
      <c r="O129" s="2"/>
      <c r="P129" s="2"/>
      <c r="Q129" s="6" t="s">
        <v>315</v>
      </c>
      <c r="R129" s="7">
        <f>INDEX(Questionnaire!$L$2:$L$500,MATCH(Q129,Questionnaire!$C$2:$C$500,0))</f>
        <v>100</v>
      </c>
      <c r="S129" s="2"/>
      <c r="T129" s="2"/>
      <c r="U129" s="2"/>
      <c r="V129" s="2"/>
      <c r="W129" s="2"/>
    </row>
    <row r="130" spans="1:23" ht="17.25" x14ac:dyDescent="0.4">
      <c r="A130" s="2"/>
      <c r="B130" s="2"/>
      <c r="C130" s="2"/>
      <c r="D130" s="2"/>
      <c r="E130" s="2"/>
      <c r="F130" s="2"/>
      <c r="G130" s="2"/>
      <c r="H130" s="2"/>
      <c r="I130" s="2"/>
      <c r="J130" s="2"/>
      <c r="K130" s="2"/>
      <c r="L130" s="2"/>
      <c r="M130" s="2"/>
      <c r="N130" s="2"/>
      <c r="O130" s="2"/>
      <c r="P130" s="2"/>
      <c r="Q130" s="6" t="s">
        <v>318</v>
      </c>
      <c r="R130" s="7">
        <f>INDEX(Questionnaire!$L$2:$L$500,MATCH(Q130,Questionnaire!$C$2:$C$500,0))</f>
        <v>0</v>
      </c>
      <c r="S130" s="2"/>
      <c r="T130" s="2"/>
      <c r="U130" s="2"/>
      <c r="V130" s="2"/>
      <c r="W130" s="2"/>
    </row>
    <row r="131" spans="1:23" ht="17.25" x14ac:dyDescent="0.4">
      <c r="A131" s="2"/>
      <c r="B131" s="2"/>
      <c r="C131" s="2"/>
      <c r="D131" s="2"/>
      <c r="E131" s="2"/>
      <c r="F131" s="2"/>
      <c r="G131" s="2"/>
      <c r="H131" s="2"/>
      <c r="I131" s="2"/>
      <c r="J131" s="2"/>
      <c r="K131" s="2"/>
      <c r="L131" s="2"/>
      <c r="M131" s="2"/>
      <c r="N131" s="2"/>
      <c r="O131" s="2"/>
      <c r="P131" s="2"/>
      <c r="Q131" s="6" t="s">
        <v>321</v>
      </c>
      <c r="R131" s="7">
        <f>INDEX(Questionnaire!$L$2:$L$500,MATCH(Q131,Questionnaire!$C$2:$C$500,0))</f>
        <v>50</v>
      </c>
      <c r="S131" s="2"/>
      <c r="T131" s="2"/>
      <c r="U131" s="2"/>
      <c r="V131" s="2"/>
      <c r="W131" s="2"/>
    </row>
    <row r="132" spans="1:23" ht="17.25" x14ac:dyDescent="0.4">
      <c r="A132" s="2"/>
      <c r="B132" s="2"/>
      <c r="C132" s="2"/>
      <c r="D132" s="2"/>
      <c r="E132" s="2"/>
      <c r="F132" s="2"/>
      <c r="G132" s="2"/>
      <c r="H132" s="2"/>
      <c r="I132" s="2"/>
      <c r="J132" s="2"/>
      <c r="K132" s="2"/>
      <c r="L132" s="2"/>
      <c r="M132" s="2"/>
      <c r="N132" s="2"/>
      <c r="O132" s="2"/>
      <c r="P132" s="2"/>
      <c r="Q132" s="6" t="s">
        <v>324</v>
      </c>
      <c r="R132" s="7">
        <f>INDEX(Questionnaire!$L$2:$L$500,MATCH(Q132,Questionnaire!$C$2:$C$500,0))</f>
        <v>75</v>
      </c>
      <c r="S132" s="2"/>
      <c r="T132" s="2"/>
      <c r="U132" s="2"/>
      <c r="V132" s="2"/>
      <c r="W132" s="2"/>
    </row>
    <row r="133" spans="1:23" ht="15.75" customHeight="1" x14ac:dyDescent="0.4">
      <c r="A133" s="2"/>
      <c r="B133" s="2"/>
      <c r="C133" s="2"/>
      <c r="D133" s="2"/>
      <c r="E133" s="2"/>
      <c r="F133" s="2"/>
      <c r="G133" s="2"/>
      <c r="H133" s="2"/>
      <c r="I133" s="2"/>
      <c r="J133" s="2"/>
      <c r="K133" s="2"/>
      <c r="L133" s="2"/>
      <c r="M133" s="2"/>
      <c r="N133" s="2"/>
      <c r="O133" s="2"/>
      <c r="P133" s="2"/>
      <c r="Q133" s="6" t="s">
        <v>327</v>
      </c>
      <c r="R133" s="7">
        <f>INDEX(Questionnaire!$L$2:$L$500,MATCH(Q133,Questionnaire!$C$2:$C$500,0))</f>
        <v>75</v>
      </c>
      <c r="S133" s="2"/>
      <c r="T133" s="2"/>
      <c r="U133" s="2"/>
      <c r="V133" s="2"/>
      <c r="W133" s="2"/>
    </row>
    <row r="134" spans="1:23" ht="15.75" customHeight="1" x14ac:dyDescent="0.4">
      <c r="A134" s="2"/>
      <c r="B134" s="2"/>
      <c r="C134" s="2"/>
      <c r="D134" s="2"/>
      <c r="E134" s="2"/>
      <c r="F134" s="2"/>
      <c r="G134" s="2"/>
      <c r="H134" s="2"/>
      <c r="I134" s="2"/>
      <c r="J134" s="2"/>
      <c r="K134" s="2"/>
      <c r="L134" s="2"/>
      <c r="M134" s="2"/>
      <c r="N134" s="2"/>
      <c r="O134" s="2"/>
      <c r="P134" s="2"/>
      <c r="Q134" s="6" t="s">
        <v>330</v>
      </c>
      <c r="R134" s="7">
        <f>INDEX(Questionnaire!$L$2:$L$500,MATCH(Q134,Questionnaire!$C$2:$C$500,0))</f>
        <v>50</v>
      </c>
      <c r="S134" s="2"/>
      <c r="T134" s="2"/>
      <c r="U134" s="2"/>
      <c r="V134" s="2"/>
      <c r="W134" s="2"/>
    </row>
    <row r="135" spans="1:23" ht="15.75" customHeight="1" x14ac:dyDescent="0.4">
      <c r="A135" s="2"/>
      <c r="B135" s="2"/>
      <c r="C135" s="2"/>
      <c r="D135" s="2"/>
      <c r="E135" s="2"/>
      <c r="F135" s="2"/>
      <c r="G135" s="2"/>
      <c r="H135" s="2"/>
      <c r="I135" s="2"/>
      <c r="J135" s="2"/>
      <c r="K135" s="2"/>
      <c r="L135" s="2"/>
      <c r="M135" s="2"/>
      <c r="N135" s="2"/>
      <c r="O135" s="2"/>
      <c r="P135" s="2"/>
      <c r="Q135" s="6" t="s">
        <v>333</v>
      </c>
      <c r="R135" s="7">
        <f>INDEX(Questionnaire!$L$2:$L$500,MATCH(Q135,Questionnaire!$C$2:$C$500,0))</f>
        <v>50</v>
      </c>
      <c r="S135" s="2"/>
      <c r="T135" s="2"/>
      <c r="U135" s="2"/>
      <c r="V135" s="2"/>
      <c r="W135" s="2"/>
    </row>
    <row r="136" spans="1:23"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row>
    <row r="137" spans="1:23"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row>
  </sheetData>
  <mergeCells count="1">
    <mergeCell ref="A1:V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384C-E946-4DA1-885A-D1BFE3A961EE}">
  <dimension ref="A2:M394"/>
  <sheetViews>
    <sheetView tabSelected="1" workbookViewId="0">
      <selection activeCell="I11" sqref="I11"/>
    </sheetView>
  </sheetViews>
  <sheetFormatPr defaultRowHeight="12.75" x14ac:dyDescent="0.2"/>
  <cols>
    <col min="1" max="1" width="34.28515625" style="13" bestFit="1" customWidth="1"/>
    <col min="2" max="2" width="7.28515625" style="13" bestFit="1" customWidth="1"/>
    <col min="3" max="3" width="13.28515625" style="13" customWidth="1"/>
    <col min="4" max="4" width="43.42578125" style="13" customWidth="1"/>
    <col min="5" max="5" width="2.42578125" customWidth="1"/>
    <col min="6" max="6" width="92.28515625" style="12" customWidth="1"/>
    <col min="7" max="7" width="2.28515625" style="12" customWidth="1"/>
    <col min="8" max="8" width="15.85546875" style="18" customWidth="1"/>
    <col min="9" max="9" width="94.85546875" style="12" customWidth="1"/>
    <col min="11" max="11" width="10.85546875" style="18" hidden="1" customWidth="1"/>
    <col min="12" max="12" width="14.7109375" style="18" hidden="1" customWidth="1"/>
    <col min="13" max="13" width="13.42578125" hidden="1" customWidth="1"/>
  </cols>
  <sheetData>
    <row r="2" spans="1:13" ht="26.25" thickBot="1" x14ac:dyDescent="0.25">
      <c r="A2" s="58" t="s">
        <v>10</v>
      </c>
      <c r="B2" s="58" t="s">
        <v>358</v>
      </c>
      <c r="C2" s="58" t="s">
        <v>11</v>
      </c>
      <c r="D2" s="58" t="s">
        <v>12</v>
      </c>
      <c r="F2" s="62" t="s">
        <v>679</v>
      </c>
      <c r="H2" s="63" t="s">
        <v>680</v>
      </c>
      <c r="I2" s="63" t="s">
        <v>681</v>
      </c>
      <c r="K2" s="77" t="s">
        <v>682</v>
      </c>
      <c r="L2" s="77" t="s">
        <v>683</v>
      </c>
      <c r="M2" s="78" t="s">
        <v>684</v>
      </c>
    </row>
    <row r="3" spans="1:13" ht="14.45" customHeight="1" x14ac:dyDescent="0.2">
      <c r="A3" s="114" t="s">
        <v>14</v>
      </c>
      <c r="B3" s="116" t="s">
        <v>15</v>
      </c>
      <c r="C3" s="118" t="s">
        <v>16</v>
      </c>
      <c r="D3" s="119" t="s">
        <v>17</v>
      </c>
      <c r="F3" s="26" t="s">
        <v>360</v>
      </c>
      <c r="H3" s="18" t="s">
        <v>4</v>
      </c>
      <c r="I3" s="79" t="s">
        <v>835</v>
      </c>
      <c r="K3" s="21">
        <f>IF($H3&lt;&gt;"", IF($H3 = "Yes", Data!$B$2, IF($H3 = "Partially", Data!$B$4, IF($H3 = "NO", Data!$B$3, IF($H3 = "N/A", Data!$B$5)))),"")</f>
        <v>50</v>
      </c>
      <c r="L3" s="91">
        <f>AVERAGE(K3:K8)</f>
        <v>40</v>
      </c>
      <c r="M3" s="82">
        <f>AVERAGE(L3:L72)</f>
        <v>52.727272727272727</v>
      </c>
    </row>
    <row r="4" spans="1:13" x14ac:dyDescent="0.2">
      <c r="A4" s="115"/>
      <c r="B4" s="117"/>
      <c r="C4" s="117"/>
      <c r="D4" s="120"/>
      <c r="F4" s="27" t="s">
        <v>361</v>
      </c>
      <c r="H4" s="18" t="s">
        <v>5</v>
      </c>
      <c r="I4" s="51" t="s">
        <v>836</v>
      </c>
      <c r="K4" s="22" t="str">
        <f>IF($H4&lt;&gt;"", IF($H4 = "Yes", Data!$B$2, IF($H4 = "Partially", Data!$B$4, IF($H4 = "NO", Data!$B$3, IF($H4 = "N/A", Data!$B$5)))),"")</f>
        <v>N/A</v>
      </c>
      <c r="L4" s="89"/>
      <c r="M4" s="83"/>
    </row>
    <row r="5" spans="1:13" x14ac:dyDescent="0.2">
      <c r="A5" s="115"/>
      <c r="B5" s="117"/>
      <c r="C5" s="117"/>
      <c r="D5" s="120"/>
      <c r="F5" s="27" t="s">
        <v>362</v>
      </c>
      <c r="H5" s="18" t="s">
        <v>3</v>
      </c>
      <c r="I5" s="51"/>
      <c r="K5" s="22">
        <f>IF($H5&lt;&gt;"", IF($H5 = "Yes", Data!$B$2, IF($H5 = "Partially", Data!$B$4, IF($H5 = "NO", Data!$B$3, IF($H5 = "N/A", Data!$B$5)))),"")</f>
        <v>0</v>
      </c>
      <c r="L5" s="89"/>
      <c r="M5" s="83"/>
    </row>
    <row r="6" spans="1:13" x14ac:dyDescent="0.2">
      <c r="A6" s="115"/>
      <c r="B6" s="117"/>
      <c r="C6" s="117"/>
      <c r="D6" s="120"/>
      <c r="F6" s="27" t="s">
        <v>363</v>
      </c>
      <c r="H6" s="18" t="s">
        <v>4</v>
      </c>
      <c r="I6" s="51"/>
      <c r="K6" s="22">
        <f>IF($H6&lt;&gt;"", IF($H6 = "Yes", Data!$B$2, IF($H6 = "Partially", Data!$B$4, IF($H6 = "NO", Data!$B$3, IF($H6 = "N/A", Data!$B$5)))),"")</f>
        <v>50</v>
      </c>
      <c r="L6" s="89"/>
      <c r="M6" s="83"/>
    </row>
    <row r="7" spans="1:13" x14ac:dyDescent="0.2">
      <c r="A7" s="115"/>
      <c r="B7" s="117"/>
      <c r="C7" s="117"/>
      <c r="D7" s="120"/>
      <c r="F7" s="27" t="s">
        <v>364</v>
      </c>
      <c r="H7" s="18" t="s">
        <v>3</v>
      </c>
      <c r="I7" s="51"/>
      <c r="K7" s="22">
        <f>IF($H7&lt;&gt;"", IF($H7 = "Yes", Data!$B$2, IF($H7 = "Partially", Data!$B$4, IF($H7 = "NO", Data!$B$3, IF($H7 = "N/A", Data!$B$5)))),"")</f>
        <v>0</v>
      </c>
      <c r="L7" s="89"/>
      <c r="M7" s="83"/>
    </row>
    <row r="8" spans="1:13" x14ac:dyDescent="0.2">
      <c r="A8" s="115"/>
      <c r="B8" s="117"/>
      <c r="C8" s="117"/>
      <c r="D8" s="120"/>
      <c r="F8" s="27" t="s">
        <v>365</v>
      </c>
      <c r="H8" s="18" t="s">
        <v>2</v>
      </c>
      <c r="I8" s="52"/>
      <c r="K8" s="23">
        <f>IF($H8&lt;&gt;"", IF($H8 = "Yes", Data!$B$2, IF($H8 = "Partially", Data!$B$4, IF($H8 = "NO", Data!$B$3, IF($H8 = "N/A", Data!$B$5)))),"")</f>
        <v>100</v>
      </c>
      <c r="L8" s="90"/>
      <c r="M8" s="83"/>
    </row>
    <row r="9" spans="1:13" ht="19.899999999999999" customHeight="1" x14ac:dyDescent="0.2">
      <c r="A9" s="115" t="s">
        <v>14</v>
      </c>
      <c r="B9" s="117" t="s">
        <v>15</v>
      </c>
      <c r="C9" s="117" t="s">
        <v>18</v>
      </c>
      <c r="D9" s="120" t="s">
        <v>19</v>
      </c>
      <c r="F9" s="27" t="s">
        <v>366</v>
      </c>
      <c r="H9" s="18" t="s">
        <v>2</v>
      </c>
      <c r="I9" s="53"/>
      <c r="K9" s="24">
        <f>IF($H9&lt;&gt;"", IF($H9 = "Yes", Data!$B$2, IF($H9 = "Partially", Data!$B$4, IF($H9 = "NO", Data!$B$3, IF($H9 = "N/A", Data!$B$5)))),"")</f>
        <v>100</v>
      </c>
      <c r="L9" s="88">
        <f>AVERAGE(K9:K10)</f>
        <v>75</v>
      </c>
      <c r="M9" s="83"/>
    </row>
    <row r="10" spans="1:13" ht="21.6" customHeight="1" x14ac:dyDescent="0.2">
      <c r="A10" s="115"/>
      <c r="B10" s="117"/>
      <c r="C10" s="117"/>
      <c r="D10" s="120"/>
      <c r="F10" s="27" t="s">
        <v>367</v>
      </c>
      <c r="H10" s="18" t="s">
        <v>4</v>
      </c>
      <c r="I10" s="52"/>
      <c r="K10" s="23">
        <f>IF($H10&lt;&gt;"", IF($H10 = "Yes", Data!$B$2, IF($H10 = "Partially", Data!$B$4, IF($H10 = "NO", Data!$B$3, IF($H10 = "N/A", Data!$B$5)))),"")</f>
        <v>50</v>
      </c>
      <c r="L10" s="90"/>
      <c r="M10" s="83"/>
    </row>
    <row r="11" spans="1:13" ht="26.45" customHeight="1" x14ac:dyDescent="0.2">
      <c r="A11" s="94" t="s">
        <v>14</v>
      </c>
      <c r="B11" s="96" t="s">
        <v>21</v>
      </c>
      <c r="C11" s="96" t="s">
        <v>22</v>
      </c>
      <c r="D11" s="98" t="s">
        <v>23</v>
      </c>
      <c r="F11" s="27" t="s">
        <v>368</v>
      </c>
      <c r="H11" s="18" t="s">
        <v>4</v>
      </c>
      <c r="I11" s="53"/>
      <c r="K11" s="24">
        <f>IF($H11&lt;&gt;"", IF($H11 = "Yes", Data!$B$2, IF($H11 = "Partially", Data!$B$4, IF($H11 = "NO", Data!$B$3, IF($H11 = "N/A", Data!$B$5)))),"")</f>
        <v>50</v>
      </c>
      <c r="L11" s="88">
        <f>AVERAGE(K11:K15)</f>
        <v>62.5</v>
      </c>
      <c r="M11" s="83"/>
    </row>
    <row r="12" spans="1:13" x14ac:dyDescent="0.2">
      <c r="A12" s="94"/>
      <c r="B12" s="96"/>
      <c r="C12" s="96"/>
      <c r="D12" s="98"/>
      <c r="F12" s="27" t="s">
        <v>369</v>
      </c>
      <c r="H12" s="18" t="s">
        <v>2</v>
      </c>
      <c r="I12" s="51"/>
      <c r="K12" s="22">
        <f>IF($H12&lt;&gt;"", IF($H12 = "Yes", Data!$B$2, IF($H12 = "Partially", Data!$B$4, IF($H12 = "NO", Data!$B$3, IF($H12 = "N/A", Data!$B$5)))),"")</f>
        <v>100</v>
      </c>
      <c r="L12" s="89"/>
      <c r="M12" s="83"/>
    </row>
    <row r="13" spans="1:13" ht="25.5" x14ac:dyDescent="0.2">
      <c r="A13" s="94"/>
      <c r="B13" s="96"/>
      <c r="C13" s="96"/>
      <c r="D13" s="98"/>
      <c r="F13" s="27" t="s">
        <v>370</v>
      </c>
      <c r="H13" s="18" t="s">
        <v>4</v>
      </c>
      <c r="I13" s="51"/>
      <c r="K13" s="22">
        <f>IF($H13&lt;&gt;"", IF($H13 = "Yes", Data!$B$2, IF($H13 = "Partially", Data!$B$4, IF($H13 = "NO", Data!$B$3, IF($H13 = "N/A", Data!$B$5)))),"")</f>
        <v>50</v>
      </c>
      <c r="L13" s="89"/>
      <c r="M13" s="83"/>
    </row>
    <row r="14" spans="1:13" x14ac:dyDescent="0.2">
      <c r="A14" s="94"/>
      <c r="B14" s="96"/>
      <c r="C14" s="96"/>
      <c r="D14" s="98"/>
      <c r="F14" s="27" t="s">
        <v>371</v>
      </c>
      <c r="H14" s="18" t="s">
        <v>5</v>
      </c>
      <c r="I14" s="51"/>
      <c r="K14" s="22" t="str">
        <f>IF($H14&lt;&gt;"", IF($H14 = "Yes", Data!$B$2, IF($H14 = "Partially", Data!$B$4, IF($H14 = "NO", Data!$B$3, IF($H14 = "N/A", Data!$B$5)))),"")</f>
        <v>N/A</v>
      </c>
      <c r="L14" s="89"/>
      <c r="M14" s="83"/>
    </row>
    <row r="15" spans="1:13" x14ac:dyDescent="0.2">
      <c r="A15" s="94"/>
      <c r="B15" s="96"/>
      <c r="C15" s="96"/>
      <c r="D15" s="98"/>
      <c r="F15" s="27" t="s">
        <v>372</v>
      </c>
      <c r="H15" s="18" t="s">
        <v>4</v>
      </c>
      <c r="I15" s="52"/>
      <c r="K15" s="23">
        <f>IF($H15&lt;&gt;"", IF($H15 = "Yes", Data!$B$2, IF($H15 = "Partially", Data!$B$4, IF($H15 = "NO", Data!$B$3, IF($H15 = "N/A", Data!$B$5)))),"")</f>
        <v>50</v>
      </c>
      <c r="L15" s="90"/>
      <c r="M15" s="83"/>
    </row>
    <row r="16" spans="1:13" ht="26.45" customHeight="1" x14ac:dyDescent="0.2">
      <c r="A16" s="94" t="s">
        <v>14</v>
      </c>
      <c r="B16" s="96" t="s">
        <v>21</v>
      </c>
      <c r="C16" s="96" t="s">
        <v>25</v>
      </c>
      <c r="D16" s="98" t="s">
        <v>26</v>
      </c>
      <c r="F16" s="27" t="s">
        <v>496</v>
      </c>
      <c r="H16" s="18" t="s">
        <v>2</v>
      </c>
      <c r="I16" s="53"/>
      <c r="K16" s="24">
        <f>IF($H16&lt;&gt;"", IF($H16 = "Yes", Data!$B$2, IF($H16 = "Partially", Data!$B$4, IF($H16 = "NO", Data!$B$3, IF($H16 = "N/A", Data!$B$5)))),"")</f>
        <v>100</v>
      </c>
      <c r="L16" s="88">
        <f>AVERAGE(K16:K18)</f>
        <v>50</v>
      </c>
      <c r="M16" s="83"/>
    </row>
    <row r="17" spans="1:13" x14ac:dyDescent="0.2">
      <c r="A17" s="94"/>
      <c r="B17" s="96"/>
      <c r="C17" s="96"/>
      <c r="D17" s="98"/>
      <c r="F17" s="27" t="s">
        <v>373</v>
      </c>
      <c r="H17" s="18" t="s">
        <v>3</v>
      </c>
      <c r="I17" s="51"/>
      <c r="K17" s="22">
        <f>IF($H17&lt;&gt;"", IF($H17 = "Yes", Data!$B$2, IF($H17 = "Partially", Data!$B$4, IF($H17 = "NO", Data!$B$3, IF($H17 = "N/A", Data!$B$5)))),"")</f>
        <v>0</v>
      </c>
      <c r="L17" s="89"/>
      <c r="M17" s="83"/>
    </row>
    <row r="18" spans="1:13" ht="25.5" x14ac:dyDescent="0.2">
      <c r="A18" s="94"/>
      <c r="B18" s="96"/>
      <c r="C18" s="96"/>
      <c r="D18" s="98"/>
      <c r="F18" s="27" t="s">
        <v>374</v>
      </c>
      <c r="H18" s="18" t="s">
        <v>4</v>
      </c>
      <c r="I18" s="52"/>
      <c r="K18" s="23">
        <f>IF($H18&lt;&gt;"", IF($H18 = "Yes", Data!$B$2, IF($H18 = "Partially", Data!$B$4, IF($H18 = "NO", Data!$B$3, IF($H18 = "N/A", Data!$B$5)))),"")</f>
        <v>50</v>
      </c>
      <c r="L18" s="90"/>
      <c r="M18" s="83"/>
    </row>
    <row r="19" spans="1:13" ht="39.6" customHeight="1" x14ac:dyDescent="0.2">
      <c r="A19" s="94" t="s">
        <v>14</v>
      </c>
      <c r="B19" s="96" t="s">
        <v>21</v>
      </c>
      <c r="C19" s="96" t="s">
        <v>28</v>
      </c>
      <c r="D19" s="98" t="s">
        <v>29</v>
      </c>
      <c r="F19" s="27" t="s">
        <v>375</v>
      </c>
      <c r="H19" s="18" t="s">
        <v>2</v>
      </c>
      <c r="I19" s="53"/>
      <c r="K19" s="24">
        <f>IF($H19&lt;&gt;"", IF($H19 = "Yes", Data!$B$2, IF($H19 = "Partially", Data!$B$4, IF($H19 = "NO", Data!$B$3, IF($H19 = "N/A", Data!$B$5)))),"")</f>
        <v>100</v>
      </c>
      <c r="L19" s="88">
        <f>AVERAGE(K19:K22)</f>
        <v>50</v>
      </c>
      <c r="M19" s="83"/>
    </row>
    <row r="20" spans="1:13" x14ac:dyDescent="0.2">
      <c r="A20" s="94"/>
      <c r="B20" s="96"/>
      <c r="C20" s="96"/>
      <c r="D20" s="98"/>
      <c r="F20" s="27" t="s">
        <v>376</v>
      </c>
      <c r="H20" s="18" t="s">
        <v>5</v>
      </c>
      <c r="I20" s="51"/>
      <c r="K20" s="22" t="str">
        <f>IF($H20&lt;&gt;"", IF($H20 = "Yes", Data!$B$2, IF($H20 = "Partially", Data!$B$4, IF($H20 = "NO", Data!$B$3, IF($H20 = "N/A", Data!$B$5)))),"")</f>
        <v>N/A</v>
      </c>
      <c r="L20" s="89"/>
      <c r="M20" s="83"/>
    </row>
    <row r="21" spans="1:13" x14ac:dyDescent="0.2">
      <c r="A21" s="94"/>
      <c r="B21" s="96"/>
      <c r="C21" s="96"/>
      <c r="D21" s="98"/>
      <c r="F21" s="27" t="s">
        <v>377</v>
      </c>
      <c r="H21" s="18" t="s">
        <v>3</v>
      </c>
      <c r="I21" s="51"/>
      <c r="K21" s="22">
        <f>IF($H21&lt;&gt;"", IF($H21 = "Yes", Data!$B$2, IF($H21 = "Partially", Data!$B$4, IF($H21 = "NO", Data!$B$3, IF($H21 = "N/A", Data!$B$5)))),"")</f>
        <v>0</v>
      </c>
      <c r="L21" s="89"/>
      <c r="M21" s="83"/>
    </row>
    <row r="22" spans="1:13" x14ac:dyDescent="0.2">
      <c r="A22" s="94"/>
      <c r="B22" s="96"/>
      <c r="C22" s="96"/>
      <c r="D22" s="98"/>
      <c r="F22" s="27" t="s">
        <v>378</v>
      </c>
      <c r="H22" s="18" t="s">
        <v>4</v>
      </c>
      <c r="I22" s="52"/>
      <c r="K22" s="23">
        <f>IF($H22&lt;&gt;"", IF($H22 = "Yes", Data!$B$2, IF($H22 = "Partially", Data!$B$4, IF($H22 = "NO", Data!$B$3, IF($H22 = "N/A", Data!$B$5)))),"")</f>
        <v>50</v>
      </c>
      <c r="L22" s="90"/>
      <c r="M22" s="83"/>
    </row>
    <row r="23" spans="1:13" ht="26.45" customHeight="1" x14ac:dyDescent="0.2">
      <c r="A23" s="94" t="s">
        <v>14</v>
      </c>
      <c r="B23" s="96" t="s">
        <v>21</v>
      </c>
      <c r="C23" s="96" t="s">
        <v>31</v>
      </c>
      <c r="D23" s="98" t="s">
        <v>32</v>
      </c>
      <c r="F23" s="27" t="s">
        <v>379</v>
      </c>
      <c r="H23" s="18" t="s">
        <v>3</v>
      </c>
      <c r="I23" s="53"/>
      <c r="K23" s="24">
        <f>IF($H23&lt;&gt;"", IF($H23 = "Yes", Data!$B$2, IF($H23 = "Partially", Data!$B$4, IF($H23 = "NO", Data!$B$3, IF($H23 = "N/A", Data!$B$5)))),"")</f>
        <v>0</v>
      </c>
      <c r="L23" s="88">
        <f>AVERAGE(K23:K24)</f>
        <v>50</v>
      </c>
      <c r="M23" s="83"/>
    </row>
    <row r="24" spans="1:13" x14ac:dyDescent="0.2">
      <c r="A24" s="94"/>
      <c r="B24" s="96"/>
      <c r="C24" s="96"/>
      <c r="D24" s="98"/>
      <c r="F24" s="27" t="s">
        <v>380</v>
      </c>
      <c r="H24" s="18" t="s">
        <v>2</v>
      </c>
      <c r="I24" s="52"/>
      <c r="K24" s="23">
        <f>IF($H24&lt;&gt;"", IF($H24 = "Yes", Data!$B$2, IF($H24 = "Partially", Data!$B$4, IF($H24 = "NO", Data!$B$3, IF($H24 = "N/A", Data!$B$5)))),"")</f>
        <v>100</v>
      </c>
      <c r="L24" s="90"/>
      <c r="M24" s="83"/>
    </row>
    <row r="25" spans="1:13" ht="39.6" customHeight="1" x14ac:dyDescent="0.2">
      <c r="A25" s="94" t="s">
        <v>14</v>
      </c>
      <c r="B25" s="96" t="s">
        <v>21</v>
      </c>
      <c r="C25" s="96" t="s">
        <v>34</v>
      </c>
      <c r="D25" s="98" t="s">
        <v>35</v>
      </c>
      <c r="F25" s="27" t="s">
        <v>381</v>
      </c>
      <c r="H25" s="18" t="s">
        <v>2</v>
      </c>
      <c r="I25" s="53"/>
      <c r="K25" s="24">
        <f>IF($H25&lt;&gt;"", IF($H25 = "Yes", Data!$B$2, IF($H25 = "Partially", Data!$B$4, IF($H25 = "NO", Data!$B$3, IF($H25 = "N/A", Data!$B$5)))),"")</f>
        <v>100</v>
      </c>
      <c r="L25" s="88">
        <f>AVERAGE(K25:K28)</f>
        <v>62.5</v>
      </c>
      <c r="M25" s="83"/>
    </row>
    <row r="26" spans="1:13" x14ac:dyDescent="0.2">
      <c r="A26" s="94"/>
      <c r="B26" s="96"/>
      <c r="C26" s="96"/>
      <c r="D26" s="98"/>
      <c r="F26" s="27" t="s">
        <v>382</v>
      </c>
      <c r="H26" s="18" t="s">
        <v>4</v>
      </c>
      <c r="I26" s="51"/>
      <c r="K26" s="22">
        <f>IF($H26&lt;&gt;"", IF($H26 = "Yes", Data!$B$2, IF($H26 = "Partially", Data!$B$4, IF($H26 = "NO", Data!$B$3, IF($H26 = "N/A", Data!$B$5)))),"")</f>
        <v>50</v>
      </c>
      <c r="L26" s="89"/>
      <c r="M26" s="83"/>
    </row>
    <row r="27" spans="1:13" x14ac:dyDescent="0.2">
      <c r="A27" s="94"/>
      <c r="B27" s="96"/>
      <c r="C27" s="96"/>
      <c r="D27" s="98"/>
      <c r="F27" s="27" t="s">
        <v>383</v>
      </c>
      <c r="H27" s="18" t="s">
        <v>3</v>
      </c>
      <c r="I27" s="51"/>
      <c r="K27" s="22">
        <f>IF($H27&lt;&gt;"", IF($H27 = "Yes", Data!$B$2, IF($H27 = "Partially", Data!$B$4, IF($H27 = "NO", Data!$B$3, IF($H27 = "N/A", Data!$B$5)))),"")</f>
        <v>0</v>
      </c>
      <c r="L27" s="89"/>
      <c r="M27" s="83"/>
    </row>
    <row r="28" spans="1:13" x14ac:dyDescent="0.2">
      <c r="A28" s="94"/>
      <c r="B28" s="96"/>
      <c r="C28" s="96"/>
      <c r="D28" s="98"/>
      <c r="F28" s="27" t="s">
        <v>384</v>
      </c>
      <c r="H28" s="18" t="s">
        <v>2</v>
      </c>
      <c r="I28" s="52"/>
      <c r="K28" s="23">
        <f>IF($H28&lt;&gt;"", IF($H28 = "Yes", Data!$B$2, IF($H28 = "Partially", Data!$B$4, IF($H28 = "NO", Data!$B$3, IF($H28 = "N/A", Data!$B$5)))),"")</f>
        <v>100</v>
      </c>
      <c r="L28" s="90"/>
      <c r="M28" s="83"/>
    </row>
    <row r="29" spans="1:13" x14ac:dyDescent="0.2">
      <c r="A29" s="94" t="s">
        <v>14</v>
      </c>
      <c r="B29" s="96" t="s">
        <v>21</v>
      </c>
      <c r="C29" s="96" t="s">
        <v>37</v>
      </c>
      <c r="D29" s="98" t="s">
        <v>38</v>
      </c>
      <c r="F29" s="27" t="s">
        <v>385</v>
      </c>
      <c r="H29" s="18" t="s">
        <v>4</v>
      </c>
      <c r="I29" s="53"/>
      <c r="K29" s="24">
        <f>IF($H29&lt;&gt;"", IF($H29 = "Yes", Data!$B$2, IF($H29 = "Partially", Data!$B$4, IF($H29 = "NO", Data!$B$3, IF($H29 = "N/A", Data!$B$5)))),"")</f>
        <v>50</v>
      </c>
      <c r="L29" s="88">
        <f>AVERAGE(K29:K30)</f>
        <v>50</v>
      </c>
      <c r="M29" s="83"/>
    </row>
    <row r="30" spans="1:13" x14ac:dyDescent="0.2">
      <c r="A30" s="94"/>
      <c r="B30" s="96"/>
      <c r="C30" s="96"/>
      <c r="D30" s="98"/>
      <c r="F30" s="27" t="s">
        <v>386</v>
      </c>
      <c r="H30" s="18" t="s">
        <v>5</v>
      </c>
      <c r="I30" s="52"/>
      <c r="K30" s="23" t="str">
        <f>IF($H30&lt;&gt;"", IF($H30 = "Yes", Data!$B$2, IF($H30 = "Partially", Data!$B$4, IF($H30 = "NO", Data!$B$3, IF($H30 = "N/A", Data!$B$5)))),"")</f>
        <v>N/A</v>
      </c>
      <c r="L30" s="90"/>
      <c r="M30" s="83"/>
    </row>
    <row r="31" spans="1:13" ht="26.45" customHeight="1" x14ac:dyDescent="0.2">
      <c r="A31" s="94" t="s">
        <v>14</v>
      </c>
      <c r="B31" s="96" t="s">
        <v>21</v>
      </c>
      <c r="C31" s="96" t="s">
        <v>40</v>
      </c>
      <c r="D31" s="98" t="s">
        <v>41</v>
      </c>
      <c r="F31" s="27" t="s">
        <v>497</v>
      </c>
      <c r="H31" s="18" t="s">
        <v>4</v>
      </c>
      <c r="I31" s="53"/>
      <c r="K31" s="24">
        <f>IF($H31&lt;&gt;"", IF($H31 = "Yes", Data!$B$2, IF($H31 = "Partially", Data!$B$4, IF($H31 = "NO", Data!$B$3, IF($H31 = "N/A", Data!$B$5)))),"")</f>
        <v>50</v>
      </c>
      <c r="L31" s="88">
        <f>AVERAGE(K31:K32)</f>
        <v>75</v>
      </c>
      <c r="M31" s="83"/>
    </row>
    <row r="32" spans="1:13" x14ac:dyDescent="0.2">
      <c r="A32" s="94"/>
      <c r="B32" s="96"/>
      <c r="C32" s="96"/>
      <c r="D32" s="98"/>
      <c r="F32" s="27" t="s">
        <v>498</v>
      </c>
      <c r="H32" s="18" t="s">
        <v>2</v>
      </c>
      <c r="I32" s="52"/>
      <c r="K32" s="23">
        <f>IF($H32&lt;&gt;"", IF($H32 = "Yes", Data!$B$2, IF($H32 = "Partially", Data!$B$4, IF($H32 = "NO", Data!$B$3, IF($H32 = "N/A", Data!$B$5)))),"")</f>
        <v>100</v>
      </c>
      <c r="L32" s="90"/>
      <c r="M32" s="83"/>
    </row>
    <row r="33" spans="1:13" ht="39.6" customHeight="1" x14ac:dyDescent="0.2">
      <c r="A33" s="94" t="s">
        <v>14</v>
      </c>
      <c r="B33" s="96" t="s">
        <v>21</v>
      </c>
      <c r="C33" s="96" t="s">
        <v>43</v>
      </c>
      <c r="D33" s="98" t="s">
        <v>44</v>
      </c>
      <c r="F33" s="27" t="s">
        <v>387</v>
      </c>
      <c r="H33" s="18" t="s">
        <v>3</v>
      </c>
      <c r="I33" s="53"/>
      <c r="K33" s="24">
        <f>IF($H33&lt;&gt;"", IF($H33 = "Yes", Data!$B$2, IF($H33 = "Partially", Data!$B$4, IF($H33 = "NO", Data!$B$3, IF($H33 = "N/A", Data!$B$5)))),"")</f>
        <v>0</v>
      </c>
      <c r="L33" s="88">
        <f>AVERAGE(K33:K35)</f>
        <v>50</v>
      </c>
      <c r="M33" s="83"/>
    </row>
    <row r="34" spans="1:13" ht="25.5" x14ac:dyDescent="0.2">
      <c r="A34" s="94"/>
      <c r="B34" s="96"/>
      <c r="C34" s="96"/>
      <c r="D34" s="98"/>
      <c r="F34" s="27" t="s">
        <v>388</v>
      </c>
      <c r="H34" s="18" t="s">
        <v>4</v>
      </c>
      <c r="I34" s="51"/>
      <c r="K34" s="22">
        <f>IF($H34&lt;&gt;"", IF($H34 = "Yes", Data!$B$2, IF($H34 = "Partially", Data!$B$4, IF($H34 = "NO", Data!$B$3, IF($H34 = "N/A", Data!$B$5)))),"")</f>
        <v>50</v>
      </c>
      <c r="L34" s="89"/>
      <c r="M34" s="83"/>
    </row>
    <row r="35" spans="1:13" x14ac:dyDescent="0.2">
      <c r="A35" s="94"/>
      <c r="B35" s="96"/>
      <c r="C35" s="96"/>
      <c r="D35" s="98"/>
      <c r="F35" s="27" t="s">
        <v>389</v>
      </c>
      <c r="H35" s="18" t="s">
        <v>2</v>
      </c>
      <c r="I35" s="52"/>
      <c r="K35" s="23">
        <f>IF($H35&lt;&gt;"", IF($H35 = "Yes", Data!$B$2, IF($H35 = "Partially", Data!$B$4, IF($H35 = "NO", Data!$B$3, IF($H35 = "N/A", Data!$B$5)))),"")</f>
        <v>100</v>
      </c>
      <c r="L35" s="90"/>
      <c r="M35" s="83"/>
    </row>
    <row r="36" spans="1:13" ht="26.45" customHeight="1" x14ac:dyDescent="0.2">
      <c r="A36" s="94" t="s">
        <v>14</v>
      </c>
      <c r="B36" s="96" t="s">
        <v>21</v>
      </c>
      <c r="C36" s="96" t="s">
        <v>46</v>
      </c>
      <c r="D36" s="98" t="s">
        <v>47</v>
      </c>
      <c r="F36" s="27" t="s">
        <v>390</v>
      </c>
      <c r="H36" s="18" t="s">
        <v>5</v>
      </c>
      <c r="I36" s="53"/>
      <c r="K36" s="24" t="str">
        <f>IF($H36&lt;&gt;"", IF($H36 = "Yes", Data!$B$2, IF($H36 = "Partially", Data!$B$4, IF($H36 = "NO", Data!$B$3, IF($H36 = "N/A", Data!$B$5)))),"")</f>
        <v>N/A</v>
      </c>
      <c r="L36" s="88">
        <f>AVERAGE(K36:K37)</f>
        <v>0</v>
      </c>
      <c r="M36" s="83"/>
    </row>
    <row r="37" spans="1:13" x14ac:dyDescent="0.2">
      <c r="A37" s="94"/>
      <c r="B37" s="96"/>
      <c r="C37" s="96"/>
      <c r="D37" s="98"/>
      <c r="F37" s="27" t="s">
        <v>391</v>
      </c>
      <c r="H37" s="18" t="s">
        <v>3</v>
      </c>
      <c r="I37" s="52"/>
      <c r="K37" s="23">
        <f>IF($H37&lt;&gt;"", IF($H37 = "Yes", Data!$B$2, IF($H37 = "Partially", Data!$B$4, IF($H37 = "NO", Data!$B$3, IF($H37 = "N/A", Data!$B$5)))),"")</f>
        <v>0</v>
      </c>
      <c r="L37" s="90"/>
      <c r="M37" s="83"/>
    </row>
    <row r="38" spans="1:13" x14ac:dyDescent="0.2">
      <c r="A38" s="94" t="s">
        <v>14</v>
      </c>
      <c r="B38" s="96" t="s">
        <v>21</v>
      </c>
      <c r="C38" s="96" t="s">
        <v>49</v>
      </c>
      <c r="D38" s="98" t="s">
        <v>50</v>
      </c>
      <c r="F38" s="27" t="s">
        <v>392</v>
      </c>
      <c r="H38" s="18" t="s">
        <v>4</v>
      </c>
      <c r="I38" s="53"/>
      <c r="K38" s="24">
        <f>IF($H38&lt;&gt;"", IF($H38 = "Yes", Data!$B$2, IF($H38 = "Partially", Data!$B$4, IF($H38 = "NO", Data!$B$3, IF($H38 = "N/A", Data!$B$5)))),"")</f>
        <v>50</v>
      </c>
      <c r="L38" s="88">
        <f>AVERAGE(K38:K41)</f>
        <v>62.5</v>
      </c>
      <c r="M38" s="83"/>
    </row>
    <row r="39" spans="1:13" x14ac:dyDescent="0.2">
      <c r="A39" s="94"/>
      <c r="B39" s="96"/>
      <c r="C39" s="96"/>
      <c r="D39" s="98"/>
      <c r="F39" s="27" t="s">
        <v>393</v>
      </c>
      <c r="H39" s="18" t="s">
        <v>3</v>
      </c>
      <c r="I39" s="51"/>
      <c r="K39" s="22">
        <f>IF($H39&lt;&gt;"", IF($H39 = "Yes", Data!$B$2, IF($H39 = "Partially", Data!$B$4, IF($H39 = "NO", Data!$B$3, IF($H39 = "N/A", Data!$B$5)))),"")</f>
        <v>0</v>
      </c>
      <c r="L39" s="89"/>
      <c r="M39" s="83"/>
    </row>
    <row r="40" spans="1:13" x14ac:dyDescent="0.2">
      <c r="A40" s="94"/>
      <c r="B40" s="96"/>
      <c r="C40" s="96"/>
      <c r="D40" s="98"/>
      <c r="F40" s="27" t="s">
        <v>394</v>
      </c>
      <c r="H40" s="18" t="s">
        <v>2</v>
      </c>
      <c r="I40" s="51"/>
      <c r="K40" s="22">
        <f>IF($H40&lt;&gt;"", IF($H40 = "Yes", Data!$B$2, IF($H40 = "Partially", Data!$B$4, IF($H40 = "NO", Data!$B$3, IF($H40 = "N/A", Data!$B$5)))),"")</f>
        <v>100</v>
      </c>
      <c r="L40" s="89"/>
      <c r="M40" s="83"/>
    </row>
    <row r="41" spans="1:13" x14ac:dyDescent="0.2">
      <c r="A41" s="94"/>
      <c r="B41" s="96"/>
      <c r="C41" s="96"/>
      <c r="D41" s="98"/>
      <c r="F41" s="27" t="s">
        <v>395</v>
      </c>
      <c r="H41" s="18" t="s">
        <v>2</v>
      </c>
      <c r="I41" s="52"/>
      <c r="K41" s="23">
        <f>IF($H41&lt;&gt;"", IF($H41 = "Yes", Data!$B$2, IF($H41 = "Partially", Data!$B$4, IF($H41 = "NO", Data!$B$3, IF($H41 = "N/A", Data!$B$5)))),"")</f>
        <v>100</v>
      </c>
      <c r="L41" s="90"/>
      <c r="M41" s="83"/>
    </row>
    <row r="42" spans="1:13" ht="26.45" customHeight="1" x14ac:dyDescent="0.2">
      <c r="A42" s="94" t="s">
        <v>14</v>
      </c>
      <c r="B42" s="96" t="s">
        <v>21</v>
      </c>
      <c r="C42" s="96" t="s">
        <v>52</v>
      </c>
      <c r="D42" s="98" t="s">
        <v>53</v>
      </c>
      <c r="F42" s="27" t="s">
        <v>396</v>
      </c>
      <c r="H42" s="18" t="s">
        <v>4</v>
      </c>
      <c r="I42" s="53"/>
      <c r="K42" s="24">
        <f>IF($H42&lt;&gt;"", IF($H42 = "Yes", Data!$B$2, IF($H42 = "Partially", Data!$B$4, IF($H42 = "NO", Data!$B$3, IF($H42 = "N/A", Data!$B$5)))),"")</f>
        <v>50</v>
      </c>
      <c r="L42" s="88">
        <f>AVERAGE(K42:K43)</f>
        <v>50</v>
      </c>
      <c r="M42" s="83"/>
    </row>
    <row r="43" spans="1:13" x14ac:dyDescent="0.2">
      <c r="A43" s="94"/>
      <c r="B43" s="96"/>
      <c r="C43" s="96"/>
      <c r="D43" s="98"/>
      <c r="F43" s="27" t="s">
        <v>397</v>
      </c>
      <c r="H43" s="18" t="s">
        <v>4</v>
      </c>
      <c r="I43" s="52"/>
      <c r="K43" s="23">
        <f>IF($H43&lt;&gt;"", IF($H43 = "Yes", Data!$B$2, IF($H43 = "Partially", Data!$B$4, IF($H43 = "NO", Data!$B$3, IF($H43 = "N/A", Data!$B$5)))),"")</f>
        <v>50</v>
      </c>
      <c r="L43" s="90"/>
      <c r="M43" s="83"/>
    </row>
    <row r="44" spans="1:13" ht="26.45" customHeight="1" x14ac:dyDescent="0.2">
      <c r="A44" s="94" t="s">
        <v>14</v>
      </c>
      <c r="B44" s="96" t="s">
        <v>21</v>
      </c>
      <c r="C44" s="96" t="s">
        <v>55</v>
      </c>
      <c r="D44" s="98" t="s">
        <v>56</v>
      </c>
      <c r="F44" s="27" t="s">
        <v>398</v>
      </c>
      <c r="H44" s="18" t="s">
        <v>2</v>
      </c>
      <c r="I44" s="53"/>
      <c r="K44" s="24">
        <f>IF($H44&lt;&gt;"", IF($H44 = "Yes", Data!$B$2, IF($H44 = "Partially", Data!$B$4, IF($H44 = "NO", Data!$B$3, IF($H44 = "N/A", Data!$B$5)))),"")</f>
        <v>100</v>
      </c>
      <c r="L44" s="88">
        <f>AVERAGE(K44:K45)</f>
        <v>75</v>
      </c>
      <c r="M44" s="83"/>
    </row>
    <row r="45" spans="1:13" x14ac:dyDescent="0.2">
      <c r="A45" s="94"/>
      <c r="B45" s="96"/>
      <c r="C45" s="96"/>
      <c r="D45" s="98"/>
      <c r="F45" s="27" t="s">
        <v>399</v>
      </c>
      <c r="H45" s="18" t="s">
        <v>4</v>
      </c>
      <c r="I45" s="52"/>
      <c r="K45" s="23">
        <f>IF($H45&lt;&gt;"", IF($H45 = "Yes", Data!$B$2, IF($H45 = "Partially", Data!$B$4, IF($H45 = "NO", Data!$B$3, IF($H45 = "N/A", Data!$B$5)))),"")</f>
        <v>50</v>
      </c>
      <c r="L45" s="90"/>
      <c r="M45" s="83"/>
    </row>
    <row r="46" spans="1:13" ht="39.6" customHeight="1" x14ac:dyDescent="0.2">
      <c r="A46" s="94" t="s">
        <v>14</v>
      </c>
      <c r="B46" s="96" t="s">
        <v>21</v>
      </c>
      <c r="C46" s="96" t="s">
        <v>58</v>
      </c>
      <c r="D46" s="98" t="s">
        <v>59</v>
      </c>
      <c r="F46" s="27" t="s">
        <v>400</v>
      </c>
      <c r="H46" s="18" t="s">
        <v>5</v>
      </c>
      <c r="I46" s="53"/>
      <c r="K46" s="24" t="str">
        <f>IF($H46&lt;&gt;"", IF($H46 = "Yes", Data!$B$2, IF($H46 = "Partially", Data!$B$4, IF($H46 = "NO", Data!$B$3, IF($H46 = "N/A", Data!$B$5)))),"")</f>
        <v>N/A</v>
      </c>
      <c r="L46" s="88">
        <f>AVERAGE(K46:K49)</f>
        <v>50</v>
      </c>
      <c r="M46" s="83"/>
    </row>
    <row r="47" spans="1:13" x14ac:dyDescent="0.2">
      <c r="A47" s="94"/>
      <c r="B47" s="96"/>
      <c r="C47" s="96"/>
      <c r="D47" s="98"/>
      <c r="F47" s="27" t="s">
        <v>401</v>
      </c>
      <c r="H47" s="18" t="s">
        <v>4</v>
      </c>
      <c r="I47" s="51"/>
      <c r="K47" s="22">
        <f>IF($H47&lt;&gt;"", IF($H47 = "Yes", Data!$B$2, IF($H47 = "Partially", Data!$B$4, IF($H47 = "NO", Data!$B$3, IF($H47 = "N/A", Data!$B$5)))),"")</f>
        <v>50</v>
      </c>
      <c r="L47" s="89"/>
      <c r="M47" s="83"/>
    </row>
    <row r="48" spans="1:13" x14ac:dyDescent="0.2">
      <c r="A48" s="94"/>
      <c r="B48" s="96"/>
      <c r="C48" s="96"/>
      <c r="D48" s="98"/>
      <c r="F48" s="27" t="s">
        <v>402</v>
      </c>
      <c r="H48" s="18" t="s">
        <v>2</v>
      </c>
      <c r="I48" s="51"/>
      <c r="K48" s="22">
        <f>IF($H48&lt;&gt;"", IF($H48 = "Yes", Data!$B$2, IF($H48 = "Partially", Data!$B$4, IF($H48 = "NO", Data!$B$3, IF($H48 = "N/A", Data!$B$5)))),"")</f>
        <v>100</v>
      </c>
      <c r="L48" s="89"/>
      <c r="M48" s="83"/>
    </row>
    <row r="49" spans="1:13" x14ac:dyDescent="0.2">
      <c r="A49" s="94"/>
      <c r="B49" s="96"/>
      <c r="C49" s="96"/>
      <c r="D49" s="98"/>
      <c r="F49" s="27" t="s">
        <v>403</v>
      </c>
      <c r="H49" s="18" t="s">
        <v>3</v>
      </c>
      <c r="I49" s="52"/>
      <c r="K49" s="23">
        <f>IF($H49&lt;&gt;"", IF($H49 = "Yes", Data!$B$2, IF($H49 = "Partially", Data!$B$4, IF($H49 = "NO", Data!$B$3, IF($H49 = "N/A", Data!$B$5)))),"")</f>
        <v>0</v>
      </c>
      <c r="L49" s="90"/>
      <c r="M49" s="83"/>
    </row>
    <row r="50" spans="1:13" ht="26.45" customHeight="1" x14ac:dyDescent="0.2">
      <c r="A50" s="94" t="s">
        <v>14</v>
      </c>
      <c r="B50" s="96" t="s">
        <v>21</v>
      </c>
      <c r="C50" s="96" t="s">
        <v>61</v>
      </c>
      <c r="D50" s="98" t="s">
        <v>62</v>
      </c>
      <c r="F50" s="27" t="s">
        <v>404</v>
      </c>
      <c r="H50" s="18" t="s">
        <v>4</v>
      </c>
      <c r="I50" s="53"/>
      <c r="K50" s="24">
        <f>IF($H50&lt;&gt;"", IF($H50 = "Yes", Data!$B$2, IF($H50 = "Partially", Data!$B$4, IF($H50 = "NO", Data!$B$3, IF($H50 = "N/A", Data!$B$5)))),"")</f>
        <v>50</v>
      </c>
      <c r="L50" s="88">
        <f>AVERAGE(K50:K51)</f>
        <v>75</v>
      </c>
      <c r="M50" s="83"/>
    </row>
    <row r="51" spans="1:13" x14ac:dyDescent="0.2">
      <c r="A51" s="94"/>
      <c r="B51" s="96"/>
      <c r="C51" s="96"/>
      <c r="D51" s="98"/>
      <c r="F51" s="27" t="s">
        <v>499</v>
      </c>
      <c r="H51" s="18" t="s">
        <v>2</v>
      </c>
      <c r="I51" s="52"/>
      <c r="K51" s="23">
        <f>IF($H51&lt;&gt;"", IF($H51 = "Yes", Data!$B$2, IF($H51 = "Partially", Data!$B$4, IF($H51 = "NO", Data!$B$3, IF($H51 = "N/A", Data!$B$5)))),"")</f>
        <v>100</v>
      </c>
      <c r="L51" s="90"/>
      <c r="M51" s="83"/>
    </row>
    <row r="52" spans="1:13" ht="26.45" customHeight="1" x14ac:dyDescent="0.2">
      <c r="A52" s="94" t="s">
        <v>14</v>
      </c>
      <c r="B52" s="96" t="s">
        <v>21</v>
      </c>
      <c r="C52" s="96" t="s">
        <v>64</v>
      </c>
      <c r="D52" s="98" t="s">
        <v>65</v>
      </c>
      <c r="F52" s="27" t="s">
        <v>405</v>
      </c>
      <c r="H52" s="18" t="s">
        <v>5</v>
      </c>
      <c r="I52" s="53"/>
      <c r="K52" s="24" t="str">
        <f>IF($H52&lt;&gt;"", IF($H52 = "Yes", Data!$B$2, IF($H52 = "Partially", Data!$B$4, IF($H52 = "NO", Data!$B$3, IF($H52 = "N/A", Data!$B$5)))),"")</f>
        <v>N/A</v>
      </c>
      <c r="L52" s="88">
        <f>AVERAGE(K52:K53)</f>
        <v>0</v>
      </c>
      <c r="M52" s="83"/>
    </row>
    <row r="53" spans="1:13" x14ac:dyDescent="0.2">
      <c r="A53" s="94"/>
      <c r="B53" s="96"/>
      <c r="C53" s="96"/>
      <c r="D53" s="98"/>
      <c r="F53" s="27" t="s">
        <v>406</v>
      </c>
      <c r="H53" s="18" t="s">
        <v>3</v>
      </c>
      <c r="I53" s="52"/>
      <c r="K53" s="23">
        <f>IF($H53&lt;&gt;"", IF($H53 = "Yes", Data!$B$2, IF($H53 = "Partially", Data!$B$4, IF($H53 = "NO", Data!$B$3, IF($H53 = "N/A", Data!$B$5)))),"")</f>
        <v>0</v>
      </c>
      <c r="L53" s="90"/>
      <c r="M53" s="83"/>
    </row>
    <row r="54" spans="1:13" x14ac:dyDescent="0.2">
      <c r="A54" s="94" t="s">
        <v>14</v>
      </c>
      <c r="B54" s="96" t="s">
        <v>21</v>
      </c>
      <c r="C54" s="96" t="s">
        <v>67</v>
      </c>
      <c r="D54" s="98" t="s">
        <v>68</v>
      </c>
      <c r="F54" s="27" t="s">
        <v>407</v>
      </c>
      <c r="H54" s="18" t="s">
        <v>4</v>
      </c>
      <c r="I54" s="53"/>
      <c r="K54" s="24">
        <f>IF($H54&lt;&gt;"", IF($H54 = "Yes", Data!$B$2, IF($H54 = "Partially", Data!$B$4, IF($H54 = "NO", Data!$B$3, IF($H54 = "N/A", Data!$B$5)))),"")</f>
        <v>50</v>
      </c>
      <c r="L54" s="88">
        <f>AVERAGE(K54:K56)</f>
        <v>50</v>
      </c>
      <c r="M54" s="83"/>
    </row>
    <row r="55" spans="1:13" x14ac:dyDescent="0.2">
      <c r="A55" s="94"/>
      <c r="B55" s="96"/>
      <c r="C55" s="96"/>
      <c r="D55" s="98"/>
      <c r="F55" s="27" t="s">
        <v>408</v>
      </c>
      <c r="H55" s="18" t="s">
        <v>3</v>
      </c>
      <c r="I55" s="51"/>
      <c r="K55" s="22">
        <f>IF($H55&lt;&gt;"", IF($H55 = "Yes", Data!$B$2, IF($H55 = "Partially", Data!$B$4, IF($H55 = "NO", Data!$B$3, IF($H55 = "N/A", Data!$B$5)))),"")</f>
        <v>0</v>
      </c>
      <c r="L55" s="89"/>
      <c r="M55" s="83"/>
    </row>
    <row r="56" spans="1:13" x14ac:dyDescent="0.2">
      <c r="A56" s="94"/>
      <c r="B56" s="96"/>
      <c r="C56" s="96"/>
      <c r="D56" s="98"/>
      <c r="F56" s="27" t="s">
        <v>409</v>
      </c>
      <c r="H56" s="18" t="s">
        <v>2</v>
      </c>
      <c r="I56" s="52"/>
      <c r="K56" s="23">
        <f>IF($H56&lt;&gt;"", IF($H56 = "Yes", Data!$B$2, IF($H56 = "Partially", Data!$B$4, IF($H56 = "NO", Data!$B$3, IF($H56 = "N/A", Data!$B$5)))),"")</f>
        <v>100</v>
      </c>
      <c r="L56" s="90"/>
      <c r="M56" s="83"/>
    </row>
    <row r="57" spans="1:13" ht="26.45" customHeight="1" x14ac:dyDescent="0.2">
      <c r="A57" s="94" t="s">
        <v>14</v>
      </c>
      <c r="B57" s="96" t="s">
        <v>21</v>
      </c>
      <c r="C57" s="96" t="s">
        <v>70</v>
      </c>
      <c r="D57" s="98" t="s">
        <v>71</v>
      </c>
      <c r="F57" s="27" t="s">
        <v>500</v>
      </c>
      <c r="H57" s="18" t="s">
        <v>2</v>
      </c>
      <c r="I57" s="53"/>
      <c r="K57" s="24">
        <f>IF($H57&lt;&gt;"", IF($H57 = "Yes", Data!$B$2, IF($H57 = "Partially", Data!$B$4, IF($H57 = "NO", Data!$B$3, IF($H57 = "N/A", Data!$B$5)))),"")</f>
        <v>100</v>
      </c>
      <c r="L57" s="88">
        <f>AVERAGE(K57:K58)</f>
        <v>75</v>
      </c>
      <c r="M57" s="83"/>
    </row>
    <row r="58" spans="1:13" x14ac:dyDescent="0.2">
      <c r="A58" s="94"/>
      <c r="B58" s="96"/>
      <c r="C58" s="96"/>
      <c r="D58" s="98"/>
      <c r="F58" s="27" t="s">
        <v>410</v>
      </c>
      <c r="H58" s="18" t="s">
        <v>4</v>
      </c>
      <c r="I58" s="52"/>
      <c r="K58" s="23">
        <f>IF($H58&lt;&gt;"", IF($H58 = "Yes", Data!$B$2, IF($H58 = "Partially", Data!$B$4, IF($H58 = "NO", Data!$B$3, IF($H58 = "N/A", Data!$B$5)))),"")</f>
        <v>50</v>
      </c>
      <c r="L58" s="90"/>
      <c r="M58" s="83"/>
    </row>
    <row r="59" spans="1:13" ht="26.45" customHeight="1" x14ac:dyDescent="0.2">
      <c r="A59" s="94" t="s">
        <v>14</v>
      </c>
      <c r="B59" s="96" t="s">
        <v>21</v>
      </c>
      <c r="C59" s="96" t="s">
        <v>73</v>
      </c>
      <c r="D59" s="98" t="s">
        <v>74</v>
      </c>
      <c r="F59" s="27" t="s">
        <v>411</v>
      </c>
      <c r="H59" s="18" t="s">
        <v>4</v>
      </c>
      <c r="I59" s="53"/>
      <c r="K59" s="24">
        <f>IF($H59&lt;&gt;"", IF($H59 = "Yes", Data!$B$2, IF($H59 = "Partially", Data!$B$4, IF($H59 = "NO", Data!$B$3, IF($H59 = "N/A", Data!$B$5)))),"")</f>
        <v>50</v>
      </c>
      <c r="L59" s="88">
        <f>AVERAGE(K59:K64)</f>
        <v>70</v>
      </c>
      <c r="M59" s="83"/>
    </row>
    <row r="60" spans="1:13" x14ac:dyDescent="0.2">
      <c r="A60" s="94"/>
      <c r="B60" s="96"/>
      <c r="C60" s="96"/>
      <c r="D60" s="98"/>
      <c r="F60" s="27" t="s">
        <v>412</v>
      </c>
      <c r="H60" s="18" t="s">
        <v>2</v>
      </c>
      <c r="I60" s="51"/>
      <c r="K60" s="22">
        <f>IF($H60&lt;&gt;"", IF($H60 = "Yes", Data!$B$2, IF($H60 = "Partially", Data!$B$4, IF($H60 = "NO", Data!$B$3, IF($H60 = "N/A", Data!$B$5)))),"")</f>
        <v>100</v>
      </c>
      <c r="L60" s="89"/>
      <c r="M60" s="83"/>
    </row>
    <row r="61" spans="1:13" x14ac:dyDescent="0.2">
      <c r="A61" s="94"/>
      <c r="B61" s="96"/>
      <c r="C61" s="96"/>
      <c r="D61" s="98"/>
      <c r="F61" s="27" t="s">
        <v>413</v>
      </c>
      <c r="H61" s="18" t="s">
        <v>4</v>
      </c>
      <c r="I61" s="51"/>
      <c r="K61" s="22">
        <f>IF($H61&lt;&gt;"", IF($H61 = "Yes", Data!$B$2, IF($H61 = "Partially", Data!$B$4, IF($H61 = "NO", Data!$B$3, IF($H61 = "N/A", Data!$B$5)))),"")</f>
        <v>50</v>
      </c>
      <c r="L61" s="89"/>
      <c r="M61" s="83"/>
    </row>
    <row r="62" spans="1:13" x14ac:dyDescent="0.2">
      <c r="A62" s="94"/>
      <c r="B62" s="96"/>
      <c r="C62" s="96"/>
      <c r="D62" s="98"/>
      <c r="F62" s="27" t="s">
        <v>414</v>
      </c>
      <c r="H62" s="18" t="s">
        <v>5</v>
      </c>
      <c r="I62" s="51"/>
      <c r="K62" s="22" t="str">
        <f>IF($H62&lt;&gt;"", IF($H62 = "Yes", Data!$B$2, IF($H62 = "Partially", Data!$B$4, IF($H62 = "NO", Data!$B$3, IF($H62 = "N/A", Data!$B$5)))),"")</f>
        <v>N/A</v>
      </c>
      <c r="L62" s="89"/>
      <c r="M62" s="83"/>
    </row>
    <row r="63" spans="1:13" x14ac:dyDescent="0.2">
      <c r="A63" s="94"/>
      <c r="B63" s="96"/>
      <c r="C63" s="96"/>
      <c r="D63" s="98"/>
      <c r="F63" s="27" t="s">
        <v>415</v>
      </c>
      <c r="H63" s="18" t="s">
        <v>4</v>
      </c>
      <c r="I63" s="51"/>
      <c r="K63" s="22">
        <f>IF($H63&lt;&gt;"", IF($H63 = "Yes", Data!$B$2, IF($H63 = "Partially", Data!$B$4, IF($H63 = "NO", Data!$B$3, IF($H63 = "N/A", Data!$B$5)))),"")</f>
        <v>50</v>
      </c>
      <c r="L63" s="89"/>
      <c r="M63" s="83"/>
    </row>
    <row r="64" spans="1:13" x14ac:dyDescent="0.2">
      <c r="A64" s="94"/>
      <c r="B64" s="96"/>
      <c r="C64" s="96"/>
      <c r="D64" s="98"/>
      <c r="F64" s="27" t="s">
        <v>501</v>
      </c>
      <c r="H64" s="18" t="s">
        <v>2</v>
      </c>
      <c r="I64" s="52"/>
      <c r="K64" s="23">
        <f>IF($H64&lt;&gt;"", IF($H64 = "Yes", Data!$B$2, IF($H64 = "Partially", Data!$B$4, IF($H64 = "NO", Data!$B$3, IF($H64 = "N/A", Data!$B$5)))),"")</f>
        <v>100</v>
      </c>
      <c r="L64" s="90"/>
      <c r="M64" s="83"/>
    </row>
    <row r="65" spans="1:13" ht="26.45" customHeight="1" x14ac:dyDescent="0.2">
      <c r="A65" s="94" t="s">
        <v>14</v>
      </c>
      <c r="B65" s="96" t="s">
        <v>21</v>
      </c>
      <c r="C65" s="96" t="s">
        <v>76</v>
      </c>
      <c r="D65" s="98" t="s">
        <v>77</v>
      </c>
      <c r="F65" s="27" t="s">
        <v>416</v>
      </c>
      <c r="H65" s="18" t="s">
        <v>3</v>
      </c>
      <c r="I65" s="53"/>
      <c r="K65" s="24">
        <f>IF($H65&lt;&gt;"", IF($H65 = "Yes", Data!$B$2, IF($H65 = "Partially", Data!$B$4, IF($H65 = "NO", Data!$B$3, IF($H65 = "N/A", Data!$B$5)))),"")</f>
        <v>0</v>
      </c>
      <c r="L65" s="88">
        <f>AVERAGE(K65:K67)</f>
        <v>50</v>
      </c>
      <c r="M65" s="83"/>
    </row>
    <row r="66" spans="1:13" ht="25.5" x14ac:dyDescent="0.2">
      <c r="A66" s="94"/>
      <c r="B66" s="96"/>
      <c r="C66" s="96"/>
      <c r="D66" s="98"/>
      <c r="F66" s="27" t="s">
        <v>502</v>
      </c>
      <c r="H66" s="18" t="s">
        <v>4</v>
      </c>
      <c r="I66" s="51"/>
      <c r="K66" s="22">
        <f>IF($H66&lt;&gt;"", IF($H66 = "Yes", Data!$B$2, IF($H66 = "Partially", Data!$B$4, IF($H66 = "NO", Data!$B$3, IF($H66 = "N/A", Data!$B$5)))),"")</f>
        <v>50</v>
      </c>
      <c r="L66" s="89"/>
      <c r="M66" s="83"/>
    </row>
    <row r="67" spans="1:13" ht="25.5" x14ac:dyDescent="0.2">
      <c r="A67" s="94"/>
      <c r="B67" s="96"/>
      <c r="C67" s="96"/>
      <c r="D67" s="98"/>
      <c r="F67" s="27" t="s">
        <v>503</v>
      </c>
      <c r="H67" s="18" t="s">
        <v>2</v>
      </c>
      <c r="I67" s="52"/>
      <c r="K67" s="23">
        <f>IF($H67&lt;&gt;"", IF($H67 = "Yes", Data!$B$2, IF($H67 = "Partially", Data!$B$4, IF($H67 = "NO", Data!$B$3, IF($H67 = "N/A", Data!$B$5)))),"")</f>
        <v>100</v>
      </c>
      <c r="L67" s="90"/>
      <c r="M67" s="83"/>
    </row>
    <row r="68" spans="1:13" ht="26.45" customHeight="1" x14ac:dyDescent="0.2">
      <c r="A68" s="94" t="s">
        <v>14</v>
      </c>
      <c r="B68" s="96" t="s">
        <v>21</v>
      </c>
      <c r="C68" s="96" t="s">
        <v>79</v>
      </c>
      <c r="D68" s="98" t="s">
        <v>80</v>
      </c>
      <c r="F68" s="27" t="s">
        <v>417</v>
      </c>
      <c r="H68" s="18" t="s">
        <v>5</v>
      </c>
      <c r="I68" s="53"/>
      <c r="K68" s="24" t="str">
        <f>IF($H68&lt;&gt;"", IF($H68 = "Yes", Data!$B$2, IF($H68 = "Partially", Data!$B$4, IF($H68 = "NO", Data!$B$3, IF($H68 = "N/A", Data!$B$5)))),"")</f>
        <v>N/A</v>
      </c>
      <c r="L68" s="88">
        <f>AVERAGE(K68:K72)</f>
        <v>37.5</v>
      </c>
      <c r="M68" s="83"/>
    </row>
    <row r="69" spans="1:13" x14ac:dyDescent="0.2">
      <c r="A69" s="94"/>
      <c r="B69" s="96"/>
      <c r="C69" s="96"/>
      <c r="D69" s="98"/>
      <c r="F69" s="27" t="s">
        <v>418</v>
      </c>
      <c r="H69" s="18" t="s">
        <v>3</v>
      </c>
      <c r="I69" s="51"/>
      <c r="K69" s="22">
        <f>IF($H69&lt;&gt;"", IF($H69 = "Yes", Data!$B$2, IF($H69 = "Partially", Data!$B$4, IF($H69 = "NO", Data!$B$3, IF($H69 = "N/A", Data!$B$5)))),"")</f>
        <v>0</v>
      </c>
      <c r="L69" s="89"/>
      <c r="M69" s="83"/>
    </row>
    <row r="70" spans="1:13" x14ac:dyDescent="0.2">
      <c r="A70" s="94"/>
      <c r="B70" s="96"/>
      <c r="C70" s="96"/>
      <c r="D70" s="98"/>
      <c r="F70" s="27" t="s">
        <v>504</v>
      </c>
      <c r="H70" s="18" t="s">
        <v>4</v>
      </c>
      <c r="I70" s="51"/>
      <c r="K70" s="22">
        <f>IF($H70&lt;&gt;"", IF($H70 = "Yes", Data!$B$2, IF($H70 = "Partially", Data!$B$4, IF($H70 = "NO", Data!$B$3, IF($H70 = "N/A", Data!$B$5)))),"")</f>
        <v>50</v>
      </c>
      <c r="L70" s="89"/>
      <c r="M70" s="83"/>
    </row>
    <row r="71" spans="1:13" x14ac:dyDescent="0.2">
      <c r="A71" s="94"/>
      <c r="B71" s="96"/>
      <c r="C71" s="96"/>
      <c r="D71" s="98"/>
      <c r="F71" s="27" t="s">
        <v>505</v>
      </c>
      <c r="H71" s="18" t="s">
        <v>3</v>
      </c>
      <c r="I71" s="51"/>
      <c r="K71" s="22">
        <f>IF($H71&lt;&gt;"", IF($H71 = "Yes", Data!$B$2, IF($H71 = "Partially", Data!$B$4, IF($H71 = "NO", Data!$B$3, IF($H71 = "N/A", Data!$B$5)))),"")</f>
        <v>0</v>
      </c>
      <c r="L71" s="89"/>
      <c r="M71" s="83"/>
    </row>
    <row r="72" spans="1:13" ht="13.5" thickBot="1" x14ac:dyDescent="0.25">
      <c r="A72" s="105"/>
      <c r="B72" s="106"/>
      <c r="C72" s="106"/>
      <c r="D72" s="107"/>
      <c r="F72" s="28" t="s">
        <v>419</v>
      </c>
      <c r="H72" s="18" t="s">
        <v>2</v>
      </c>
      <c r="I72" s="54"/>
      <c r="K72" s="25">
        <f>IF($H72&lt;&gt;"", IF($H72 = "Yes", Data!$B$2, IF($H72 = "Partially", Data!$B$4, IF($H72 = "NO", Data!$B$3, IF($H72 = "N/A", Data!$B$5)))),"")</f>
        <v>100</v>
      </c>
      <c r="L72" s="92"/>
      <c r="M72" s="84"/>
    </row>
    <row r="73" spans="1:13" ht="79.150000000000006" customHeight="1" x14ac:dyDescent="0.2">
      <c r="A73" s="102" t="s">
        <v>82</v>
      </c>
      <c r="B73" s="103" t="s">
        <v>15</v>
      </c>
      <c r="C73" s="103" t="s">
        <v>83</v>
      </c>
      <c r="D73" s="104" t="s">
        <v>84</v>
      </c>
      <c r="F73" s="26" t="s">
        <v>420</v>
      </c>
      <c r="H73" s="18" t="s">
        <v>2</v>
      </c>
      <c r="I73" s="50"/>
      <c r="K73" s="21">
        <f>IF($H73&lt;&gt;"", IF($H73 = "Yes", Data!$B$2, IF($H73 = "Partially", Data!$B$4, IF($H73 = "NO", Data!$B$3, IF($H73 = "N/A", Data!$B$5)))),"")</f>
        <v>100</v>
      </c>
      <c r="L73" s="91">
        <f>AVERAGE(K73:K76)</f>
        <v>75</v>
      </c>
      <c r="M73" s="82">
        <f>AVERAGE(L73:L81)</f>
        <v>58.333333333333336</v>
      </c>
    </row>
    <row r="74" spans="1:13" x14ac:dyDescent="0.2">
      <c r="A74" s="94"/>
      <c r="B74" s="96"/>
      <c r="C74" s="96"/>
      <c r="D74" s="98"/>
      <c r="F74" s="27" t="s">
        <v>421</v>
      </c>
      <c r="H74" s="18" t="s">
        <v>4</v>
      </c>
      <c r="I74" s="51"/>
      <c r="K74" s="22">
        <f>IF($H74&lt;&gt;"", IF($H74 = "Yes", Data!$B$2, IF($H74 = "Partially", Data!$B$4, IF($H74 = "NO", Data!$B$3, IF($H74 = "N/A", Data!$B$5)))),"")</f>
        <v>50</v>
      </c>
      <c r="L74" s="89"/>
      <c r="M74" s="83"/>
    </row>
    <row r="75" spans="1:13" ht="25.5" x14ac:dyDescent="0.2">
      <c r="A75" s="94"/>
      <c r="B75" s="96"/>
      <c r="C75" s="96"/>
      <c r="D75" s="98"/>
      <c r="F75" s="27" t="s">
        <v>422</v>
      </c>
      <c r="H75" s="18" t="s">
        <v>4</v>
      </c>
      <c r="I75" s="51"/>
      <c r="K75" s="22">
        <f>IF($H75&lt;&gt;"", IF($H75 = "Yes", Data!$B$2, IF($H75 = "Partially", Data!$B$4, IF($H75 = "NO", Data!$B$3, IF($H75 = "N/A", Data!$B$5)))),"")</f>
        <v>50</v>
      </c>
      <c r="L75" s="89"/>
      <c r="M75" s="83"/>
    </row>
    <row r="76" spans="1:13" ht="25.5" x14ac:dyDescent="0.2">
      <c r="A76" s="99"/>
      <c r="B76" s="100"/>
      <c r="C76" s="100"/>
      <c r="D76" s="101"/>
      <c r="F76" s="29" t="s">
        <v>423</v>
      </c>
      <c r="H76" s="18" t="s">
        <v>2</v>
      </c>
      <c r="I76" s="52"/>
      <c r="K76" s="23">
        <f>IF($H76&lt;&gt;"", IF($H76 = "Yes", Data!$B$2, IF($H76 = "Partially", Data!$B$4, IF($H76 = "NO", Data!$B$3, IF($H76 = "N/A", Data!$B$5)))),"")</f>
        <v>100</v>
      </c>
      <c r="L76" s="90"/>
      <c r="M76" s="83"/>
    </row>
    <row r="77" spans="1:13" ht="39.6" customHeight="1" x14ac:dyDescent="0.2">
      <c r="A77" s="93" t="s">
        <v>82</v>
      </c>
      <c r="B77" s="95" t="s">
        <v>15</v>
      </c>
      <c r="C77" s="95" t="s">
        <v>86</v>
      </c>
      <c r="D77" s="97" t="s">
        <v>87</v>
      </c>
      <c r="F77" s="30" t="s">
        <v>424</v>
      </c>
      <c r="H77" s="18" t="s">
        <v>4</v>
      </c>
      <c r="I77" s="53"/>
      <c r="K77" s="24">
        <f>IF($H77&lt;&gt;"", IF($H77 = "Yes", Data!$B$2, IF($H77 = "Partially", Data!$B$4, IF($H77 = "NO", Data!$B$3, IF($H77 = "N/A", Data!$B$5)))),"")</f>
        <v>50</v>
      </c>
      <c r="L77" s="88">
        <f>AVERAGE(K77:K79)</f>
        <v>50</v>
      </c>
      <c r="M77" s="83"/>
    </row>
    <row r="78" spans="1:13" x14ac:dyDescent="0.2">
      <c r="A78" s="94"/>
      <c r="B78" s="96"/>
      <c r="C78" s="96"/>
      <c r="D78" s="98"/>
      <c r="F78" s="27" t="s">
        <v>425</v>
      </c>
      <c r="H78" s="18" t="s">
        <v>5</v>
      </c>
      <c r="I78" s="51"/>
      <c r="K78" s="22" t="str">
        <f>IF($H78&lt;&gt;"", IF($H78 = "Yes", Data!$B$2, IF($H78 = "Partially", Data!$B$4, IF($H78 = "NO", Data!$B$3, IF($H78 = "N/A", Data!$B$5)))),"")</f>
        <v>N/A</v>
      </c>
      <c r="L78" s="89"/>
      <c r="M78" s="83"/>
    </row>
    <row r="79" spans="1:13" ht="25.5" x14ac:dyDescent="0.2">
      <c r="A79" s="99"/>
      <c r="B79" s="100"/>
      <c r="C79" s="100"/>
      <c r="D79" s="101"/>
      <c r="F79" s="29" t="s">
        <v>426</v>
      </c>
      <c r="H79" s="18" t="s">
        <v>4</v>
      </c>
      <c r="I79" s="52"/>
      <c r="K79" s="23">
        <f>IF($H79&lt;&gt;"", IF($H79 = "Yes", Data!$B$2, IF($H79 = "Partially", Data!$B$4, IF($H79 = "NO", Data!$B$3, IF($H79 = "N/A", Data!$B$5)))),"")</f>
        <v>50</v>
      </c>
      <c r="L79" s="90"/>
      <c r="M79" s="83"/>
    </row>
    <row r="80" spans="1:13" ht="26.45" customHeight="1" x14ac:dyDescent="0.2">
      <c r="A80" s="93" t="s">
        <v>82</v>
      </c>
      <c r="B80" s="95" t="s">
        <v>21</v>
      </c>
      <c r="C80" s="95" t="s">
        <v>89</v>
      </c>
      <c r="D80" s="97" t="s">
        <v>90</v>
      </c>
      <c r="F80" s="30" t="s">
        <v>427</v>
      </c>
      <c r="H80" s="18" t="s">
        <v>2</v>
      </c>
      <c r="I80" s="53"/>
      <c r="K80" s="24">
        <f>IF($H80&lt;&gt;"", IF($H80 = "Yes", Data!$B$2, IF($H80 = "Partially", Data!$B$4, IF($H80 = "NO", Data!$B$3, IF($H80 = "N/A", Data!$B$5)))),"")</f>
        <v>100</v>
      </c>
      <c r="L80" s="88">
        <f>AVERAGE(K80:K81)</f>
        <v>50</v>
      </c>
      <c r="M80" s="83"/>
    </row>
    <row r="81" spans="1:13" ht="26.25" thickBot="1" x14ac:dyDescent="0.25">
      <c r="A81" s="105"/>
      <c r="B81" s="106"/>
      <c r="C81" s="106"/>
      <c r="D81" s="107"/>
      <c r="F81" s="28" t="s">
        <v>428</v>
      </c>
      <c r="H81" s="18" t="s">
        <v>3</v>
      </c>
      <c r="I81" s="54"/>
      <c r="K81" s="25">
        <f>IF($H81&lt;&gt;"", IF($H81 = "Yes", Data!$B$2, IF($H81 = "Partially", Data!$B$4, IF($H81 = "NO", Data!$B$3, IF($H81 = "N/A", Data!$B$5)))),"")</f>
        <v>0</v>
      </c>
      <c r="L81" s="92"/>
      <c r="M81" s="84"/>
    </row>
    <row r="82" spans="1:13" ht="52.9" customHeight="1" x14ac:dyDescent="0.2">
      <c r="A82" s="102" t="s">
        <v>92</v>
      </c>
      <c r="B82" s="103" t="s">
        <v>15</v>
      </c>
      <c r="C82" s="103" t="s">
        <v>93</v>
      </c>
      <c r="D82" s="104" t="s">
        <v>94</v>
      </c>
      <c r="F82" s="26" t="s">
        <v>429</v>
      </c>
      <c r="H82" s="18" t="s">
        <v>4</v>
      </c>
      <c r="I82" s="50"/>
      <c r="K82" s="21">
        <f>IF($H82&lt;&gt;"", IF($H82 = "Yes", Data!$B$2, IF($H82 = "Partially", Data!$B$4, IF($H82 = "NO", Data!$B$3, IF($H82 = "N/A", Data!$B$5)))),"")</f>
        <v>50</v>
      </c>
      <c r="L82" s="91">
        <f>AVERAGE(K82:K87)</f>
        <v>40</v>
      </c>
      <c r="M82" s="82">
        <f>AVERAGE(L82:L110)</f>
        <v>58.148148148148152</v>
      </c>
    </row>
    <row r="83" spans="1:13" ht="25.5" x14ac:dyDescent="0.2">
      <c r="A83" s="94"/>
      <c r="B83" s="96"/>
      <c r="C83" s="96"/>
      <c r="D83" s="98"/>
      <c r="F83" s="27" t="s">
        <v>430</v>
      </c>
      <c r="H83" s="18" t="s">
        <v>2</v>
      </c>
      <c r="I83" s="51"/>
      <c r="K83" s="22">
        <f>IF($H83&lt;&gt;"", IF($H83 = "Yes", Data!$B$2, IF($H83 = "Partially", Data!$B$4, IF($H83 = "NO", Data!$B$3, IF($H83 = "N/A", Data!$B$5)))),"")</f>
        <v>100</v>
      </c>
      <c r="L83" s="89"/>
      <c r="M83" s="83"/>
    </row>
    <row r="84" spans="1:13" x14ac:dyDescent="0.2">
      <c r="A84" s="94"/>
      <c r="B84" s="96"/>
      <c r="C84" s="96"/>
      <c r="D84" s="98"/>
      <c r="F84" s="27" t="s">
        <v>431</v>
      </c>
      <c r="H84" s="18" t="s">
        <v>5</v>
      </c>
      <c r="I84" s="51"/>
      <c r="K84" s="22" t="str">
        <f>IF($H84&lt;&gt;"", IF($H84 = "Yes", Data!$B$2, IF($H84 = "Partially", Data!$B$4, IF($H84 = "NO", Data!$B$3, IF($H84 = "N/A", Data!$B$5)))),"")</f>
        <v>N/A</v>
      </c>
      <c r="L84" s="89"/>
      <c r="M84" s="83"/>
    </row>
    <row r="85" spans="1:13" x14ac:dyDescent="0.2">
      <c r="A85" s="94"/>
      <c r="B85" s="96"/>
      <c r="C85" s="96"/>
      <c r="D85" s="98"/>
      <c r="F85" s="27" t="s">
        <v>432</v>
      </c>
      <c r="H85" s="18" t="s">
        <v>3</v>
      </c>
      <c r="I85" s="51"/>
      <c r="K85" s="22">
        <f>IF($H85&lt;&gt;"", IF($H85 = "Yes", Data!$B$2, IF($H85 = "Partially", Data!$B$4, IF($H85 = "NO", Data!$B$3, IF($H85 = "N/A", Data!$B$5)))),"")</f>
        <v>0</v>
      </c>
      <c r="L85" s="89"/>
      <c r="M85" s="83"/>
    </row>
    <row r="86" spans="1:13" x14ac:dyDescent="0.2">
      <c r="A86" s="94"/>
      <c r="B86" s="96"/>
      <c r="C86" s="96"/>
      <c r="D86" s="98"/>
      <c r="F86" s="27" t="s">
        <v>433</v>
      </c>
      <c r="H86" s="18" t="s">
        <v>4</v>
      </c>
      <c r="I86" s="51"/>
      <c r="K86" s="22">
        <f>IF($H86&lt;&gt;"", IF($H86 = "Yes", Data!$B$2, IF($H86 = "Partially", Data!$B$4, IF($H86 = "NO", Data!$B$3, IF($H86 = "N/A", Data!$B$5)))),"")</f>
        <v>50</v>
      </c>
      <c r="L86" s="89"/>
      <c r="M86" s="83"/>
    </row>
    <row r="87" spans="1:13" x14ac:dyDescent="0.2">
      <c r="A87" s="99"/>
      <c r="B87" s="100"/>
      <c r="C87" s="100"/>
      <c r="D87" s="101"/>
      <c r="F87" s="29" t="s">
        <v>434</v>
      </c>
      <c r="H87" s="18" t="s">
        <v>3</v>
      </c>
      <c r="I87" s="52"/>
      <c r="K87" s="23">
        <f>IF($H87&lt;&gt;"", IF($H87 = "Yes", Data!$B$2, IF($H87 = "Partially", Data!$B$4, IF($H87 = "NO", Data!$B$3, IF($H87 = "N/A", Data!$B$5)))),"")</f>
        <v>0</v>
      </c>
      <c r="L87" s="90"/>
      <c r="M87" s="83"/>
    </row>
    <row r="88" spans="1:13" ht="39.6" customHeight="1" x14ac:dyDescent="0.2">
      <c r="A88" s="93" t="s">
        <v>92</v>
      </c>
      <c r="B88" s="95" t="s">
        <v>15</v>
      </c>
      <c r="C88" s="95" t="s">
        <v>96</v>
      </c>
      <c r="D88" s="97" t="s">
        <v>97</v>
      </c>
      <c r="F88" s="30" t="s">
        <v>435</v>
      </c>
      <c r="H88" s="18" t="s">
        <v>2</v>
      </c>
      <c r="I88" s="53"/>
      <c r="K88" s="24">
        <f>IF($H88&lt;&gt;"", IF($H88 = "Yes", Data!$B$2, IF($H88 = "Partially", Data!$B$4, IF($H88 = "NO", Data!$B$3, IF($H88 = "N/A", Data!$B$5)))),"")</f>
        <v>100</v>
      </c>
      <c r="L88" s="88">
        <f>AVERAGE(K88:K89)</f>
        <v>100</v>
      </c>
      <c r="M88" s="83"/>
    </row>
    <row r="89" spans="1:13" x14ac:dyDescent="0.2">
      <c r="A89" s="99"/>
      <c r="B89" s="100"/>
      <c r="C89" s="100"/>
      <c r="D89" s="101"/>
      <c r="F89" s="29" t="s">
        <v>432</v>
      </c>
      <c r="H89" s="18" t="s">
        <v>2</v>
      </c>
      <c r="I89" s="52"/>
      <c r="K89" s="23">
        <f>IF($H89&lt;&gt;"", IF($H89 = "Yes", Data!$B$2, IF($H89 = "Partially", Data!$B$4, IF($H89 = "NO", Data!$B$3, IF($H89 = "N/A", Data!$B$5)))),"")</f>
        <v>100</v>
      </c>
      <c r="L89" s="90"/>
      <c r="M89" s="83"/>
    </row>
    <row r="90" spans="1:13" x14ac:dyDescent="0.2">
      <c r="A90" s="93" t="s">
        <v>92</v>
      </c>
      <c r="B90" s="95" t="s">
        <v>21</v>
      </c>
      <c r="C90" s="95" t="s">
        <v>99</v>
      </c>
      <c r="D90" s="97" t="s">
        <v>100</v>
      </c>
      <c r="F90" s="30" t="s">
        <v>436</v>
      </c>
      <c r="H90" s="18" t="s">
        <v>4</v>
      </c>
      <c r="I90" s="53"/>
      <c r="K90" s="24">
        <f>IF($H90&lt;&gt;"", IF($H90 = "Yes", Data!$B$2, IF($H90 = "Partially", Data!$B$4, IF($H90 = "NO", Data!$B$3, IF($H90 = "N/A", Data!$B$5)))),"")</f>
        <v>50</v>
      </c>
      <c r="L90" s="88">
        <f>AVERAGE(K90:K92)</f>
        <v>66.666666666666671</v>
      </c>
      <c r="M90" s="83"/>
    </row>
    <row r="91" spans="1:13" x14ac:dyDescent="0.2">
      <c r="A91" s="94"/>
      <c r="B91" s="96"/>
      <c r="C91" s="96"/>
      <c r="D91" s="98"/>
      <c r="F91" s="27" t="s">
        <v>506</v>
      </c>
      <c r="H91" s="18" t="s">
        <v>4</v>
      </c>
      <c r="I91" s="51"/>
      <c r="K91" s="22">
        <f>IF($H91&lt;&gt;"", IF($H91 = "Yes", Data!$B$2, IF($H91 = "Partially", Data!$B$4, IF($H91 = "NO", Data!$B$3, IF($H91 = "N/A", Data!$B$5)))),"")</f>
        <v>50</v>
      </c>
      <c r="L91" s="89"/>
      <c r="M91" s="83"/>
    </row>
    <row r="92" spans="1:13" x14ac:dyDescent="0.2">
      <c r="A92" s="99"/>
      <c r="B92" s="100"/>
      <c r="C92" s="100"/>
      <c r="D92" s="101"/>
      <c r="F92" s="29" t="s">
        <v>437</v>
      </c>
      <c r="H92" s="18" t="s">
        <v>2</v>
      </c>
      <c r="I92" s="52"/>
      <c r="K92" s="23">
        <f>IF($H92&lt;&gt;"", IF($H92 = "Yes", Data!$B$2, IF($H92 = "Partially", Data!$B$4, IF($H92 = "NO", Data!$B$3, IF($H92 = "N/A", Data!$B$5)))),"")</f>
        <v>100</v>
      </c>
      <c r="L92" s="90"/>
      <c r="M92" s="83"/>
    </row>
    <row r="93" spans="1:13" ht="26.45" customHeight="1" x14ac:dyDescent="0.2">
      <c r="A93" s="93" t="s">
        <v>92</v>
      </c>
      <c r="B93" s="95" t="s">
        <v>21</v>
      </c>
      <c r="C93" s="95" t="s">
        <v>102</v>
      </c>
      <c r="D93" s="97" t="s">
        <v>103</v>
      </c>
      <c r="F93" s="30" t="s">
        <v>507</v>
      </c>
      <c r="H93" s="18" t="s">
        <v>4</v>
      </c>
      <c r="I93" s="53"/>
      <c r="K93" s="24">
        <f>IF($H93&lt;&gt;"", IF($H93 = "Yes", Data!$B$2, IF($H93 = "Partially", Data!$B$4, IF($H93 = "NO", Data!$B$3, IF($H93 = "N/A", Data!$B$5)))),"")</f>
        <v>50</v>
      </c>
      <c r="L93" s="88">
        <f>AVERAGE(K93:K95)</f>
        <v>50</v>
      </c>
      <c r="M93" s="83"/>
    </row>
    <row r="94" spans="1:13" x14ac:dyDescent="0.2">
      <c r="A94" s="94"/>
      <c r="B94" s="96"/>
      <c r="C94" s="96"/>
      <c r="D94" s="98"/>
      <c r="F94" s="27" t="s">
        <v>438</v>
      </c>
      <c r="H94" s="18" t="s">
        <v>5</v>
      </c>
      <c r="I94" s="51"/>
      <c r="K94" s="22" t="str">
        <f>IF($H94&lt;&gt;"", IF($H94 = "Yes", Data!$B$2, IF($H94 = "Partially", Data!$B$4, IF($H94 = "NO", Data!$B$3, IF($H94 = "N/A", Data!$B$5)))),"")</f>
        <v>N/A</v>
      </c>
      <c r="L94" s="89"/>
      <c r="M94" s="83"/>
    </row>
    <row r="95" spans="1:13" x14ac:dyDescent="0.2">
      <c r="A95" s="99"/>
      <c r="B95" s="100"/>
      <c r="C95" s="100"/>
      <c r="D95" s="101"/>
      <c r="F95" s="29" t="s">
        <v>508</v>
      </c>
      <c r="H95" s="18" t="s">
        <v>4</v>
      </c>
      <c r="I95" s="52"/>
      <c r="K95" s="23">
        <f>IF($H95&lt;&gt;"", IF($H95 = "Yes", Data!$B$2, IF($H95 = "Partially", Data!$B$4, IF($H95 = "NO", Data!$B$3, IF($H95 = "N/A", Data!$B$5)))),"")</f>
        <v>50</v>
      </c>
      <c r="L95" s="90"/>
      <c r="M95" s="83"/>
    </row>
    <row r="96" spans="1:13" ht="52.9" customHeight="1" x14ac:dyDescent="0.2">
      <c r="A96" s="93" t="s">
        <v>92</v>
      </c>
      <c r="B96" s="95" t="s">
        <v>21</v>
      </c>
      <c r="C96" s="95" t="s">
        <v>105</v>
      </c>
      <c r="D96" s="97" t="s">
        <v>106</v>
      </c>
      <c r="F96" s="30" t="s">
        <v>439</v>
      </c>
      <c r="H96" s="18" t="s">
        <v>2</v>
      </c>
      <c r="I96" s="53"/>
      <c r="K96" s="24">
        <f>IF($H96&lt;&gt;"", IF($H96 = "Yes", Data!$B$2, IF($H96 = "Partially", Data!$B$4, IF($H96 = "NO", Data!$B$3, IF($H96 = "N/A", Data!$B$5)))),"")</f>
        <v>100</v>
      </c>
      <c r="L96" s="88">
        <f>AVERAGE(K96:K97)</f>
        <v>50</v>
      </c>
      <c r="M96" s="83"/>
    </row>
    <row r="97" spans="1:13" x14ac:dyDescent="0.2">
      <c r="A97" s="99"/>
      <c r="B97" s="100"/>
      <c r="C97" s="100"/>
      <c r="D97" s="101"/>
      <c r="F97" s="29" t="s">
        <v>440</v>
      </c>
      <c r="H97" s="18" t="s">
        <v>3</v>
      </c>
      <c r="I97" s="52"/>
      <c r="K97" s="23">
        <f>IF($H97&lt;&gt;"", IF($H97 = "Yes", Data!$B$2, IF($H97 = "Partially", Data!$B$4, IF($H97 = "NO", Data!$B$3, IF($H97 = "N/A", Data!$B$5)))),"")</f>
        <v>0</v>
      </c>
      <c r="L97" s="90"/>
      <c r="M97" s="83"/>
    </row>
    <row r="98" spans="1:13" ht="39.6" customHeight="1" x14ac:dyDescent="0.2">
      <c r="A98" s="93" t="s">
        <v>92</v>
      </c>
      <c r="B98" s="95" t="s">
        <v>21</v>
      </c>
      <c r="C98" s="95" t="s">
        <v>108</v>
      </c>
      <c r="D98" s="97" t="s">
        <v>109</v>
      </c>
      <c r="F98" s="30" t="s">
        <v>441</v>
      </c>
      <c r="H98" s="18" t="s">
        <v>4</v>
      </c>
      <c r="I98" s="53"/>
      <c r="K98" s="24">
        <f>IF($H98&lt;&gt;"", IF($H98 = "Yes", Data!$B$2, IF($H98 = "Partially", Data!$B$4, IF($H98 = "NO", Data!$B$3, IF($H98 = "N/A", Data!$B$5)))),"")</f>
        <v>50</v>
      </c>
      <c r="L98" s="88">
        <f>AVERAGE(K98:K99)</f>
        <v>75</v>
      </c>
      <c r="M98" s="83"/>
    </row>
    <row r="99" spans="1:13" x14ac:dyDescent="0.2">
      <c r="A99" s="99"/>
      <c r="B99" s="100"/>
      <c r="C99" s="100"/>
      <c r="D99" s="101"/>
      <c r="F99" s="29" t="s">
        <v>442</v>
      </c>
      <c r="H99" s="18" t="s">
        <v>2</v>
      </c>
      <c r="I99" s="52"/>
      <c r="K99" s="23">
        <f>IF($H99&lt;&gt;"", IF($H99 = "Yes", Data!$B$2, IF($H99 = "Partially", Data!$B$4, IF($H99 = "NO", Data!$B$3, IF($H99 = "N/A", Data!$B$5)))),"")</f>
        <v>100</v>
      </c>
      <c r="L99" s="90"/>
      <c r="M99" s="83"/>
    </row>
    <row r="100" spans="1:13" ht="52.9" customHeight="1" x14ac:dyDescent="0.2">
      <c r="A100" s="93" t="s">
        <v>92</v>
      </c>
      <c r="B100" s="95" t="s">
        <v>21</v>
      </c>
      <c r="C100" s="95" t="s">
        <v>111</v>
      </c>
      <c r="D100" s="97" t="s">
        <v>112</v>
      </c>
      <c r="F100" s="30" t="s">
        <v>443</v>
      </c>
      <c r="H100" s="18" t="s">
        <v>5</v>
      </c>
      <c r="I100" s="53"/>
      <c r="K100" s="24" t="str">
        <f>IF($H100&lt;&gt;"", IF($H100 = "Yes", Data!$B$2, IF($H100 = "Partially", Data!$B$4, IF($H100 = "NO", Data!$B$3, IF($H100 = "N/A", Data!$B$5)))),"")</f>
        <v>N/A</v>
      </c>
      <c r="L100" s="88">
        <f>AVERAGE(K100:K102)</f>
        <v>25</v>
      </c>
      <c r="M100" s="83"/>
    </row>
    <row r="101" spans="1:13" x14ac:dyDescent="0.2">
      <c r="A101" s="94"/>
      <c r="B101" s="96"/>
      <c r="C101" s="96"/>
      <c r="D101" s="98"/>
      <c r="F101" s="27" t="s">
        <v>444</v>
      </c>
      <c r="H101" s="18" t="s">
        <v>3</v>
      </c>
      <c r="I101" s="51"/>
      <c r="K101" s="22">
        <f>IF($H101&lt;&gt;"", IF($H101 = "Yes", Data!$B$2, IF($H101 = "Partially", Data!$B$4, IF($H101 = "NO", Data!$B$3, IF($H101 = "N/A", Data!$B$5)))),"")</f>
        <v>0</v>
      </c>
      <c r="L101" s="89"/>
      <c r="M101" s="83"/>
    </row>
    <row r="102" spans="1:13" ht="25.5" x14ac:dyDescent="0.2">
      <c r="A102" s="99"/>
      <c r="B102" s="100"/>
      <c r="C102" s="100"/>
      <c r="D102" s="101"/>
      <c r="F102" s="29" t="s">
        <v>445</v>
      </c>
      <c r="H102" s="18" t="s">
        <v>4</v>
      </c>
      <c r="I102" s="52"/>
      <c r="K102" s="23">
        <f>IF($H102&lt;&gt;"", IF($H102 = "Yes", Data!$B$2, IF($H102 = "Partially", Data!$B$4, IF($H102 = "NO", Data!$B$3, IF($H102 = "N/A", Data!$B$5)))),"")</f>
        <v>50</v>
      </c>
      <c r="L102" s="90"/>
      <c r="M102" s="83"/>
    </row>
    <row r="103" spans="1:13" ht="39.6" customHeight="1" x14ac:dyDescent="0.2">
      <c r="A103" s="93" t="s">
        <v>92</v>
      </c>
      <c r="B103" s="95" t="s">
        <v>21</v>
      </c>
      <c r="C103" s="95" t="s">
        <v>114</v>
      </c>
      <c r="D103" s="97" t="s">
        <v>115</v>
      </c>
      <c r="F103" s="30" t="s">
        <v>446</v>
      </c>
      <c r="H103" s="18" t="s">
        <v>3</v>
      </c>
      <c r="I103" s="53"/>
      <c r="K103" s="24">
        <f>IF($H103&lt;&gt;"", IF($H103 = "Yes", Data!$B$2, IF($H103 = "Partially", Data!$B$4, IF($H103 = "NO", Data!$B$3, IF($H103 = "N/A", Data!$B$5)))),"")</f>
        <v>0</v>
      </c>
      <c r="L103" s="88">
        <f>AVERAGE(K103:K108)</f>
        <v>66.666666666666671</v>
      </c>
      <c r="M103" s="83"/>
    </row>
    <row r="104" spans="1:13" x14ac:dyDescent="0.2">
      <c r="A104" s="94"/>
      <c r="B104" s="96"/>
      <c r="C104" s="96"/>
      <c r="D104" s="98"/>
      <c r="F104" s="27" t="s">
        <v>447</v>
      </c>
      <c r="H104" s="18" t="s">
        <v>2</v>
      </c>
      <c r="I104" s="51"/>
      <c r="K104" s="22">
        <f>IF($H104&lt;&gt;"", IF($H104 = "Yes", Data!$B$2, IF($H104 = "Partially", Data!$B$4, IF($H104 = "NO", Data!$B$3, IF($H104 = "N/A", Data!$B$5)))),"")</f>
        <v>100</v>
      </c>
      <c r="L104" s="89"/>
      <c r="M104" s="83"/>
    </row>
    <row r="105" spans="1:13" x14ac:dyDescent="0.2">
      <c r="A105" s="94"/>
      <c r="B105" s="96"/>
      <c r="C105" s="96"/>
      <c r="D105" s="98"/>
      <c r="F105" s="27" t="s">
        <v>448</v>
      </c>
      <c r="H105" s="18" t="s">
        <v>2</v>
      </c>
      <c r="I105" s="51"/>
      <c r="K105" s="22">
        <f>IF($H105&lt;&gt;"", IF($H105 = "Yes", Data!$B$2, IF($H105 = "Partially", Data!$B$4, IF($H105 = "NO", Data!$B$3, IF($H105 = "N/A", Data!$B$5)))),"")</f>
        <v>100</v>
      </c>
      <c r="L105" s="89"/>
      <c r="M105" s="83"/>
    </row>
    <row r="106" spans="1:13" x14ac:dyDescent="0.2">
      <c r="A106" s="94"/>
      <c r="B106" s="96"/>
      <c r="C106" s="96"/>
      <c r="D106" s="98"/>
      <c r="F106" s="27" t="s">
        <v>449</v>
      </c>
      <c r="H106" s="18" t="s">
        <v>4</v>
      </c>
      <c r="I106" s="51"/>
      <c r="K106" s="22">
        <f>IF($H106&lt;&gt;"", IF($H106 = "Yes", Data!$B$2, IF($H106 = "Partially", Data!$B$4, IF($H106 = "NO", Data!$B$3, IF($H106 = "N/A", Data!$B$5)))),"")</f>
        <v>50</v>
      </c>
      <c r="L106" s="89"/>
      <c r="M106" s="83"/>
    </row>
    <row r="107" spans="1:13" x14ac:dyDescent="0.2">
      <c r="A107" s="94"/>
      <c r="B107" s="96"/>
      <c r="C107" s="96"/>
      <c r="D107" s="98"/>
      <c r="F107" s="27" t="s">
        <v>450</v>
      </c>
      <c r="H107" s="18" t="s">
        <v>4</v>
      </c>
      <c r="I107" s="51"/>
      <c r="K107" s="22">
        <f>IF($H107&lt;&gt;"", IF($H107 = "Yes", Data!$B$2, IF($H107 = "Partially", Data!$B$4, IF($H107 = "NO", Data!$B$3, IF($H107 = "N/A", Data!$B$5)))),"")</f>
        <v>50</v>
      </c>
      <c r="L107" s="89"/>
      <c r="M107" s="83"/>
    </row>
    <row r="108" spans="1:13" x14ac:dyDescent="0.2">
      <c r="A108" s="99"/>
      <c r="B108" s="100"/>
      <c r="C108" s="100"/>
      <c r="D108" s="101"/>
      <c r="F108" s="29" t="s">
        <v>451</v>
      </c>
      <c r="H108" s="18" t="s">
        <v>2</v>
      </c>
      <c r="I108" s="52"/>
      <c r="K108" s="23">
        <f>IF($H108&lt;&gt;"", IF($H108 = "Yes", Data!$B$2, IF($H108 = "Partially", Data!$B$4, IF($H108 = "NO", Data!$B$3, IF($H108 = "N/A", Data!$B$5)))),"")</f>
        <v>100</v>
      </c>
      <c r="L108" s="90"/>
      <c r="M108" s="83"/>
    </row>
    <row r="109" spans="1:13" ht="26.45" customHeight="1" x14ac:dyDescent="0.2">
      <c r="A109" s="93" t="s">
        <v>92</v>
      </c>
      <c r="B109" s="95" t="s">
        <v>21</v>
      </c>
      <c r="C109" s="95" t="s">
        <v>117</v>
      </c>
      <c r="D109" s="97" t="s">
        <v>118</v>
      </c>
      <c r="F109" s="30" t="s">
        <v>452</v>
      </c>
      <c r="H109" s="18" t="s">
        <v>4</v>
      </c>
      <c r="I109" s="53"/>
      <c r="K109" s="24">
        <f>IF($H109&lt;&gt;"", IF($H109 = "Yes", Data!$B$2, IF($H109 = "Partially", Data!$B$4, IF($H109 = "NO", Data!$B$3, IF($H109 = "N/A", Data!$B$5)))),"")</f>
        <v>50</v>
      </c>
      <c r="L109" s="88">
        <f>AVERAGE(K109:K110)</f>
        <v>50</v>
      </c>
      <c r="M109" s="83"/>
    </row>
    <row r="110" spans="1:13" ht="13.5" thickBot="1" x14ac:dyDescent="0.25">
      <c r="A110" s="105"/>
      <c r="B110" s="106"/>
      <c r="C110" s="106"/>
      <c r="D110" s="107"/>
      <c r="F110" s="28" t="s">
        <v>453</v>
      </c>
      <c r="H110" s="18" t="s">
        <v>5</v>
      </c>
      <c r="I110" s="54"/>
      <c r="K110" s="25" t="str">
        <f>IF($H110&lt;&gt;"", IF($H110 = "Yes", Data!$B$2, IF($H110 = "Partially", Data!$B$4, IF($H110 = "NO", Data!$B$3, IF($H110 = "N/A", Data!$B$5)))),"")</f>
        <v>N/A</v>
      </c>
      <c r="L110" s="92"/>
      <c r="M110" s="84"/>
    </row>
    <row r="111" spans="1:13" ht="66" customHeight="1" x14ac:dyDescent="0.2">
      <c r="A111" s="102" t="s">
        <v>120</v>
      </c>
      <c r="B111" s="103" t="s">
        <v>15</v>
      </c>
      <c r="C111" s="103" t="s">
        <v>121</v>
      </c>
      <c r="D111" s="104" t="s">
        <v>122</v>
      </c>
      <c r="F111" s="26" t="s">
        <v>454</v>
      </c>
      <c r="H111" s="18" t="s">
        <v>4</v>
      </c>
      <c r="I111" s="50"/>
      <c r="K111" s="21">
        <f>IF($H111&lt;&gt;"", IF($H111 = "Yes", Data!$B$2, IF($H111 = "Partially", Data!$B$4, IF($H111 = "NO", Data!$B$3, IF($H111 = "N/A", Data!$B$5)))),"")</f>
        <v>50</v>
      </c>
      <c r="L111" s="91">
        <f>AVERAGE(K111:K116)</f>
        <v>60</v>
      </c>
      <c r="M111" s="82">
        <f>AVERAGE(L111:L154)</f>
        <v>47.036019536019538</v>
      </c>
    </row>
    <row r="112" spans="1:13" x14ac:dyDescent="0.2">
      <c r="A112" s="94"/>
      <c r="B112" s="96"/>
      <c r="C112" s="96"/>
      <c r="D112" s="98"/>
      <c r="F112" s="27" t="s">
        <v>455</v>
      </c>
      <c r="H112" s="18" t="s">
        <v>2</v>
      </c>
      <c r="I112" s="51"/>
      <c r="K112" s="22">
        <f>IF($H112&lt;&gt;"", IF($H112 = "Yes", Data!$B$2, IF($H112 = "Partially", Data!$B$4, IF($H112 = "NO", Data!$B$3, IF($H112 = "N/A", Data!$B$5)))),"")</f>
        <v>100</v>
      </c>
      <c r="L112" s="89"/>
      <c r="M112" s="83"/>
    </row>
    <row r="113" spans="1:13" ht="25.5" x14ac:dyDescent="0.2">
      <c r="A113" s="94"/>
      <c r="B113" s="96"/>
      <c r="C113" s="96"/>
      <c r="D113" s="98"/>
      <c r="F113" s="27" t="s">
        <v>456</v>
      </c>
      <c r="H113" s="18" t="s">
        <v>3</v>
      </c>
      <c r="I113" s="51"/>
      <c r="K113" s="22">
        <f>IF($H113&lt;&gt;"", IF($H113 = "Yes", Data!$B$2, IF($H113 = "Partially", Data!$B$4, IF($H113 = "NO", Data!$B$3, IF($H113 = "N/A", Data!$B$5)))),"")</f>
        <v>0</v>
      </c>
      <c r="L113" s="89"/>
      <c r="M113" s="83"/>
    </row>
    <row r="114" spans="1:13" x14ac:dyDescent="0.2">
      <c r="A114" s="94"/>
      <c r="B114" s="96"/>
      <c r="C114" s="96"/>
      <c r="D114" s="98"/>
      <c r="F114" s="27" t="s">
        <v>457</v>
      </c>
      <c r="H114" s="18" t="s">
        <v>4</v>
      </c>
      <c r="I114" s="51"/>
      <c r="K114" s="22">
        <f>IF($H114&lt;&gt;"", IF($H114 = "Yes", Data!$B$2, IF($H114 = "Partially", Data!$B$4, IF($H114 = "NO", Data!$B$3, IF($H114 = "N/A", Data!$B$5)))),"")</f>
        <v>50</v>
      </c>
      <c r="L114" s="89"/>
      <c r="M114" s="83"/>
    </row>
    <row r="115" spans="1:13" x14ac:dyDescent="0.2">
      <c r="A115" s="94"/>
      <c r="B115" s="96"/>
      <c r="C115" s="96"/>
      <c r="D115" s="98"/>
      <c r="F115" s="27" t="s">
        <v>458</v>
      </c>
      <c r="H115" s="18" t="s">
        <v>2</v>
      </c>
      <c r="I115" s="51"/>
      <c r="K115" s="22">
        <f>IF($H115&lt;&gt;"", IF($H115 = "Yes", Data!$B$2, IF($H115 = "Partially", Data!$B$4, IF($H115 = "NO", Data!$B$3, IF($H115 = "N/A", Data!$B$5)))),"")</f>
        <v>100</v>
      </c>
      <c r="L115" s="89"/>
      <c r="M115" s="83"/>
    </row>
    <row r="116" spans="1:13" x14ac:dyDescent="0.2">
      <c r="A116" s="99"/>
      <c r="B116" s="100"/>
      <c r="C116" s="100"/>
      <c r="D116" s="101"/>
      <c r="F116" s="29" t="s">
        <v>459</v>
      </c>
      <c r="H116" s="18" t="s">
        <v>5</v>
      </c>
      <c r="I116" s="52"/>
      <c r="K116" s="23" t="str">
        <f>IF($H116&lt;&gt;"", IF($H116 = "Yes", Data!$B$2, IF($H116 = "Partially", Data!$B$4, IF($H116 = "NO", Data!$B$3, IF($H116 = "N/A", Data!$B$5)))),"")</f>
        <v>N/A</v>
      </c>
      <c r="L116" s="90"/>
      <c r="M116" s="83"/>
    </row>
    <row r="117" spans="1:13" ht="39.6" customHeight="1" x14ac:dyDescent="0.2">
      <c r="A117" s="93" t="s">
        <v>120</v>
      </c>
      <c r="B117" s="95" t="s">
        <v>15</v>
      </c>
      <c r="C117" s="95" t="s">
        <v>124</v>
      </c>
      <c r="D117" s="97" t="s">
        <v>125</v>
      </c>
      <c r="F117" s="30" t="s">
        <v>509</v>
      </c>
      <c r="H117" s="18" t="s">
        <v>3</v>
      </c>
      <c r="I117" s="53"/>
      <c r="K117" s="24">
        <f>IF($H117&lt;&gt;"", IF($H117 = "Yes", Data!$B$2, IF($H117 = "Partially", Data!$B$4, IF($H117 = "NO", Data!$B$3, IF($H117 = "N/A", Data!$B$5)))),"")</f>
        <v>0</v>
      </c>
      <c r="L117" s="88">
        <f>AVERAGE(K117:K118)</f>
        <v>25</v>
      </c>
      <c r="M117" s="83"/>
    </row>
    <row r="118" spans="1:13" x14ac:dyDescent="0.2">
      <c r="A118" s="99"/>
      <c r="B118" s="100"/>
      <c r="C118" s="100"/>
      <c r="D118" s="101"/>
      <c r="F118" s="29" t="s">
        <v>510</v>
      </c>
      <c r="H118" s="18" t="s">
        <v>4</v>
      </c>
      <c r="I118" s="52"/>
      <c r="K118" s="23">
        <f>IF($H118&lt;&gt;"", IF($H118 = "Yes", Data!$B$2, IF($H118 = "Partially", Data!$B$4, IF($H118 = "NO", Data!$B$3, IF($H118 = "N/A", Data!$B$5)))),"")</f>
        <v>50</v>
      </c>
      <c r="L118" s="90"/>
      <c r="M118" s="83"/>
    </row>
    <row r="119" spans="1:13" ht="26.45" customHeight="1" x14ac:dyDescent="0.2">
      <c r="A119" s="93" t="s">
        <v>120</v>
      </c>
      <c r="B119" s="95" t="s">
        <v>21</v>
      </c>
      <c r="C119" s="95" t="s">
        <v>127</v>
      </c>
      <c r="D119" s="97" t="s">
        <v>128</v>
      </c>
      <c r="F119" s="30" t="s">
        <v>511</v>
      </c>
      <c r="H119" s="18" t="s">
        <v>3</v>
      </c>
      <c r="I119" s="53"/>
      <c r="K119" s="24">
        <f>IF($H119&lt;&gt;"", IF($H119 = "Yes", Data!$B$2, IF($H119 = "Partially", Data!$B$4, IF($H119 = "NO", Data!$B$3, IF($H119 = "N/A", Data!$B$5)))),"")</f>
        <v>0</v>
      </c>
      <c r="L119" s="88">
        <f>AVERAGE(K119:K122)</f>
        <v>62.5</v>
      </c>
      <c r="M119" s="83"/>
    </row>
    <row r="120" spans="1:13" x14ac:dyDescent="0.2">
      <c r="A120" s="94"/>
      <c r="B120" s="96"/>
      <c r="C120" s="96"/>
      <c r="D120" s="98"/>
      <c r="F120" s="27" t="s">
        <v>512</v>
      </c>
      <c r="H120" s="18" t="s">
        <v>2</v>
      </c>
      <c r="I120" s="51"/>
      <c r="K120" s="22">
        <f>IF($H120&lt;&gt;"", IF($H120 = "Yes", Data!$B$2, IF($H120 = "Partially", Data!$B$4, IF($H120 = "NO", Data!$B$3, IF($H120 = "N/A", Data!$B$5)))),"")</f>
        <v>100</v>
      </c>
      <c r="L120" s="89"/>
      <c r="M120" s="83"/>
    </row>
    <row r="121" spans="1:13" x14ac:dyDescent="0.2">
      <c r="A121" s="94"/>
      <c r="B121" s="96"/>
      <c r="C121" s="96"/>
      <c r="D121" s="98"/>
      <c r="F121" s="27" t="s">
        <v>513</v>
      </c>
      <c r="H121" s="18" t="s">
        <v>2</v>
      </c>
      <c r="I121" s="51"/>
      <c r="K121" s="22">
        <f>IF($H121&lt;&gt;"", IF($H121 = "Yes", Data!$B$2, IF($H121 = "Partially", Data!$B$4, IF($H121 = "NO", Data!$B$3, IF($H121 = "N/A", Data!$B$5)))),"")</f>
        <v>100</v>
      </c>
      <c r="L121" s="89"/>
      <c r="M121" s="83"/>
    </row>
    <row r="122" spans="1:13" x14ac:dyDescent="0.2">
      <c r="A122" s="99"/>
      <c r="B122" s="100"/>
      <c r="C122" s="100"/>
      <c r="D122" s="101"/>
      <c r="F122" s="29" t="s">
        <v>514</v>
      </c>
      <c r="H122" s="18" t="s">
        <v>4</v>
      </c>
      <c r="I122" s="52"/>
      <c r="K122" s="23">
        <f>IF($H122&lt;&gt;"", IF($H122 = "Yes", Data!$B$2, IF($H122 = "Partially", Data!$B$4, IF($H122 = "NO", Data!$B$3, IF($H122 = "N/A", Data!$B$5)))),"")</f>
        <v>50</v>
      </c>
      <c r="L122" s="90"/>
      <c r="M122" s="83"/>
    </row>
    <row r="123" spans="1:13" ht="25.5" x14ac:dyDescent="0.2">
      <c r="A123" s="31" t="s">
        <v>120</v>
      </c>
      <c r="B123" s="19" t="s">
        <v>21</v>
      </c>
      <c r="C123" s="19" t="s">
        <v>130</v>
      </c>
      <c r="D123" s="32" t="s">
        <v>131</v>
      </c>
      <c r="F123" s="33" t="s">
        <v>515</v>
      </c>
      <c r="H123" s="18" t="s">
        <v>4</v>
      </c>
      <c r="I123" s="55"/>
      <c r="K123" s="34">
        <f>IF($H123&lt;&gt;"", IF($H123 = "Yes", Data!$B$2, IF($H123 = "Partially", Data!$B$4, IF($H123 = "NO", Data!$B$3, IF($H123 = "N/A", Data!$B$5)))),"")</f>
        <v>50</v>
      </c>
      <c r="L123" s="47">
        <f>K123</f>
        <v>50</v>
      </c>
      <c r="M123" s="83"/>
    </row>
    <row r="124" spans="1:13" ht="39.6" customHeight="1" x14ac:dyDescent="0.2">
      <c r="A124" s="93" t="s">
        <v>120</v>
      </c>
      <c r="B124" s="95" t="s">
        <v>21</v>
      </c>
      <c r="C124" s="95" t="s">
        <v>133</v>
      </c>
      <c r="D124" s="97" t="s">
        <v>134</v>
      </c>
      <c r="F124" s="30" t="s">
        <v>516</v>
      </c>
      <c r="H124" s="18" t="s">
        <v>2</v>
      </c>
      <c r="I124" s="53"/>
      <c r="K124" s="24">
        <f>IF($H124&lt;&gt;"", IF($H124 = "Yes", Data!$B$2, IF($H124 = "Partially", Data!$B$4, IF($H124 = "NO", Data!$B$3, IF($H124 = "N/A", Data!$B$5)))),"")</f>
        <v>100</v>
      </c>
      <c r="L124" s="88">
        <f>AVERAGE(K124:K131)</f>
        <v>64.285714285714292</v>
      </c>
      <c r="M124" s="83"/>
    </row>
    <row r="125" spans="1:13" x14ac:dyDescent="0.2">
      <c r="A125" s="94"/>
      <c r="B125" s="96"/>
      <c r="C125" s="96"/>
      <c r="D125" s="98"/>
      <c r="F125" s="27" t="s">
        <v>517</v>
      </c>
      <c r="H125" s="18" t="s">
        <v>4</v>
      </c>
      <c r="I125" s="51"/>
      <c r="K125" s="22">
        <f>IF($H125&lt;&gt;"", IF($H125 = "Yes", Data!$B$2, IF($H125 = "Partially", Data!$B$4, IF($H125 = "NO", Data!$B$3, IF($H125 = "N/A", Data!$B$5)))),"")</f>
        <v>50</v>
      </c>
      <c r="L125" s="89"/>
      <c r="M125" s="83"/>
    </row>
    <row r="126" spans="1:13" x14ac:dyDescent="0.2">
      <c r="A126" s="94"/>
      <c r="B126" s="96"/>
      <c r="C126" s="96"/>
      <c r="D126" s="98"/>
      <c r="F126" s="27" t="s">
        <v>518</v>
      </c>
      <c r="H126" s="18" t="s">
        <v>5</v>
      </c>
      <c r="I126" s="51"/>
      <c r="K126" s="22" t="str">
        <f>IF($H126&lt;&gt;"", IF($H126 = "Yes", Data!$B$2, IF($H126 = "Partially", Data!$B$4, IF($H126 = "NO", Data!$B$3, IF($H126 = "N/A", Data!$B$5)))),"")</f>
        <v>N/A</v>
      </c>
      <c r="L126" s="89"/>
      <c r="M126" s="83"/>
    </row>
    <row r="127" spans="1:13" x14ac:dyDescent="0.2">
      <c r="A127" s="94"/>
      <c r="B127" s="96"/>
      <c r="C127" s="96"/>
      <c r="D127" s="98"/>
      <c r="F127" s="27" t="s">
        <v>519</v>
      </c>
      <c r="H127" s="18" t="s">
        <v>4</v>
      </c>
      <c r="I127" s="51"/>
      <c r="K127" s="22">
        <f>IF($H127&lt;&gt;"", IF($H127 = "Yes", Data!$B$2, IF($H127 = "Partially", Data!$B$4, IF($H127 = "NO", Data!$B$3, IF($H127 = "N/A", Data!$B$5)))),"")</f>
        <v>50</v>
      </c>
      <c r="L127" s="89"/>
      <c r="M127" s="83"/>
    </row>
    <row r="128" spans="1:13" x14ac:dyDescent="0.2">
      <c r="A128" s="94"/>
      <c r="B128" s="96"/>
      <c r="C128" s="96"/>
      <c r="D128" s="98"/>
      <c r="F128" s="27" t="s">
        <v>520</v>
      </c>
      <c r="H128" s="18" t="s">
        <v>2</v>
      </c>
      <c r="I128" s="51"/>
      <c r="K128" s="22">
        <f>IF($H128&lt;&gt;"", IF($H128 = "Yes", Data!$B$2, IF($H128 = "Partially", Data!$B$4, IF($H128 = "NO", Data!$B$3, IF($H128 = "N/A", Data!$B$5)))),"")</f>
        <v>100</v>
      </c>
      <c r="L128" s="89"/>
      <c r="M128" s="83"/>
    </row>
    <row r="129" spans="1:13" x14ac:dyDescent="0.2">
      <c r="A129" s="94"/>
      <c r="B129" s="96"/>
      <c r="C129" s="96"/>
      <c r="D129" s="98"/>
      <c r="F129" s="27" t="s">
        <v>521</v>
      </c>
      <c r="H129" s="18" t="s">
        <v>3</v>
      </c>
      <c r="I129" s="51"/>
      <c r="K129" s="22">
        <f>IF($H129&lt;&gt;"", IF($H129 = "Yes", Data!$B$2, IF($H129 = "Partially", Data!$B$4, IF($H129 = "NO", Data!$B$3, IF($H129 = "N/A", Data!$B$5)))),"")</f>
        <v>0</v>
      </c>
      <c r="L129" s="89"/>
      <c r="M129" s="83"/>
    </row>
    <row r="130" spans="1:13" x14ac:dyDescent="0.2">
      <c r="A130" s="94"/>
      <c r="B130" s="96"/>
      <c r="C130" s="96"/>
      <c r="D130" s="98"/>
      <c r="F130" s="27" t="s">
        <v>522</v>
      </c>
      <c r="H130" s="18" t="s">
        <v>4</v>
      </c>
      <c r="I130" s="51"/>
      <c r="K130" s="22">
        <f>IF($H130&lt;&gt;"", IF($H130 = "Yes", Data!$B$2, IF($H130 = "Partially", Data!$B$4, IF($H130 = "NO", Data!$B$3, IF($H130 = "N/A", Data!$B$5)))),"")</f>
        <v>50</v>
      </c>
      <c r="L130" s="89"/>
      <c r="M130" s="83"/>
    </row>
    <row r="131" spans="1:13" x14ac:dyDescent="0.2">
      <c r="A131" s="99"/>
      <c r="B131" s="100"/>
      <c r="C131" s="100"/>
      <c r="D131" s="101"/>
      <c r="F131" s="29" t="s">
        <v>523</v>
      </c>
      <c r="H131" s="18" t="s">
        <v>2</v>
      </c>
      <c r="I131" s="52"/>
      <c r="K131" s="23">
        <f>IF($H131&lt;&gt;"", IF($H131 = "Yes", Data!$B$2, IF($H131 = "Partially", Data!$B$4, IF($H131 = "NO", Data!$B$3, IF($H131 = "N/A", Data!$B$5)))),"")</f>
        <v>100</v>
      </c>
      <c r="L131" s="90"/>
      <c r="M131" s="83"/>
    </row>
    <row r="132" spans="1:13" ht="39.6" customHeight="1" x14ac:dyDescent="0.2">
      <c r="A132" s="93" t="s">
        <v>120</v>
      </c>
      <c r="B132" s="95" t="s">
        <v>21</v>
      </c>
      <c r="C132" s="95" t="s">
        <v>136</v>
      </c>
      <c r="D132" s="97" t="s">
        <v>137</v>
      </c>
      <c r="F132" s="30" t="s">
        <v>524</v>
      </c>
      <c r="H132" s="18" t="s">
        <v>5</v>
      </c>
      <c r="I132" s="53"/>
      <c r="K132" s="24" t="str">
        <f>IF($H132&lt;&gt;"", IF($H132 = "Yes", Data!$B$2, IF($H132 = "Partially", Data!$B$4, IF($H132 = "NO", Data!$B$3, IF($H132 = "N/A", Data!$B$5)))),"")</f>
        <v>N/A</v>
      </c>
      <c r="L132" s="88">
        <f>AVERAGE(K132:K133)</f>
        <v>0</v>
      </c>
      <c r="M132" s="83"/>
    </row>
    <row r="133" spans="1:13" x14ac:dyDescent="0.2">
      <c r="A133" s="99"/>
      <c r="B133" s="100"/>
      <c r="C133" s="100"/>
      <c r="D133" s="101"/>
      <c r="F133" s="29" t="s">
        <v>525</v>
      </c>
      <c r="H133" s="18" t="s">
        <v>3</v>
      </c>
      <c r="I133" s="52"/>
      <c r="K133" s="23">
        <f>IF($H133&lt;&gt;"", IF($H133 = "Yes", Data!$B$2, IF($H133 = "Partially", Data!$B$4, IF($H133 = "NO", Data!$B$3, IF($H133 = "N/A", Data!$B$5)))),"")</f>
        <v>0</v>
      </c>
      <c r="L133" s="90"/>
      <c r="M133" s="83"/>
    </row>
    <row r="134" spans="1:13" ht="26.45" customHeight="1" x14ac:dyDescent="0.2">
      <c r="A134" s="93" t="s">
        <v>120</v>
      </c>
      <c r="B134" s="95" t="s">
        <v>21</v>
      </c>
      <c r="C134" s="95" t="s">
        <v>139</v>
      </c>
      <c r="D134" s="97" t="s">
        <v>140</v>
      </c>
      <c r="F134" s="30" t="s">
        <v>526</v>
      </c>
      <c r="H134" s="18" t="s">
        <v>4</v>
      </c>
      <c r="I134" s="53"/>
      <c r="K134" s="24">
        <f>IF($H134&lt;&gt;"", IF($H134 = "Yes", Data!$B$2, IF($H134 = "Partially", Data!$B$4, IF($H134 = "NO", Data!$B$3, IF($H134 = "N/A", Data!$B$5)))),"")</f>
        <v>50</v>
      </c>
      <c r="L134" s="88">
        <f>AVERAGE(K134:K148)</f>
        <v>61.53846153846154</v>
      </c>
      <c r="M134" s="83"/>
    </row>
    <row r="135" spans="1:13" x14ac:dyDescent="0.2">
      <c r="A135" s="94"/>
      <c r="B135" s="96"/>
      <c r="C135" s="96"/>
      <c r="D135" s="98"/>
      <c r="F135" s="27" t="s">
        <v>527</v>
      </c>
      <c r="H135" s="18" t="s">
        <v>3</v>
      </c>
      <c r="I135" s="51"/>
      <c r="K135" s="22">
        <f>IF($H135&lt;&gt;"", IF($H135 = "Yes", Data!$B$2, IF($H135 = "Partially", Data!$B$4, IF($H135 = "NO", Data!$B$3, IF($H135 = "N/A", Data!$B$5)))),"")</f>
        <v>0</v>
      </c>
      <c r="L135" s="89"/>
      <c r="M135" s="83"/>
    </row>
    <row r="136" spans="1:13" x14ac:dyDescent="0.2">
      <c r="A136" s="94"/>
      <c r="B136" s="96"/>
      <c r="C136" s="96"/>
      <c r="D136" s="98"/>
      <c r="F136" s="27" t="s">
        <v>528</v>
      </c>
      <c r="H136" s="18" t="s">
        <v>2</v>
      </c>
      <c r="I136" s="51"/>
      <c r="K136" s="22">
        <f>IF($H136&lt;&gt;"", IF($H136 = "Yes", Data!$B$2, IF($H136 = "Partially", Data!$B$4, IF($H136 = "NO", Data!$B$3, IF($H136 = "N/A", Data!$B$5)))),"")</f>
        <v>100</v>
      </c>
      <c r="L136" s="89"/>
      <c r="M136" s="83"/>
    </row>
    <row r="137" spans="1:13" x14ac:dyDescent="0.2">
      <c r="A137" s="94"/>
      <c r="B137" s="96"/>
      <c r="C137" s="96"/>
      <c r="D137" s="98"/>
      <c r="F137" s="27" t="s">
        <v>529</v>
      </c>
      <c r="H137" s="18" t="s">
        <v>2</v>
      </c>
      <c r="I137" s="51"/>
      <c r="K137" s="22">
        <f>IF($H137&lt;&gt;"", IF($H137 = "Yes", Data!$B$2, IF($H137 = "Partially", Data!$B$4, IF($H137 = "NO", Data!$B$3, IF($H137 = "N/A", Data!$B$5)))),"")</f>
        <v>100</v>
      </c>
      <c r="L137" s="89"/>
      <c r="M137" s="83"/>
    </row>
    <row r="138" spans="1:13" x14ac:dyDescent="0.2">
      <c r="A138" s="94"/>
      <c r="B138" s="96"/>
      <c r="C138" s="96"/>
      <c r="D138" s="98"/>
      <c r="F138" s="27" t="s">
        <v>530</v>
      </c>
      <c r="H138" s="18" t="s">
        <v>4</v>
      </c>
      <c r="I138" s="51"/>
      <c r="K138" s="22">
        <f>IF($H138&lt;&gt;"", IF($H138 = "Yes", Data!$B$2, IF($H138 = "Partially", Data!$B$4, IF($H138 = "NO", Data!$B$3, IF($H138 = "N/A", Data!$B$5)))),"")</f>
        <v>50</v>
      </c>
      <c r="L138" s="89"/>
      <c r="M138" s="83"/>
    </row>
    <row r="139" spans="1:13" x14ac:dyDescent="0.2">
      <c r="A139" s="94"/>
      <c r="B139" s="96"/>
      <c r="C139" s="96"/>
      <c r="D139" s="98"/>
      <c r="F139" s="27" t="s">
        <v>531</v>
      </c>
      <c r="H139" s="18" t="s">
        <v>4</v>
      </c>
      <c r="I139" s="51"/>
      <c r="K139" s="22">
        <f>IF($H139&lt;&gt;"", IF($H139 = "Yes", Data!$B$2, IF($H139 = "Partially", Data!$B$4, IF($H139 = "NO", Data!$B$3, IF($H139 = "N/A", Data!$B$5)))),"")</f>
        <v>50</v>
      </c>
      <c r="L139" s="89"/>
      <c r="M139" s="83"/>
    </row>
    <row r="140" spans="1:13" x14ac:dyDescent="0.2">
      <c r="A140" s="94"/>
      <c r="B140" s="96"/>
      <c r="C140" s="96"/>
      <c r="D140" s="98"/>
      <c r="F140" s="27" t="s">
        <v>532</v>
      </c>
      <c r="H140" s="18" t="s">
        <v>2</v>
      </c>
      <c r="I140" s="51"/>
      <c r="K140" s="22">
        <f>IF($H140&lt;&gt;"", IF($H140 = "Yes", Data!$B$2, IF($H140 = "Partially", Data!$B$4, IF($H140 = "NO", Data!$B$3, IF($H140 = "N/A", Data!$B$5)))),"")</f>
        <v>100</v>
      </c>
      <c r="L140" s="89"/>
      <c r="M140" s="83"/>
    </row>
    <row r="141" spans="1:13" x14ac:dyDescent="0.2">
      <c r="A141" s="94"/>
      <c r="B141" s="96"/>
      <c r="C141" s="96"/>
      <c r="D141" s="98"/>
      <c r="F141" s="27" t="s">
        <v>533</v>
      </c>
      <c r="H141" s="18" t="s">
        <v>4</v>
      </c>
      <c r="I141" s="51"/>
      <c r="K141" s="22">
        <f>IF($H141&lt;&gt;"", IF($H141 = "Yes", Data!$B$2, IF($H141 = "Partially", Data!$B$4, IF($H141 = "NO", Data!$B$3, IF($H141 = "N/A", Data!$B$5)))),"")</f>
        <v>50</v>
      </c>
      <c r="L141" s="89"/>
      <c r="M141" s="83"/>
    </row>
    <row r="142" spans="1:13" x14ac:dyDescent="0.2">
      <c r="A142" s="94"/>
      <c r="B142" s="96"/>
      <c r="C142" s="96"/>
      <c r="D142" s="98"/>
      <c r="F142" s="27" t="s">
        <v>534</v>
      </c>
      <c r="H142" s="18" t="s">
        <v>5</v>
      </c>
      <c r="I142" s="51"/>
      <c r="K142" s="22" t="str">
        <f>IF($H142&lt;&gt;"", IF($H142 = "Yes", Data!$B$2, IF($H142 = "Partially", Data!$B$4, IF($H142 = "NO", Data!$B$3, IF($H142 = "N/A", Data!$B$5)))),"")</f>
        <v>N/A</v>
      </c>
      <c r="L142" s="89"/>
      <c r="M142" s="83"/>
    </row>
    <row r="143" spans="1:13" x14ac:dyDescent="0.2">
      <c r="A143" s="94"/>
      <c r="B143" s="96"/>
      <c r="C143" s="96"/>
      <c r="D143" s="98"/>
      <c r="F143" s="27" t="s">
        <v>535</v>
      </c>
      <c r="H143" s="18" t="s">
        <v>4</v>
      </c>
      <c r="I143" s="51"/>
      <c r="K143" s="22">
        <f>IF($H143&lt;&gt;"", IF($H143 = "Yes", Data!$B$2, IF($H143 = "Partially", Data!$B$4, IF($H143 = "NO", Data!$B$3, IF($H143 = "N/A", Data!$B$5)))),"")</f>
        <v>50</v>
      </c>
      <c r="L143" s="89"/>
      <c r="M143" s="83"/>
    </row>
    <row r="144" spans="1:13" x14ac:dyDescent="0.2">
      <c r="A144" s="94"/>
      <c r="B144" s="96"/>
      <c r="C144" s="96"/>
      <c r="D144" s="98"/>
      <c r="F144" s="27" t="s">
        <v>536</v>
      </c>
      <c r="H144" s="18" t="s">
        <v>2</v>
      </c>
      <c r="I144" s="51"/>
      <c r="K144" s="22">
        <f>IF($H144&lt;&gt;"", IF($H144 = "Yes", Data!$B$2, IF($H144 = "Partially", Data!$B$4, IF($H144 = "NO", Data!$B$3, IF($H144 = "N/A", Data!$B$5)))),"")</f>
        <v>100</v>
      </c>
      <c r="L144" s="89"/>
      <c r="M144" s="83"/>
    </row>
    <row r="145" spans="1:13" x14ac:dyDescent="0.2">
      <c r="A145" s="94"/>
      <c r="B145" s="96"/>
      <c r="C145" s="96"/>
      <c r="D145" s="98"/>
      <c r="F145" s="27" t="s">
        <v>537</v>
      </c>
      <c r="H145" s="18" t="s">
        <v>3</v>
      </c>
      <c r="I145" s="51"/>
      <c r="K145" s="22">
        <f>IF($H145&lt;&gt;"", IF($H145 = "Yes", Data!$B$2, IF($H145 = "Partially", Data!$B$4, IF($H145 = "NO", Data!$B$3, IF($H145 = "N/A", Data!$B$5)))),"")</f>
        <v>0</v>
      </c>
      <c r="L145" s="89"/>
      <c r="M145" s="83"/>
    </row>
    <row r="146" spans="1:13" x14ac:dyDescent="0.2">
      <c r="A146" s="94"/>
      <c r="B146" s="96"/>
      <c r="C146" s="96"/>
      <c r="D146" s="98"/>
      <c r="F146" s="27" t="s">
        <v>538</v>
      </c>
      <c r="H146" s="18" t="s">
        <v>4</v>
      </c>
      <c r="I146" s="51"/>
      <c r="K146" s="22">
        <f>IF($H146&lt;&gt;"", IF($H146 = "Yes", Data!$B$2, IF($H146 = "Partially", Data!$B$4, IF($H146 = "NO", Data!$B$3, IF($H146 = "N/A", Data!$B$5)))),"")</f>
        <v>50</v>
      </c>
      <c r="L146" s="89"/>
      <c r="M146" s="83"/>
    </row>
    <row r="147" spans="1:13" x14ac:dyDescent="0.2">
      <c r="A147" s="94"/>
      <c r="B147" s="96"/>
      <c r="C147" s="96"/>
      <c r="D147" s="98"/>
      <c r="F147" s="27" t="s">
        <v>539</v>
      </c>
      <c r="H147" s="18" t="s">
        <v>2</v>
      </c>
      <c r="I147" s="51"/>
      <c r="K147" s="22">
        <f>IF($H147&lt;&gt;"", IF($H147 = "Yes", Data!$B$2, IF($H147 = "Partially", Data!$B$4, IF($H147 = "NO", Data!$B$3, IF($H147 = "N/A", Data!$B$5)))),"")</f>
        <v>100</v>
      </c>
      <c r="L147" s="89"/>
      <c r="M147" s="83"/>
    </row>
    <row r="148" spans="1:13" x14ac:dyDescent="0.2">
      <c r="A148" s="99"/>
      <c r="B148" s="100"/>
      <c r="C148" s="100"/>
      <c r="D148" s="101"/>
      <c r="F148" s="29" t="s">
        <v>540</v>
      </c>
      <c r="H148" s="18" t="s">
        <v>5</v>
      </c>
      <c r="I148" s="52"/>
      <c r="K148" s="23" t="str">
        <f>IF($H148&lt;&gt;"", IF($H148 = "Yes", Data!$B$2, IF($H148 = "Partially", Data!$B$4, IF($H148 = "NO", Data!$B$3, IF($H148 = "N/A", Data!$B$5)))),"")</f>
        <v>N/A</v>
      </c>
      <c r="L148" s="90"/>
      <c r="M148" s="83"/>
    </row>
    <row r="149" spans="1:13" ht="52.9" customHeight="1" x14ac:dyDescent="0.2">
      <c r="A149" s="93" t="s">
        <v>120</v>
      </c>
      <c r="B149" s="95" t="s">
        <v>21</v>
      </c>
      <c r="C149" s="95" t="s">
        <v>142</v>
      </c>
      <c r="D149" s="97" t="s">
        <v>143</v>
      </c>
      <c r="F149" s="30" t="s">
        <v>541</v>
      </c>
      <c r="H149" s="18" t="s">
        <v>3</v>
      </c>
      <c r="I149" s="53"/>
      <c r="K149" s="24">
        <f>IF($H149&lt;&gt;"", IF($H149 = "Yes", Data!$B$2, IF($H149 = "Partially", Data!$B$4, IF($H149 = "NO", Data!$B$3, IF($H149 = "N/A", Data!$B$5)))),"")</f>
        <v>0</v>
      </c>
      <c r="L149" s="88">
        <f>AVERAGE(K149:K151)</f>
        <v>16.666666666666668</v>
      </c>
      <c r="M149" s="83"/>
    </row>
    <row r="150" spans="1:13" x14ac:dyDescent="0.2">
      <c r="A150" s="94"/>
      <c r="B150" s="96"/>
      <c r="C150" s="96"/>
      <c r="D150" s="98"/>
      <c r="F150" s="27" t="s">
        <v>542</v>
      </c>
      <c r="H150" s="18" t="s">
        <v>4</v>
      </c>
      <c r="I150" s="51"/>
      <c r="K150" s="22">
        <f>IF($H150&lt;&gt;"", IF($H150 = "Yes", Data!$B$2, IF($H150 = "Partially", Data!$B$4, IF($H150 = "NO", Data!$B$3, IF($H150 = "N/A", Data!$B$5)))),"")</f>
        <v>50</v>
      </c>
      <c r="L150" s="89"/>
      <c r="M150" s="83"/>
    </row>
    <row r="151" spans="1:13" ht="25.5" x14ac:dyDescent="0.2">
      <c r="A151" s="99"/>
      <c r="B151" s="100"/>
      <c r="C151" s="100"/>
      <c r="D151" s="101"/>
      <c r="F151" s="29" t="s">
        <v>543</v>
      </c>
      <c r="H151" s="18" t="s">
        <v>3</v>
      </c>
      <c r="I151" s="52"/>
      <c r="K151" s="23">
        <f>IF($H151&lt;&gt;"", IF($H151 = "Yes", Data!$B$2, IF($H151 = "Partially", Data!$B$4, IF($H151 = "NO", Data!$B$3, IF($H151 = "N/A", Data!$B$5)))),"")</f>
        <v>0</v>
      </c>
      <c r="L151" s="90"/>
      <c r="M151" s="83"/>
    </row>
    <row r="152" spans="1:13" x14ac:dyDescent="0.2">
      <c r="A152" s="93" t="s">
        <v>120</v>
      </c>
      <c r="B152" s="95" t="s">
        <v>21</v>
      </c>
      <c r="C152" s="95" t="s">
        <v>145</v>
      </c>
      <c r="D152" s="97" t="s">
        <v>146</v>
      </c>
      <c r="F152" s="30" t="s">
        <v>544</v>
      </c>
      <c r="H152" s="18" t="s">
        <v>2</v>
      </c>
      <c r="I152" s="53"/>
      <c r="K152" s="24">
        <f>IF($H152&lt;&gt;"", IF($H152 = "Yes", Data!$B$2, IF($H152 = "Partially", Data!$B$4, IF($H152 = "NO", Data!$B$3, IF($H152 = "N/A", Data!$B$5)))),"")</f>
        <v>100</v>
      </c>
      <c r="L152" s="88">
        <f>AVERAGE(K152:K154)</f>
        <v>83.333333333333329</v>
      </c>
      <c r="M152" s="83"/>
    </row>
    <row r="153" spans="1:13" x14ac:dyDescent="0.2">
      <c r="A153" s="94"/>
      <c r="B153" s="96"/>
      <c r="C153" s="96"/>
      <c r="D153" s="98"/>
      <c r="F153" s="27" t="s">
        <v>545</v>
      </c>
      <c r="H153" s="18" t="s">
        <v>2</v>
      </c>
      <c r="I153" s="51"/>
      <c r="K153" s="22">
        <f>IF($H153&lt;&gt;"", IF($H153 = "Yes", Data!$B$2, IF($H153 = "Partially", Data!$B$4, IF($H153 = "NO", Data!$B$3, IF($H153 = "N/A", Data!$B$5)))),"")</f>
        <v>100</v>
      </c>
      <c r="L153" s="89"/>
      <c r="M153" s="83"/>
    </row>
    <row r="154" spans="1:13" ht="13.5" thickBot="1" x14ac:dyDescent="0.25">
      <c r="A154" s="105"/>
      <c r="B154" s="106"/>
      <c r="C154" s="106"/>
      <c r="D154" s="107"/>
      <c r="F154" s="28" t="s">
        <v>546</v>
      </c>
      <c r="H154" s="18" t="s">
        <v>4</v>
      </c>
      <c r="I154" s="54"/>
      <c r="K154" s="25">
        <f>IF($H154&lt;&gt;"", IF($H154 = "Yes", Data!$B$2, IF($H154 = "Partially", Data!$B$4, IF($H154 = "NO", Data!$B$3, IF($H154 = "N/A", Data!$B$5)))),"")</f>
        <v>50</v>
      </c>
      <c r="L154" s="92"/>
      <c r="M154" s="84"/>
    </row>
    <row r="155" spans="1:13" ht="26.45" customHeight="1" x14ac:dyDescent="0.2">
      <c r="A155" s="102" t="s">
        <v>148</v>
      </c>
      <c r="B155" s="103" t="s">
        <v>15</v>
      </c>
      <c r="C155" s="103" t="s">
        <v>149</v>
      </c>
      <c r="D155" s="104" t="s">
        <v>150</v>
      </c>
      <c r="F155" s="26" t="s">
        <v>547</v>
      </c>
      <c r="H155" s="18" t="s">
        <v>4</v>
      </c>
      <c r="I155" s="50"/>
      <c r="K155" s="21">
        <f>IF($H155&lt;&gt;"", IF($H155 = "Yes", Data!$B$2, IF($H155 = "Partially", Data!$B$4, IF($H155 = "NO", Data!$B$3, IF($H155 = "N/A", Data!$B$5)))),"")</f>
        <v>50</v>
      </c>
      <c r="L155" s="91">
        <f>AVERAGE(K155:K157)</f>
        <v>66.666666666666671</v>
      </c>
      <c r="M155" s="82">
        <f>AVERAGE(L155:L179)</f>
        <v>59.469696969696976</v>
      </c>
    </row>
    <row r="156" spans="1:13" x14ac:dyDescent="0.2">
      <c r="A156" s="94"/>
      <c r="B156" s="96"/>
      <c r="C156" s="96"/>
      <c r="D156" s="98"/>
      <c r="F156" s="27" t="s">
        <v>548</v>
      </c>
      <c r="H156" s="18" t="s">
        <v>2</v>
      </c>
      <c r="I156" s="51"/>
      <c r="K156" s="22">
        <f>IF($H156&lt;&gt;"", IF($H156 = "Yes", Data!$B$2, IF($H156 = "Partially", Data!$B$4, IF($H156 = "NO", Data!$B$3, IF($H156 = "N/A", Data!$B$5)))),"")</f>
        <v>100</v>
      </c>
      <c r="L156" s="89"/>
      <c r="M156" s="83"/>
    </row>
    <row r="157" spans="1:13" x14ac:dyDescent="0.2">
      <c r="A157" s="99"/>
      <c r="B157" s="100"/>
      <c r="C157" s="100"/>
      <c r="D157" s="101"/>
      <c r="F157" s="29" t="s">
        <v>549</v>
      </c>
      <c r="H157" s="18" t="s">
        <v>4</v>
      </c>
      <c r="I157" s="52"/>
      <c r="K157" s="23">
        <f>IF($H157&lt;&gt;"", IF($H157 = "Yes", Data!$B$2, IF($H157 = "Partially", Data!$B$4, IF($H157 = "NO", Data!$B$3, IF($H157 = "N/A", Data!$B$5)))),"")</f>
        <v>50</v>
      </c>
      <c r="L157" s="90"/>
      <c r="M157" s="83"/>
    </row>
    <row r="158" spans="1:13" ht="39.6" customHeight="1" x14ac:dyDescent="0.2">
      <c r="A158" s="93" t="s">
        <v>148</v>
      </c>
      <c r="B158" s="95" t="s">
        <v>15</v>
      </c>
      <c r="C158" s="95" t="s">
        <v>152</v>
      </c>
      <c r="D158" s="97" t="s">
        <v>153</v>
      </c>
      <c r="F158" s="30" t="s">
        <v>550</v>
      </c>
      <c r="H158" s="18" t="s">
        <v>5</v>
      </c>
      <c r="I158" s="53"/>
      <c r="K158" s="24" t="str">
        <f>IF($H158&lt;&gt;"", IF($H158 = "Yes", Data!$B$2, IF($H158 = "Partially", Data!$B$4, IF($H158 = "NO", Data!$B$3, IF($H158 = "N/A", Data!$B$5)))),"")</f>
        <v>N/A</v>
      </c>
      <c r="L158" s="88">
        <f>AVERAGE(K158:K160)</f>
        <v>75</v>
      </c>
      <c r="M158" s="83"/>
    </row>
    <row r="159" spans="1:13" ht="25.5" x14ac:dyDescent="0.2">
      <c r="A159" s="94"/>
      <c r="B159" s="96"/>
      <c r="C159" s="96"/>
      <c r="D159" s="98"/>
      <c r="F159" s="27" t="s">
        <v>551</v>
      </c>
      <c r="H159" s="18" t="s">
        <v>4</v>
      </c>
      <c r="I159" s="51"/>
      <c r="K159" s="22">
        <f>IF($H159&lt;&gt;"", IF($H159 = "Yes", Data!$B$2, IF($H159 = "Partially", Data!$B$4, IF($H159 = "NO", Data!$B$3, IF($H159 = "N/A", Data!$B$5)))),"")</f>
        <v>50</v>
      </c>
      <c r="L159" s="89"/>
      <c r="M159" s="83"/>
    </row>
    <row r="160" spans="1:13" ht="25.5" x14ac:dyDescent="0.2">
      <c r="A160" s="99"/>
      <c r="B160" s="100"/>
      <c r="C160" s="100"/>
      <c r="D160" s="101"/>
      <c r="F160" s="29" t="s">
        <v>552</v>
      </c>
      <c r="H160" s="18" t="s">
        <v>2</v>
      </c>
      <c r="I160" s="52"/>
      <c r="K160" s="23">
        <f>IF($H160&lt;&gt;"", IF($H160 = "Yes", Data!$B$2, IF($H160 = "Partially", Data!$B$4, IF($H160 = "NO", Data!$B$3, IF($H160 = "N/A", Data!$B$5)))),"")</f>
        <v>100</v>
      </c>
      <c r="L160" s="90"/>
      <c r="M160" s="83"/>
    </row>
    <row r="161" spans="1:13" ht="39.6" customHeight="1" x14ac:dyDescent="0.2">
      <c r="A161" s="93" t="s">
        <v>148</v>
      </c>
      <c r="B161" s="95" t="s">
        <v>21</v>
      </c>
      <c r="C161" s="95" t="s">
        <v>155</v>
      </c>
      <c r="D161" s="97" t="s">
        <v>156</v>
      </c>
      <c r="F161" s="30" t="s">
        <v>553</v>
      </c>
      <c r="H161" s="18" t="s">
        <v>3</v>
      </c>
      <c r="I161" s="53"/>
      <c r="K161" s="24">
        <f>IF($H161&lt;&gt;"", IF($H161 = "Yes", Data!$B$2, IF($H161 = "Partially", Data!$B$4, IF($H161 = "NO", Data!$B$3, IF($H161 = "N/A", Data!$B$5)))),"")</f>
        <v>0</v>
      </c>
      <c r="L161" s="88">
        <f>AVERAGE(K161:K164)</f>
        <v>50</v>
      </c>
      <c r="M161" s="83"/>
    </row>
    <row r="162" spans="1:13" x14ac:dyDescent="0.2">
      <c r="A162" s="94"/>
      <c r="B162" s="96"/>
      <c r="C162" s="96"/>
      <c r="D162" s="98"/>
      <c r="F162" s="27" t="s">
        <v>554</v>
      </c>
      <c r="H162" s="18" t="s">
        <v>4</v>
      </c>
      <c r="I162" s="51"/>
      <c r="K162" s="22">
        <f>IF($H162&lt;&gt;"", IF($H162 = "Yes", Data!$B$2, IF($H162 = "Partially", Data!$B$4, IF($H162 = "NO", Data!$B$3, IF($H162 = "N/A", Data!$B$5)))),"")</f>
        <v>50</v>
      </c>
      <c r="L162" s="89"/>
      <c r="M162" s="83"/>
    </row>
    <row r="163" spans="1:13" x14ac:dyDescent="0.2">
      <c r="A163" s="94"/>
      <c r="B163" s="96"/>
      <c r="C163" s="96"/>
      <c r="D163" s="98"/>
      <c r="F163" s="27" t="s">
        <v>555</v>
      </c>
      <c r="H163" s="18" t="s">
        <v>2</v>
      </c>
      <c r="I163" s="51"/>
      <c r="K163" s="22">
        <f>IF($H163&lt;&gt;"", IF($H163 = "Yes", Data!$B$2, IF($H163 = "Partially", Data!$B$4, IF($H163 = "NO", Data!$B$3, IF($H163 = "N/A", Data!$B$5)))),"")</f>
        <v>100</v>
      </c>
      <c r="L163" s="89"/>
      <c r="M163" s="83"/>
    </row>
    <row r="164" spans="1:13" x14ac:dyDescent="0.2">
      <c r="A164" s="99"/>
      <c r="B164" s="100"/>
      <c r="C164" s="100"/>
      <c r="D164" s="101"/>
      <c r="F164" s="29" t="s">
        <v>556</v>
      </c>
      <c r="H164" s="18" t="s">
        <v>5</v>
      </c>
      <c r="I164" s="52"/>
      <c r="K164" s="23" t="str">
        <f>IF($H164&lt;&gt;"", IF($H164 = "Yes", Data!$B$2, IF($H164 = "Partially", Data!$B$4, IF($H164 = "NO", Data!$B$3, IF($H164 = "N/A", Data!$B$5)))),"")</f>
        <v>N/A</v>
      </c>
      <c r="L164" s="90"/>
      <c r="M164" s="83"/>
    </row>
    <row r="165" spans="1:13" ht="38.25" x14ac:dyDescent="0.2">
      <c r="A165" s="31" t="s">
        <v>148</v>
      </c>
      <c r="B165" s="19" t="s">
        <v>21</v>
      </c>
      <c r="C165" s="19" t="s">
        <v>158</v>
      </c>
      <c r="D165" s="32" t="s">
        <v>159</v>
      </c>
      <c r="F165" s="33" t="s">
        <v>557</v>
      </c>
      <c r="H165" s="18" t="s">
        <v>3</v>
      </c>
      <c r="I165" s="55"/>
      <c r="K165" s="34">
        <f>IF($H165&lt;&gt;"", IF($H165 = "Yes", Data!$B$2, IF($H165 = "Partially", Data!$B$4, IF($H165 = "NO", Data!$B$3, IF($H165 = "N/A", Data!$B$5)))),"")</f>
        <v>0</v>
      </c>
      <c r="L165" s="47">
        <f>K165</f>
        <v>0</v>
      </c>
      <c r="M165" s="83"/>
    </row>
    <row r="166" spans="1:13" x14ac:dyDescent="0.2">
      <c r="A166" s="93" t="s">
        <v>148</v>
      </c>
      <c r="B166" s="95" t="s">
        <v>21</v>
      </c>
      <c r="C166" s="95" t="s">
        <v>161</v>
      </c>
      <c r="D166" s="97" t="s">
        <v>162</v>
      </c>
      <c r="F166" s="30" t="s">
        <v>558</v>
      </c>
      <c r="H166" s="18" t="s">
        <v>4</v>
      </c>
      <c r="I166" s="53"/>
      <c r="K166" s="24">
        <f>IF($H166&lt;&gt;"", IF($H166 = "Yes", Data!$B$2, IF($H166 = "Partially", Data!$B$4, IF($H166 = "NO", Data!$B$3, IF($H166 = "N/A", Data!$B$5)))),"")</f>
        <v>50</v>
      </c>
      <c r="L166" s="88">
        <f>AVERAGE(K166:K167)</f>
        <v>25</v>
      </c>
      <c r="M166" s="83"/>
    </row>
    <row r="167" spans="1:13" x14ac:dyDescent="0.2">
      <c r="A167" s="99"/>
      <c r="B167" s="100"/>
      <c r="C167" s="100"/>
      <c r="D167" s="101"/>
      <c r="F167" s="29" t="s">
        <v>559</v>
      </c>
      <c r="H167" s="18" t="s">
        <v>3</v>
      </c>
      <c r="I167" s="52"/>
      <c r="K167" s="23">
        <f>IF($H167&lt;&gt;"", IF($H167 = "Yes", Data!$B$2, IF($H167 = "Partially", Data!$B$4, IF($H167 = "NO", Data!$B$3, IF($H167 = "N/A", Data!$B$5)))),"")</f>
        <v>0</v>
      </c>
      <c r="L167" s="90"/>
      <c r="M167" s="83"/>
    </row>
    <row r="168" spans="1:13" ht="26.45" customHeight="1" x14ac:dyDescent="0.2">
      <c r="A168" s="93" t="s">
        <v>148</v>
      </c>
      <c r="B168" s="95" t="s">
        <v>21</v>
      </c>
      <c r="C168" s="95" t="s">
        <v>164</v>
      </c>
      <c r="D168" s="97" t="s">
        <v>165</v>
      </c>
      <c r="F168" s="30" t="s">
        <v>560</v>
      </c>
      <c r="H168" s="18" t="s">
        <v>2</v>
      </c>
      <c r="I168" s="53"/>
      <c r="K168" s="24">
        <f>IF($H168&lt;&gt;"", IF($H168 = "Yes", Data!$B$2, IF($H168 = "Partially", Data!$B$4, IF($H168 = "NO", Data!$B$3, IF($H168 = "N/A", Data!$B$5)))),"")</f>
        <v>100</v>
      </c>
      <c r="L168" s="88">
        <f>AVERAGE(K168:K169)</f>
        <v>100</v>
      </c>
      <c r="M168" s="83"/>
    </row>
    <row r="169" spans="1:13" x14ac:dyDescent="0.2">
      <c r="A169" s="99"/>
      <c r="B169" s="100"/>
      <c r="C169" s="100"/>
      <c r="D169" s="101"/>
      <c r="F169" s="29" t="s">
        <v>561</v>
      </c>
      <c r="H169" s="18" t="s">
        <v>2</v>
      </c>
      <c r="I169" s="52"/>
      <c r="K169" s="23">
        <f>IF($H169&lt;&gt;"", IF($H169 = "Yes", Data!$B$2, IF($H169 = "Partially", Data!$B$4, IF($H169 = "NO", Data!$B$3, IF($H169 = "N/A", Data!$B$5)))),"")</f>
        <v>100</v>
      </c>
      <c r="L169" s="90"/>
      <c r="M169" s="83"/>
    </row>
    <row r="170" spans="1:13" ht="39.6" customHeight="1" x14ac:dyDescent="0.2">
      <c r="A170" s="93" t="s">
        <v>148</v>
      </c>
      <c r="B170" s="95" t="s">
        <v>21</v>
      </c>
      <c r="C170" s="95" t="s">
        <v>167</v>
      </c>
      <c r="D170" s="97" t="s">
        <v>168</v>
      </c>
      <c r="F170" s="30" t="s">
        <v>562</v>
      </c>
      <c r="H170" s="18" t="s">
        <v>4</v>
      </c>
      <c r="I170" s="53"/>
      <c r="K170" s="24">
        <f>IF($H170&lt;&gt;"", IF($H170 = "Yes", Data!$B$2, IF($H170 = "Partially", Data!$B$4, IF($H170 = "NO", Data!$B$3, IF($H170 = "N/A", Data!$B$5)))),"")</f>
        <v>50</v>
      </c>
      <c r="L170" s="88">
        <f>AVERAGE(K170:K173)</f>
        <v>62.5</v>
      </c>
      <c r="M170" s="83"/>
    </row>
    <row r="171" spans="1:13" x14ac:dyDescent="0.2">
      <c r="A171" s="94"/>
      <c r="B171" s="96"/>
      <c r="C171" s="96"/>
      <c r="D171" s="98"/>
      <c r="F171" s="27" t="s">
        <v>563</v>
      </c>
      <c r="H171" s="18" t="s">
        <v>4</v>
      </c>
      <c r="I171" s="51"/>
      <c r="K171" s="22">
        <f>IF($H171&lt;&gt;"", IF($H171 = "Yes", Data!$B$2, IF($H171 = "Partially", Data!$B$4, IF($H171 = "NO", Data!$B$3, IF($H171 = "N/A", Data!$B$5)))),"")</f>
        <v>50</v>
      </c>
      <c r="L171" s="89"/>
      <c r="M171" s="83"/>
    </row>
    <row r="172" spans="1:13" x14ac:dyDescent="0.2">
      <c r="A172" s="94"/>
      <c r="B172" s="96"/>
      <c r="C172" s="96"/>
      <c r="D172" s="98"/>
      <c r="F172" s="27" t="s">
        <v>564</v>
      </c>
      <c r="H172" s="18" t="s">
        <v>2</v>
      </c>
      <c r="I172" s="51"/>
      <c r="K172" s="22">
        <f>IF($H172&lt;&gt;"", IF($H172 = "Yes", Data!$B$2, IF($H172 = "Partially", Data!$B$4, IF($H172 = "NO", Data!$B$3, IF($H172 = "N/A", Data!$B$5)))),"")</f>
        <v>100</v>
      </c>
      <c r="L172" s="89"/>
      <c r="M172" s="83"/>
    </row>
    <row r="173" spans="1:13" x14ac:dyDescent="0.2">
      <c r="A173" s="99"/>
      <c r="B173" s="100"/>
      <c r="C173" s="100"/>
      <c r="D173" s="101"/>
      <c r="F173" s="29" t="s">
        <v>565</v>
      </c>
      <c r="H173" s="18" t="s">
        <v>4</v>
      </c>
      <c r="I173" s="52"/>
      <c r="K173" s="23">
        <f>IF($H173&lt;&gt;"", IF($H173 = "Yes", Data!$B$2, IF($H173 = "Partially", Data!$B$4, IF($H173 = "NO", Data!$B$3, IF($H173 = "N/A", Data!$B$5)))),"")</f>
        <v>50</v>
      </c>
      <c r="L173" s="90"/>
      <c r="M173" s="83"/>
    </row>
    <row r="174" spans="1:13" ht="26.45" customHeight="1" x14ac:dyDescent="0.2">
      <c r="A174" s="108" t="s">
        <v>148</v>
      </c>
      <c r="B174" s="110" t="s">
        <v>21</v>
      </c>
      <c r="C174" s="110" t="s">
        <v>170</v>
      </c>
      <c r="D174" s="112" t="s">
        <v>171</v>
      </c>
      <c r="F174" s="30" t="s">
        <v>566</v>
      </c>
      <c r="H174" s="18" t="s">
        <v>5</v>
      </c>
      <c r="I174" s="53"/>
      <c r="K174" s="24" t="str">
        <f>IF($H174&lt;&gt;"", IF($H174 = "Yes", Data!$B$2, IF($H174 = "Partially", Data!$B$4, IF($H174 = "NO", Data!$B$3, IF($H174 = "N/A", Data!$B$5)))),"")</f>
        <v>N/A</v>
      </c>
      <c r="L174" s="88">
        <f>AVERAGE(K174:K175)</f>
        <v>50</v>
      </c>
      <c r="M174" s="83"/>
    </row>
    <row r="175" spans="1:13" x14ac:dyDescent="0.2">
      <c r="A175" s="109"/>
      <c r="B175" s="111"/>
      <c r="C175" s="111"/>
      <c r="D175" s="113"/>
      <c r="F175" s="29" t="s">
        <v>567</v>
      </c>
      <c r="H175" s="18" t="s">
        <v>4</v>
      </c>
      <c r="I175" s="52"/>
      <c r="K175" s="23">
        <f>IF($H175&lt;&gt;"", IF($H175 = "Yes", Data!$B$2, IF($H175 = "Partially", Data!$B$4, IF($H175 = "NO", Data!$B$3, IF($H175 = "N/A", Data!$B$5)))),"")</f>
        <v>50</v>
      </c>
      <c r="L175" s="90"/>
      <c r="M175" s="83"/>
    </row>
    <row r="176" spans="1:13" ht="38.25" x14ac:dyDescent="0.2">
      <c r="A176" s="31" t="s">
        <v>148</v>
      </c>
      <c r="B176" s="19" t="s">
        <v>21</v>
      </c>
      <c r="C176" s="19" t="s">
        <v>173</v>
      </c>
      <c r="D176" s="32" t="s">
        <v>174</v>
      </c>
      <c r="F176" s="33" t="s">
        <v>568</v>
      </c>
      <c r="H176" s="18" t="s">
        <v>2</v>
      </c>
      <c r="I176" s="55"/>
      <c r="K176" s="34">
        <f>IF($H176&lt;&gt;"", IF($H176 = "Yes", Data!$B$2, IF($H176 = "Partially", Data!$B$4, IF($H176 = "NO", Data!$B$3, IF($H176 = "N/A", Data!$B$5)))),"")</f>
        <v>100</v>
      </c>
      <c r="L176" s="47">
        <f>K176</f>
        <v>100</v>
      </c>
      <c r="M176" s="83"/>
    </row>
    <row r="177" spans="1:13" ht="26.45" customHeight="1" x14ac:dyDescent="0.2">
      <c r="A177" s="93" t="s">
        <v>148</v>
      </c>
      <c r="B177" s="95" t="s">
        <v>21</v>
      </c>
      <c r="C177" s="95" t="s">
        <v>176</v>
      </c>
      <c r="D177" s="97" t="s">
        <v>177</v>
      </c>
      <c r="F177" s="30" t="s">
        <v>569</v>
      </c>
      <c r="H177" s="18" t="s">
        <v>3</v>
      </c>
      <c r="I177" s="53"/>
      <c r="K177" s="24">
        <f>IF($H177&lt;&gt;"", IF($H177 = "Yes", Data!$B$2, IF($H177 = "Partially", Data!$B$4, IF($H177 = "NO", Data!$B$3, IF($H177 = "N/A", Data!$B$5)))),"")</f>
        <v>0</v>
      </c>
      <c r="L177" s="88">
        <f>AVERAGE(K177:K178)</f>
        <v>25</v>
      </c>
      <c r="M177" s="83"/>
    </row>
    <row r="178" spans="1:13" x14ac:dyDescent="0.2">
      <c r="A178" s="99"/>
      <c r="B178" s="100"/>
      <c r="C178" s="100"/>
      <c r="D178" s="101"/>
      <c r="F178" s="29" t="s">
        <v>570</v>
      </c>
      <c r="H178" s="18" t="s">
        <v>4</v>
      </c>
      <c r="I178" s="52"/>
      <c r="K178" s="23">
        <f>IF($H178&lt;&gt;"", IF($H178 = "Yes", Data!$B$2, IF($H178 = "Partially", Data!$B$4, IF($H178 = "NO", Data!$B$3, IF($H178 = "N/A", Data!$B$5)))),"")</f>
        <v>50</v>
      </c>
      <c r="L178" s="90"/>
      <c r="M178" s="83"/>
    </row>
    <row r="179" spans="1:13" ht="13.5" thickBot="1" x14ac:dyDescent="0.25">
      <c r="A179" s="35" t="s">
        <v>148</v>
      </c>
      <c r="B179" s="36" t="s">
        <v>21</v>
      </c>
      <c r="C179" s="36" t="s">
        <v>179</v>
      </c>
      <c r="D179" s="37" t="s">
        <v>180</v>
      </c>
      <c r="F179" s="38" t="s">
        <v>571</v>
      </c>
      <c r="H179" s="18" t="s">
        <v>2</v>
      </c>
      <c r="I179" s="56"/>
      <c r="K179" s="39">
        <f>IF($H179&lt;&gt;"", IF($H179 = "Yes", Data!$B$2, IF($H179 = "Partially", Data!$B$4, IF($H179 = "NO", Data!$B$3, IF($H179 = "N/A", Data!$B$5)))),"")</f>
        <v>100</v>
      </c>
      <c r="L179" s="48">
        <f>K179</f>
        <v>100</v>
      </c>
      <c r="M179" s="84"/>
    </row>
    <row r="180" spans="1:13" ht="52.9" customHeight="1" x14ac:dyDescent="0.2">
      <c r="A180" s="102" t="s">
        <v>182</v>
      </c>
      <c r="B180" s="103" t="s">
        <v>15</v>
      </c>
      <c r="C180" s="103" t="s">
        <v>183</v>
      </c>
      <c r="D180" s="104" t="s">
        <v>184</v>
      </c>
      <c r="F180" s="26" t="s">
        <v>572</v>
      </c>
      <c r="H180" s="18" t="s">
        <v>5</v>
      </c>
      <c r="I180" s="50"/>
      <c r="K180" s="21" t="str">
        <f>IF($H180&lt;&gt;"", IF($H180 = "Yes", Data!$B$2, IF($H180 = "Partially", Data!$B$4, IF($H180 = "NO", Data!$B$3, IF($H180 = "N/A", Data!$B$5)))),"")</f>
        <v>N/A</v>
      </c>
      <c r="L180" s="91">
        <f>AVERAGE(K180:K186)</f>
        <v>50</v>
      </c>
      <c r="M180" s="82">
        <f>AVERAGE(L180:L193)</f>
        <v>40</v>
      </c>
    </row>
    <row r="181" spans="1:13" x14ac:dyDescent="0.2">
      <c r="A181" s="94"/>
      <c r="B181" s="96"/>
      <c r="C181" s="96"/>
      <c r="D181" s="98"/>
      <c r="F181" s="27" t="s">
        <v>573</v>
      </c>
      <c r="H181" s="18" t="s">
        <v>3</v>
      </c>
      <c r="I181" s="51"/>
      <c r="K181" s="22">
        <f>IF($H181&lt;&gt;"", IF($H181 = "Yes", Data!$B$2, IF($H181 = "Partially", Data!$B$4, IF($H181 = "NO", Data!$B$3, IF($H181 = "N/A", Data!$B$5)))),"")</f>
        <v>0</v>
      </c>
      <c r="L181" s="89"/>
      <c r="M181" s="83"/>
    </row>
    <row r="182" spans="1:13" x14ac:dyDescent="0.2">
      <c r="A182" s="94"/>
      <c r="B182" s="96"/>
      <c r="C182" s="96"/>
      <c r="D182" s="98"/>
      <c r="F182" s="27" t="s">
        <v>574</v>
      </c>
      <c r="H182" s="18" t="s">
        <v>4</v>
      </c>
      <c r="I182" s="51"/>
      <c r="K182" s="22">
        <f>IF($H182&lt;&gt;"", IF($H182 = "Yes", Data!$B$2, IF($H182 = "Partially", Data!$B$4, IF($H182 = "NO", Data!$B$3, IF($H182 = "N/A", Data!$B$5)))),"")</f>
        <v>50</v>
      </c>
      <c r="L182" s="89"/>
      <c r="M182" s="83"/>
    </row>
    <row r="183" spans="1:13" x14ac:dyDescent="0.2">
      <c r="A183" s="94"/>
      <c r="B183" s="96"/>
      <c r="C183" s="96"/>
      <c r="D183" s="98"/>
      <c r="F183" s="27" t="s">
        <v>575</v>
      </c>
      <c r="H183" s="18" t="s">
        <v>3</v>
      </c>
      <c r="I183" s="51"/>
      <c r="K183" s="22">
        <f>IF($H183&lt;&gt;"", IF($H183 = "Yes", Data!$B$2, IF($H183 = "Partially", Data!$B$4, IF($H183 = "NO", Data!$B$3, IF($H183 = "N/A", Data!$B$5)))),"")</f>
        <v>0</v>
      </c>
      <c r="L183" s="89"/>
      <c r="M183" s="83"/>
    </row>
    <row r="184" spans="1:13" x14ac:dyDescent="0.2">
      <c r="A184" s="94"/>
      <c r="B184" s="96"/>
      <c r="C184" s="96"/>
      <c r="D184" s="98"/>
      <c r="F184" s="27" t="s">
        <v>576</v>
      </c>
      <c r="H184" s="18" t="s">
        <v>2</v>
      </c>
      <c r="I184" s="51"/>
      <c r="K184" s="22">
        <f>IF($H184&lt;&gt;"", IF($H184 = "Yes", Data!$B$2, IF($H184 = "Partially", Data!$B$4, IF($H184 = "NO", Data!$B$3, IF($H184 = "N/A", Data!$B$5)))),"")</f>
        <v>100</v>
      </c>
      <c r="L184" s="89"/>
      <c r="M184" s="83"/>
    </row>
    <row r="185" spans="1:13" x14ac:dyDescent="0.2">
      <c r="A185" s="94"/>
      <c r="B185" s="96"/>
      <c r="C185" s="96"/>
      <c r="D185" s="98"/>
      <c r="F185" s="27" t="s">
        <v>577</v>
      </c>
      <c r="H185" s="18" t="s">
        <v>2</v>
      </c>
      <c r="I185" s="51"/>
      <c r="K185" s="22">
        <f>IF($H185&lt;&gt;"", IF($H185 = "Yes", Data!$B$2, IF($H185 = "Partially", Data!$B$4, IF($H185 = "NO", Data!$B$3, IF($H185 = "N/A", Data!$B$5)))),"")</f>
        <v>100</v>
      </c>
      <c r="L185" s="89"/>
      <c r="M185" s="83"/>
    </row>
    <row r="186" spans="1:13" x14ac:dyDescent="0.2">
      <c r="A186" s="99"/>
      <c r="B186" s="100"/>
      <c r="C186" s="100"/>
      <c r="D186" s="101"/>
      <c r="F186" s="29" t="s">
        <v>578</v>
      </c>
      <c r="H186" s="18" t="s">
        <v>4</v>
      </c>
      <c r="I186" s="52"/>
      <c r="K186" s="23">
        <f>IF($H186&lt;&gt;"", IF($H186 = "Yes", Data!$B$2, IF($H186 = "Partially", Data!$B$4, IF($H186 = "NO", Data!$B$3, IF($H186 = "N/A", Data!$B$5)))),"")</f>
        <v>50</v>
      </c>
      <c r="L186" s="90"/>
      <c r="M186" s="83"/>
    </row>
    <row r="187" spans="1:13" ht="39.6" customHeight="1" x14ac:dyDescent="0.2">
      <c r="A187" s="93" t="s">
        <v>182</v>
      </c>
      <c r="B187" s="95" t="s">
        <v>15</v>
      </c>
      <c r="C187" s="95" t="s">
        <v>186</v>
      </c>
      <c r="D187" s="97" t="s">
        <v>187</v>
      </c>
      <c r="F187" s="30" t="s">
        <v>579</v>
      </c>
      <c r="H187" s="18" t="s">
        <v>4</v>
      </c>
      <c r="I187" s="53"/>
      <c r="K187" s="24">
        <f>IF($H187&lt;&gt;"", IF($H187 = "Yes", Data!$B$2, IF($H187 = "Partially", Data!$B$4, IF($H187 = "NO", Data!$B$3, IF($H187 = "N/A", Data!$B$5)))),"")</f>
        <v>50</v>
      </c>
      <c r="L187" s="88">
        <f>AVERAGE(K187:K192)</f>
        <v>70</v>
      </c>
      <c r="M187" s="83"/>
    </row>
    <row r="188" spans="1:13" x14ac:dyDescent="0.2">
      <c r="A188" s="94"/>
      <c r="B188" s="96"/>
      <c r="C188" s="96"/>
      <c r="D188" s="98"/>
      <c r="F188" s="27" t="s">
        <v>580</v>
      </c>
      <c r="H188" s="18" t="s">
        <v>2</v>
      </c>
      <c r="I188" s="51"/>
      <c r="K188" s="22">
        <f>IF($H188&lt;&gt;"", IF($H188 = "Yes", Data!$B$2, IF($H188 = "Partially", Data!$B$4, IF($H188 = "NO", Data!$B$3, IF($H188 = "N/A", Data!$B$5)))),"")</f>
        <v>100</v>
      </c>
      <c r="L188" s="89"/>
      <c r="M188" s="83"/>
    </row>
    <row r="189" spans="1:13" x14ac:dyDescent="0.2">
      <c r="A189" s="94"/>
      <c r="B189" s="96"/>
      <c r="C189" s="96"/>
      <c r="D189" s="98"/>
      <c r="F189" s="27" t="s">
        <v>581</v>
      </c>
      <c r="H189" s="18" t="s">
        <v>4</v>
      </c>
      <c r="I189" s="51"/>
      <c r="K189" s="22">
        <f>IF($H189&lt;&gt;"", IF($H189 = "Yes", Data!$B$2, IF($H189 = "Partially", Data!$B$4, IF($H189 = "NO", Data!$B$3, IF($H189 = "N/A", Data!$B$5)))),"")</f>
        <v>50</v>
      </c>
      <c r="L189" s="89"/>
      <c r="M189" s="83"/>
    </row>
    <row r="190" spans="1:13" x14ac:dyDescent="0.2">
      <c r="A190" s="94"/>
      <c r="B190" s="96"/>
      <c r="C190" s="96"/>
      <c r="D190" s="98"/>
      <c r="F190" s="27" t="s">
        <v>582</v>
      </c>
      <c r="H190" s="18" t="s">
        <v>5</v>
      </c>
      <c r="I190" s="51"/>
      <c r="K190" s="22" t="str">
        <f>IF($H190&lt;&gt;"", IF($H190 = "Yes", Data!$B$2, IF($H190 = "Partially", Data!$B$4, IF($H190 = "NO", Data!$B$3, IF($H190 = "N/A", Data!$B$5)))),"")</f>
        <v>N/A</v>
      </c>
      <c r="L190" s="89"/>
      <c r="M190" s="83"/>
    </row>
    <row r="191" spans="1:13" x14ac:dyDescent="0.2">
      <c r="A191" s="94"/>
      <c r="B191" s="96"/>
      <c r="C191" s="96"/>
      <c r="D191" s="98"/>
      <c r="F191" s="27" t="s">
        <v>583</v>
      </c>
      <c r="H191" s="18" t="s">
        <v>4</v>
      </c>
      <c r="I191" s="51"/>
      <c r="K191" s="22">
        <f>IF($H191&lt;&gt;"", IF($H191 = "Yes", Data!$B$2, IF($H191 = "Partially", Data!$B$4, IF($H191 = "NO", Data!$B$3, IF($H191 = "N/A", Data!$B$5)))),"")</f>
        <v>50</v>
      </c>
      <c r="L191" s="89"/>
      <c r="M191" s="83"/>
    </row>
    <row r="192" spans="1:13" x14ac:dyDescent="0.2">
      <c r="A192" s="99"/>
      <c r="B192" s="100"/>
      <c r="C192" s="100"/>
      <c r="D192" s="101"/>
      <c r="F192" s="29" t="s">
        <v>584</v>
      </c>
      <c r="H192" s="18" t="s">
        <v>2</v>
      </c>
      <c r="I192" s="52"/>
      <c r="K192" s="23">
        <f>IF($H192&lt;&gt;"", IF($H192 = "Yes", Data!$B$2, IF($H192 = "Partially", Data!$B$4, IF($H192 = "NO", Data!$B$3, IF($H192 = "N/A", Data!$B$5)))),"")</f>
        <v>100</v>
      </c>
      <c r="L192" s="90"/>
      <c r="M192" s="83"/>
    </row>
    <row r="193" spans="1:13" ht="26.25" thickBot="1" x14ac:dyDescent="0.25">
      <c r="A193" s="35" t="s">
        <v>182</v>
      </c>
      <c r="B193" s="36" t="s">
        <v>21</v>
      </c>
      <c r="C193" s="36" t="s">
        <v>189</v>
      </c>
      <c r="D193" s="37" t="s">
        <v>190</v>
      </c>
      <c r="F193" s="38" t="s">
        <v>585</v>
      </c>
      <c r="H193" s="18" t="s">
        <v>3</v>
      </c>
      <c r="I193" s="56"/>
      <c r="K193" s="39">
        <f>IF($H193&lt;&gt;"", IF($H193 = "Yes", Data!$B$2, IF($H193 = "Partially", Data!$B$4, IF($H193 = "NO", Data!$B$3, IF($H193 = "N/A", Data!$B$5)))),"")</f>
        <v>0</v>
      </c>
      <c r="L193" s="48">
        <f>K193</f>
        <v>0</v>
      </c>
      <c r="M193" s="84"/>
    </row>
    <row r="194" spans="1:13" ht="25.5" x14ac:dyDescent="0.2">
      <c r="A194" s="41" t="s">
        <v>192</v>
      </c>
      <c r="B194" s="42" t="s">
        <v>15</v>
      </c>
      <c r="C194" s="42" t="s">
        <v>193</v>
      </c>
      <c r="D194" s="43" t="s">
        <v>194</v>
      </c>
      <c r="F194" s="44" t="s">
        <v>586</v>
      </c>
      <c r="H194" s="18" t="s">
        <v>4</v>
      </c>
      <c r="I194" s="57"/>
      <c r="K194" s="45">
        <f>IF($H194&lt;&gt;"", IF($H194 = "Yes", Data!$B$2, IF($H194 = "Partially", Data!$B$4, IF($H194 = "NO", Data!$B$3, IF($H194 = "N/A", Data!$B$5)))),"")</f>
        <v>50</v>
      </c>
      <c r="L194" s="49">
        <f>K194</f>
        <v>50</v>
      </c>
      <c r="M194" s="82">
        <f>AVERAGE(L194:L203)</f>
        <v>54.166666666666664</v>
      </c>
    </row>
    <row r="195" spans="1:13" ht="39.6" customHeight="1" x14ac:dyDescent="0.2">
      <c r="A195" s="93" t="s">
        <v>192</v>
      </c>
      <c r="B195" s="95" t="s">
        <v>15</v>
      </c>
      <c r="C195" s="95" t="s">
        <v>196</v>
      </c>
      <c r="D195" s="97" t="s">
        <v>197</v>
      </c>
      <c r="F195" s="30" t="s">
        <v>587</v>
      </c>
      <c r="H195" s="18" t="s">
        <v>2</v>
      </c>
      <c r="I195" s="53"/>
      <c r="K195" s="24">
        <f>IF($H195&lt;&gt;"", IF($H195 = "Yes", Data!$B$2, IF($H195 = "Partially", Data!$B$4, IF($H195 = "NO", Data!$B$3, IF($H195 = "N/A", Data!$B$5)))),"")</f>
        <v>100</v>
      </c>
      <c r="L195" s="88">
        <f>AVERAGE(K195:K198)</f>
        <v>50</v>
      </c>
      <c r="M195" s="83"/>
    </row>
    <row r="196" spans="1:13" x14ac:dyDescent="0.2">
      <c r="A196" s="94"/>
      <c r="B196" s="96"/>
      <c r="C196" s="96"/>
      <c r="D196" s="98"/>
      <c r="F196" s="27" t="s">
        <v>588</v>
      </c>
      <c r="H196" s="18" t="s">
        <v>5</v>
      </c>
      <c r="I196" s="51"/>
      <c r="K196" s="22" t="str">
        <f>IF($H196&lt;&gt;"", IF($H196 = "Yes", Data!$B$2, IF($H196 = "Partially", Data!$B$4, IF($H196 = "NO", Data!$B$3, IF($H196 = "N/A", Data!$B$5)))),"")</f>
        <v>N/A</v>
      </c>
      <c r="L196" s="89"/>
      <c r="M196" s="83"/>
    </row>
    <row r="197" spans="1:13" x14ac:dyDescent="0.2">
      <c r="A197" s="94"/>
      <c r="B197" s="96"/>
      <c r="C197" s="96"/>
      <c r="D197" s="98"/>
      <c r="F197" s="27" t="s">
        <v>589</v>
      </c>
      <c r="H197" s="18" t="s">
        <v>3</v>
      </c>
      <c r="I197" s="51"/>
      <c r="K197" s="22">
        <f>IF($H197&lt;&gt;"", IF($H197 = "Yes", Data!$B$2, IF($H197 = "Partially", Data!$B$4, IF($H197 = "NO", Data!$B$3, IF($H197 = "N/A", Data!$B$5)))),"")</f>
        <v>0</v>
      </c>
      <c r="L197" s="89"/>
      <c r="M197" s="83"/>
    </row>
    <row r="198" spans="1:13" x14ac:dyDescent="0.2">
      <c r="A198" s="99"/>
      <c r="B198" s="100"/>
      <c r="C198" s="100"/>
      <c r="D198" s="101"/>
      <c r="F198" s="29" t="s">
        <v>590</v>
      </c>
      <c r="H198" s="18" t="s">
        <v>4</v>
      </c>
      <c r="I198" s="52"/>
      <c r="K198" s="23">
        <f>IF($H198&lt;&gt;"", IF($H198 = "Yes", Data!$B$2, IF($H198 = "Partially", Data!$B$4, IF($H198 = "NO", Data!$B$3, IF($H198 = "N/A", Data!$B$5)))),"")</f>
        <v>50</v>
      </c>
      <c r="L198" s="90"/>
      <c r="M198" s="83"/>
    </row>
    <row r="199" spans="1:13" ht="25.5" x14ac:dyDescent="0.2">
      <c r="A199" s="31" t="s">
        <v>192</v>
      </c>
      <c r="B199" s="19" t="s">
        <v>21</v>
      </c>
      <c r="C199" s="19" t="s">
        <v>199</v>
      </c>
      <c r="D199" s="32" t="s">
        <v>200</v>
      </c>
      <c r="F199" s="33" t="s">
        <v>591</v>
      </c>
      <c r="H199" s="18" t="s">
        <v>3</v>
      </c>
      <c r="I199" s="55"/>
      <c r="K199" s="34">
        <f>IF($H199&lt;&gt;"", IF($H199 = "Yes", Data!$B$2, IF($H199 = "Partially", Data!$B$4, IF($H199 = "NO", Data!$B$3, IF($H199 = "N/A", Data!$B$5)))),"")</f>
        <v>0</v>
      </c>
      <c r="L199" s="47">
        <f>K199</f>
        <v>0</v>
      </c>
      <c r="M199" s="83"/>
    </row>
    <row r="200" spans="1:13" ht="38.25" x14ac:dyDescent="0.2">
      <c r="A200" s="31" t="s">
        <v>192</v>
      </c>
      <c r="B200" s="19" t="s">
        <v>21</v>
      </c>
      <c r="C200" s="19" t="s">
        <v>202</v>
      </c>
      <c r="D200" s="32" t="s">
        <v>203</v>
      </c>
      <c r="F200" s="33" t="s">
        <v>592</v>
      </c>
      <c r="H200" s="18" t="s">
        <v>2</v>
      </c>
      <c r="I200" s="55"/>
      <c r="K200" s="34">
        <f>IF($H200&lt;&gt;"", IF($H200 = "Yes", Data!$B$2, IF($H200 = "Partially", Data!$B$4, IF($H200 = "NO", Data!$B$3, IF($H200 = "N/A", Data!$B$5)))),"")</f>
        <v>100</v>
      </c>
      <c r="L200" s="47">
        <f>K200</f>
        <v>100</v>
      </c>
      <c r="M200" s="83"/>
    </row>
    <row r="201" spans="1:13" ht="52.9" customHeight="1" x14ac:dyDescent="0.2">
      <c r="A201" s="93" t="s">
        <v>192</v>
      </c>
      <c r="B201" s="95" t="s">
        <v>21</v>
      </c>
      <c r="C201" s="95" t="s">
        <v>205</v>
      </c>
      <c r="D201" s="97" t="s">
        <v>206</v>
      </c>
      <c r="F201" s="30" t="s">
        <v>593</v>
      </c>
      <c r="H201" s="18" t="s">
        <v>2</v>
      </c>
      <c r="I201" s="53"/>
      <c r="K201" s="24">
        <f>IF($H201&lt;&gt;"", IF($H201 = "Yes", Data!$B$2, IF($H201 = "Partially", Data!$B$4, IF($H201 = "NO", Data!$B$3, IF($H201 = "N/A", Data!$B$5)))),"")</f>
        <v>100</v>
      </c>
      <c r="L201" s="88">
        <f>AVERAGE(K201:K202)</f>
        <v>75</v>
      </c>
      <c r="M201" s="83"/>
    </row>
    <row r="202" spans="1:13" ht="25.5" x14ac:dyDescent="0.2">
      <c r="A202" s="99"/>
      <c r="B202" s="100"/>
      <c r="C202" s="100"/>
      <c r="D202" s="101"/>
      <c r="F202" s="29" t="s">
        <v>594</v>
      </c>
      <c r="H202" s="18" t="s">
        <v>4</v>
      </c>
      <c r="I202" s="52"/>
      <c r="K202" s="23">
        <f>IF($H202&lt;&gt;"", IF($H202 = "Yes", Data!$B$2, IF($H202 = "Partially", Data!$B$4, IF($H202 = "NO", Data!$B$3, IF($H202 = "N/A", Data!$B$5)))),"")</f>
        <v>50</v>
      </c>
      <c r="L202" s="90"/>
      <c r="M202" s="83"/>
    </row>
    <row r="203" spans="1:13" ht="39" thickBot="1" x14ac:dyDescent="0.25">
      <c r="A203" s="35" t="s">
        <v>192</v>
      </c>
      <c r="B203" s="36" t="s">
        <v>21</v>
      </c>
      <c r="C203" s="36" t="s">
        <v>208</v>
      </c>
      <c r="D203" s="37" t="s">
        <v>209</v>
      </c>
      <c r="F203" s="38" t="s">
        <v>595</v>
      </c>
      <c r="H203" s="18" t="s">
        <v>4</v>
      </c>
      <c r="I203" s="56"/>
      <c r="K203" s="39">
        <f>IF($H203&lt;&gt;"", IF($H203 = "Yes", Data!$B$2, IF($H203 = "Partially", Data!$B$4, IF($H203 = "NO", Data!$B$3, IF($H203 = "N/A", Data!$B$5)))),"")</f>
        <v>50</v>
      </c>
      <c r="L203" s="48">
        <f>K203</f>
        <v>50</v>
      </c>
      <c r="M203" s="84"/>
    </row>
    <row r="204" spans="1:13" ht="39.6" customHeight="1" x14ac:dyDescent="0.2">
      <c r="A204" s="102" t="s">
        <v>211</v>
      </c>
      <c r="B204" s="103" t="s">
        <v>15</v>
      </c>
      <c r="C204" s="103" t="s">
        <v>212</v>
      </c>
      <c r="D204" s="104" t="s">
        <v>213</v>
      </c>
      <c r="F204" s="26" t="s">
        <v>460</v>
      </c>
      <c r="H204" s="18" t="s">
        <v>2</v>
      </c>
      <c r="I204" s="50"/>
      <c r="K204" s="21">
        <f>IF($H204&lt;&gt;"", IF($H204 = "Yes", Data!$B$2, IF($H204 = "Partially", Data!$B$4, IF($H204 = "NO", Data!$B$3, IF($H204 = "N/A", Data!$B$5)))),"")</f>
        <v>100</v>
      </c>
      <c r="L204" s="91">
        <f>AVERAGE(K204:K207)</f>
        <v>66.666666666666671</v>
      </c>
      <c r="M204" s="82">
        <f>AVERAGE(L204:L218)</f>
        <v>62.962962962962969</v>
      </c>
    </row>
    <row r="205" spans="1:13" x14ac:dyDescent="0.2">
      <c r="A205" s="94"/>
      <c r="B205" s="96"/>
      <c r="C205" s="96"/>
      <c r="D205" s="98"/>
      <c r="F205" s="27" t="s">
        <v>461</v>
      </c>
      <c r="H205" s="18" t="s">
        <v>4</v>
      </c>
      <c r="I205" s="51"/>
      <c r="K205" s="22">
        <f>IF($H205&lt;&gt;"", IF($H205 = "Yes", Data!$B$2, IF($H205 = "Partially", Data!$B$4, IF($H205 = "NO", Data!$B$3, IF($H205 = "N/A", Data!$B$5)))),"")</f>
        <v>50</v>
      </c>
      <c r="L205" s="89"/>
      <c r="M205" s="83"/>
    </row>
    <row r="206" spans="1:13" x14ac:dyDescent="0.2">
      <c r="A206" s="94"/>
      <c r="B206" s="96"/>
      <c r="C206" s="96"/>
      <c r="D206" s="98"/>
      <c r="F206" s="27" t="s">
        <v>462</v>
      </c>
      <c r="H206" s="18" t="s">
        <v>5</v>
      </c>
      <c r="I206" s="51"/>
      <c r="K206" s="22" t="str">
        <f>IF($H206&lt;&gt;"", IF($H206 = "Yes", Data!$B$2, IF($H206 = "Partially", Data!$B$4, IF($H206 = "NO", Data!$B$3, IF($H206 = "N/A", Data!$B$5)))),"")</f>
        <v>N/A</v>
      </c>
      <c r="L206" s="89"/>
      <c r="M206" s="83"/>
    </row>
    <row r="207" spans="1:13" x14ac:dyDescent="0.2">
      <c r="A207" s="99"/>
      <c r="B207" s="100"/>
      <c r="C207" s="100"/>
      <c r="D207" s="101"/>
      <c r="F207" s="29" t="s">
        <v>463</v>
      </c>
      <c r="H207" s="18" t="s">
        <v>4</v>
      </c>
      <c r="I207" s="52"/>
      <c r="K207" s="23">
        <f>IF($H207&lt;&gt;"", IF($H207 = "Yes", Data!$B$2, IF($H207 = "Partially", Data!$B$4, IF($H207 = "NO", Data!$B$3, IF($H207 = "N/A", Data!$B$5)))),"")</f>
        <v>50</v>
      </c>
      <c r="L207" s="90"/>
      <c r="M207" s="83"/>
    </row>
    <row r="208" spans="1:13" ht="25.5" x14ac:dyDescent="0.2">
      <c r="A208" s="31" t="s">
        <v>211</v>
      </c>
      <c r="B208" s="19" t="s">
        <v>15</v>
      </c>
      <c r="C208" s="19" t="s">
        <v>215</v>
      </c>
      <c r="D208" s="32" t="s">
        <v>216</v>
      </c>
      <c r="F208" s="33" t="s">
        <v>596</v>
      </c>
      <c r="H208" s="18" t="s">
        <v>2</v>
      </c>
      <c r="I208" s="55"/>
      <c r="K208" s="34">
        <f>IF($H208&lt;&gt;"", IF($H208 = "Yes", Data!$B$2, IF($H208 = "Partially", Data!$B$4, IF($H208 = "NO", Data!$B$3, IF($H208 = "N/A", Data!$B$5)))),"")</f>
        <v>100</v>
      </c>
      <c r="L208" s="47">
        <f>K208</f>
        <v>100</v>
      </c>
      <c r="M208" s="83"/>
    </row>
    <row r="209" spans="1:13" ht="26.45" customHeight="1" x14ac:dyDescent="0.2">
      <c r="A209" s="93" t="s">
        <v>211</v>
      </c>
      <c r="B209" s="95" t="s">
        <v>15</v>
      </c>
      <c r="C209" s="95" t="s">
        <v>218</v>
      </c>
      <c r="D209" s="97" t="s">
        <v>219</v>
      </c>
      <c r="F209" s="30" t="s">
        <v>464</v>
      </c>
      <c r="H209" s="18" t="s">
        <v>3</v>
      </c>
      <c r="I209" s="53"/>
      <c r="K209" s="24">
        <f>IF($H209&lt;&gt;"", IF($H209 = "Yes", Data!$B$2, IF($H209 = "Partially", Data!$B$4, IF($H209 = "NO", Data!$B$3, IF($H209 = "N/A", Data!$B$5)))),"")</f>
        <v>0</v>
      </c>
      <c r="L209" s="88">
        <f>AVERAGE(K209:K210)</f>
        <v>25</v>
      </c>
      <c r="M209" s="83"/>
    </row>
    <row r="210" spans="1:13" x14ac:dyDescent="0.2">
      <c r="A210" s="99"/>
      <c r="B210" s="100"/>
      <c r="C210" s="100"/>
      <c r="D210" s="101"/>
      <c r="F210" s="29" t="s">
        <v>597</v>
      </c>
      <c r="H210" s="18" t="s">
        <v>4</v>
      </c>
      <c r="I210" s="52"/>
      <c r="K210" s="23">
        <f>IF($H210&lt;&gt;"", IF($H210 = "Yes", Data!$B$2, IF($H210 = "Partially", Data!$B$4, IF($H210 = "NO", Data!$B$3, IF($H210 = "N/A", Data!$B$5)))),"")</f>
        <v>50</v>
      </c>
      <c r="L210" s="90"/>
      <c r="M210" s="83"/>
    </row>
    <row r="211" spans="1:13" ht="26.45" customHeight="1" x14ac:dyDescent="0.2">
      <c r="A211" s="93" t="s">
        <v>211</v>
      </c>
      <c r="B211" s="95" t="s">
        <v>21</v>
      </c>
      <c r="C211" s="95" t="s">
        <v>221</v>
      </c>
      <c r="D211" s="97" t="s">
        <v>222</v>
      </c>
      <c r="F211" s="30" t="s">
        <v>465</v>
      </c>
      <c r="H211" s="18" t="s">
        <v>2</v>
      </c>
      <c r="I211" s="53"/>
      <c r="K211" s="24">
        <f>IF($H211&lt;&gt;"", IF($H211 = "Yes", Data!$B$2, IF($H211 = "Partially", Data!$B$4, IF($H211 = "NO", Data!$B$3, IF($H211 = "N/A", Data!$B$5)))),"")</f>
        <v>100</v>
      </c>
      <c r="L211" s="88">
        <f>AVERAGE(K211:K212)</f>
        <v>100</v>
      </c>
      <c r="M211" s="83"/>
    </row>
    <row r="212" spans="1:13" x14ac:dyDescent="0.2">
      <c r="A212" s="99"/>
      <c r="B212" s="100"/>
      <c r="C212" s="100"/>
      <c r="D212" s="101"/>
      <c r="F212" s="29" t="s">
        <v>466</v>
      </c>
      <c r="H212" s="18" t="s">
        <v>5</v>
      </c>
      <c r="I212" s="52"/>
      <c r="K212" s="23" t="str">
        <f>IF($H212&lt;&gt;"", IF($H212 = "Yes", Data!$B$2, IF($H212 = "Partially", Data!$B$4, IF($H212 = "NO", Data!$B$3, IF($H212 = "N/A", Data!$B$5)))),"")</f>
        <v>N/A</v>
      </c>
      <c r="L212" s="90"/>
      <c r="M212" s="83"/>
    </row>
    <row r="213" spans="1:13" ht="39.6" customHeight="1" x14ac:dyDescent="0.2">
      <c r="A213" s="93" t="s">
        <v>211</v>
      </c>
      <c r="B213" s="95" t="s">
        <v>21</v>
      </c>
      <c r="C213" s="95" t="s">
        <v>224</v>
      </c>
      <c r="D213" s="97" t="s">
        <v>225</v>
      </c>
      <c r="F213" s="30" t="s">
        <v>467</v>
      </c>
      <c r="H213" s="18" t="s">
        <v>3</v>
      </c>
      <c r="I213" s="53"/>
      <c r="K213" s="24">
        <f>IF($H213&lt;&gt;"", IF($H213 = "Yes", Data!$B$2, IF($H213 = "Partially", Data!$B$4, IF($H213 = "NO", Data!$B$3, IF($H213 = "N/A", Data!$B$5)))),"")</f>
        <v>0</v>
      </c>
      <c r="L213" s="88">
        <f>AVERAGE(K213:K214)</f>
        <v>25</v>
      </c>
      <c r="M213" s="83"/>
    </row>
    <row r="214" spans="1:13" x14ac:dyDescent="0.2">
      <c r="A214" s="99"/>
      <c r="B214" s="100"/>
      <c r="C214" s="100"/>
      <c r="D214" s="101"/>
      <c r="F214" s="29" t="s">
        <v>468</v>
      </c>
      <c r="H214" s="18" t="s">
        <v>4</v>
      </c>
      <c r="I214" s="52"/>
      <c r="K214" s="23">
        <f>IF($H214&lt;&gt;"", IF($H214 = "Yes", Data!$B$2, IF($H214 = "Partially", Data!$B$4, IF($H214 = "NO", Data!$B$3, IF($H214 = "N/A", Data!$B$5)))),"")</f>
        <v>50</v>
      </c>
      <c r="L214" s="90"/>
      <c r="M214" s="83"/>
    </row>
    <row r="215" spans="1:13" ht="51" x14ac:dyDescent="0.2">
      <c r="A215" s="31" t="s">
        <v>211</v>
      </c>
      <c r="B215" s="19" t="s">
        <v>21</v>
      </c>
      <c r="C215" s="19" t="s">
        <v>227</v>
      </c>
      <c r="D215" s="32" t="s">
        <v>228</v>
      </c>
      <c r="F215" s="33" t="s">
        <v>469</v>
      </c>
      <c r="H215" s="18" t="s">
        <v>3</v>
      </c>
      <c r="I215" s="55"/>
      <c r="K215" s="34">
        <f>IF($H215&lt;&gt;"", IF($H215 = "Yes", Data!$B$2, IF($H215 = "Partially", Data!$B$4, IF($H215 = "NO", Data!$B$3, IF($H215 = "N/A", Data!$B$5)))),"")</f>
        <v>0</v>
      </c>
      <c r="L215" s="47">
        <f>K215</f>
        <v>0</v>
      </c>
      <c r="M215" s="83"/>
    </row>
    <row r="216" spans="1:13" ht="25.5" x14ac:dyDescent="0.2">
      <c r="A216" s="31" t="s">
        <v>211</v>
      </c>
      <c r="B216" s="19" t="s">
        <v>21</v>
      </c>
      <c r="C216" s="19" t="s">
        <v>230</v>
      </c>
      <c r="D216" s="32" t="s">
        <v>231</v>
      </c>
      <c r="F216" s="33" t="s">
        <v>470</v>
      </c>
      <c r="H216" s="18" t="s">
        <v>2</v>
      </c>
      <c r="I216" s="55"/>
      <c r="K216" s="34">
        <f>IF($H216&lt;&gt;"", IF($H216 = "Yes", Data!$B$2, IF($H216 = "Partially", Data!$B$4, IF($H216 = "NO", Data!$B$3, IF($H216 = "N/A", Data!$B$5)))),"")</f>
        <v>100</v>
      </c>
      <c r="L216" s="47">
        <f>K216</f>
        <v>100</v>
      </c>
      <c r="M216" s="83"/>
    </row>
    <row r="217" spans="1:13" ht="25.5" x14ac:dyDescent="0.2">
      <c r="A217" s="31" t="s">
        <v>211</v>
      </c>
      <c r="B217" s="19" t="s">
        <v>21</v>
      </c>
      <c r="C217" s="19" t="s">
        <v>233</v>
      </c>
      <c r="D217" s="32" t="s">
        <v>234</v>
      </c>
      <c r="F217" s="33" t="s">
        <v>598</v>
      </c>
      <c r="H217" s="18" t="s">
        <v>2</v>
      </c>
      <c r="I217" s="55"/>
      <c r="K217" s="34">
        <f>IF($H217&lt;&gt;"", IF($H217 = "Yes", Data!$B$2, IF($H217 = "Partially", Data!$B$4, IF($H217 = "NO", Data!$B$3, IF($H217 = "N/A", Data!$B$5)))),"")</f>
        <v>100</v>
      </c>
      <c r="L217" s="47">
        <f>K217</f>
        <v>100</v>
      </c>
      <c r="M217" s="83"/>
    </row>
    <row r="218" spans="1:13" ht="26.25" thickBot="1" x14ac:dyDescent="0.25">
      <c r="A218" s="35" t="s">
        <v>211</v>
      </c>
      <c r="B218" s="36" t="s">
        <v>21</v>
      </c>
      <c r="C218" s="36" t="s">
        <v>236</v>
      </c>
      <c r="D218" s="37" t="s">
        <v>237</v>
      </c>
      <c r="F218" s="38" t="s">
        <v>471</v>
      </c>
      <c r="H218" s="18" t="s">
        <v>4</v>
      </c>
      <c r="I218" s="56"/>
      <c r="K218" s="39">
        <f>IF($H218&lt;&gt;"", IF($H218 = "Yes", Data!$B$2, IF($H218 = "Partially", Data!$B$4, IF($H218 = "NO", Data!$B$3, IF($H218 = "N/A", Data!$B$5)))),"")</f>
        <v>50</v>
      </c>
      <c r="L218" s="48">
        <f>K218</f>
        <v>50</v>
      </c>
      <c r="M218" s="84"/>
    </row>
    <row r="219" spans="1:13" ht="25.5" x14ac:dyDescent="0.2">
      <c r="A219" s="41" t="s">
        <v>6</v>
      </c>
      <c r="B219" s="42" t="s">
        <v>15</v>
      </c>
      <c r="C219" s="42" t="s">
        <v>239</v>
      </c>
      <c r="D219" s="43" t="s">
        <v>240</v>
      </c>
      <c r="F219" s="44" t="s">
        <v>472</v>
      </c>
      <c r="H219" s="18" t="s">
        <v>4</v>
      </c>
      <c r="I219" s="57"/>
      <c r="K219" s="45">
        <f>IF($H219&lt;&gt;"", IF($H219 = "Yes", Data!$B$2, IF($H219 = "Partially", Data!$B$4, IF($H219 = "NO", Data!$B$3, IF($H219 = "N/A", Data!$B$5)))),"")</f>
        <v>50</v>
      </c>
      <c r="L219" s="49">
        <f>K219</f>
        <v>50</v>
      </c>
      <c r="M219" s="82">
        <f>AVERAGE(L219:L222)</f>
        <v>62.5</v>
      </c>
    </row>
    <row r="220" spans="1:13" ht="39.6" customHeight="1" x14ac:dyDescent="0.2">
      <c r="A220" s="93" t="s">
        <v>6</v>
      </c>
      <c r="B220" s="95" t="s">
        <v>15</v>
      </c>
      <c r="C220" s="95" t="s">
        <v>242</v>
      </c>
      <c r="D220" s="97" t="s">
        <v>243</v>
      </c>
      <c r="F220" s="30" t="s">
        <v>473</v>
      </c>
      <c r="H220" s="18" t="s">
        <v>2</v>
      </c>
      <c r="I220" s="53"/>
      <c r="K220" s="24">
        <f>IF($H220&lt;&gt;"", IF($H220 = "Yes", Data!$B$2, IF($H220 = "Partially", Data!$B$4, IF($H220 = "NO", Data!$B$3, IF($H220 = "N/A", Data!$B$5)))),"")</f>
        <v>100</v>
      </c>
      <c r="L220" s="88">
        <f>AVERAGE(K220:K222)</f>
        <v>75</v>
      </c>
      <c r="M220" s="83"/>
    </row>
    <row r="221" spans="1:13" ht="25.5" x14ac:dyDescent="0.2">
      <c r="A221" s="94"/>
      <c r="B221" s="96"/>
      <c r="C221" s="96"/>
      <c r="D221" s="98"/>
      <c r="F221" s="27" t="s">
        <v>474</v>
      </c>
      <c r="H221" s="18" t="s">
        <v>4</v>
      </c>
      <c r="I221" s="51"/>
      <c r="K221" s="22">
        <f>IF($H221&lt;&gt;"", IF($H221 = "Yes", Data!$B$2, IF($H221 = "Partially", Data!$B$4, IF($H221 = "NO", Data!$B$3, IF($H221 = "N/A", Data!$B$5)))),"")</f>
        <v>50</v>
      </c>
      <c r="L221" s="89"/>
      <c r="M221" s="83"/>
    </row>
    <row r="222" spans="1:13" ht="13.5" thickBot="1" x14ac:dyDescent="0.25">
      <c r="A222" s="105"/>
      <c r="B222" s="106"/>
      <c r="C222" s="106"/>
      <c r="D222" s="107"/>
      <c r="F222" s="28" t="s">
        <v>475</v>
      </c>
      <c r="H222" s="18" t="s">
        <v>5</v>
      </c>
      <c r="I222" s="54"/>
      <c r="K222" s="25" t="str">
        <f>IF($H222&lt;&gt;"", IF($H222 = "Yes", Data!$B$2, IF($H222 = "Partially", Data!$B$4, IF($H222 = "NO", Data!$B$3, IF($H222 = "N/A", Data!$B$5)))),"")</f>
        <v>N/A</v>
      </c>
      <c r="L222" s="92"/>
      <c r="M222" s="84"/>
    </row>
    <row r="223" spans="1:13" ht="39.6" customHeight="1" x14ac:dyDescent="0.2">
      <c r="A223" s="102" t="s">
        <v>245</v>
      </c>
      <c r="B223" s="103" t="s">
        <v>15</v>
      </c>
      <c r="C223" s="103" t="s">
        <v>246</v>
      </c>
      <c r="D223" s="104" t="s">
        <v>247</v>
      </c>
      <c r="F223" s="26" t="s">
        <v>599</v>
      </c>
      <c r="H223" s="18" t="s">
        <v>4</v>
      </c>
      <c r="I223" s="50"/>
      <c r="K223" s="21">
        <f>IF($H223&lt;&gt;"", IF($H223 = "Yes", Data!$B$2, IF($H223 = "Partially", Data!$B$4, IF($H223 = "NO", Data!$B$3, IF($H223 = "N/A", Data!$B$5)))),"")</f>
        <v>50</v>
      </c>
      <c r="L223" s="91">
        <f>AVERAGE(K223:K226)</f>
        <v>50</v>
      </c>
      <c r="M223" s="82">
        <f>AVERAGE(L223:L238)</f>
        <v>61.111111111111114</v>
      </c>
    </row>
    <row r="224" spans="1:13" x14ac:dyDescent="0.2">
      <c r="A224" s="94"/>
      <c r="B224" s="96"/>
      <c r="C224" s="96"/>
      <c r="D224" s="98"/>
      <c r="F224" s="27" t="s">
        <v>476</v>
      </c>
      <c r="H224" s="18" t="s">
        <v>2</v>
      </c>
      <c r="I224" s="51"/>
      <c r="K224" s="22">
        <f>IF($H224&lt;&gt;"", IF($H224 = "Yes", Data!$B$2, IF($H224 = "Partially", Data!$B$4, IF($H224 = "NO", Data!$B$3, IF($H224 = "N/A", Data!$B$5)))),"")</f>
        <v>100</v>
      </c>
      <c r="L224" s="89"/>
      <c r="M224" s="83"/>
    </row>
    <row r="225" spans="1:13" x14ac:dyDescent="0.2">
      <c r="A225" s="94"/>
      <c r="B225" s="96"/>
      <c r="C225" s="96"/>
      <c r="D225" s="98"/>
      <c r="F225" s="27" t="s">
        <v>477</v>
      </c>
      <c r="H225" s="18" t="s">
        <v>3</v>
      </c>
      <c r="I225" s="51"/>
      <c r="K225" s="22">
        <f>IF($H225&lt;&gt;"", IF($H225 = "Yes", Data!$B$2, IF($H225 = "Partially", Data!$B$4, IF($H225 = "NO", Data!$B$3, IF($H225 = "N/A", Data!$B$5)))),"")</f>
        <v>0</v>
      </c>
      <c r="L225" s="89"/>
      <c r="M225" s="83"/>
    </row>
    <row r="226" spans="1:13" x14ac:dyDescent="0.2">
      <c r="A226" s="99"/>
      <c r="B226" s="100"/>
      <c r="C226" s="100"/>
      <c r="D226" s="101"/>
      <c r="F226" s="29" t="s">
        <v>478</v>
      </c>
      <c r="H226" s="18" t="s">
        <v>4</v>
      </c>
      <c r="I226" s="52"/>
      <c r="K226" s="23">
        <f>IF($H226&lt;&gt;"", IF($H226 = "Yes", Data!$B$2, IF($H226 = "Partially", Data!$B$4, IF($H226 = "NO", Data!$B$3, IF($H226 = "N/A", Data!$B$5)))),"")</f>
        <v>50</v>
      </c>
      <c r="L226" s="90"/>
      <c r="M226" s="83"/>
    </row>
    <row r="227" spans="1:13" ht="26.45" customHeight="1" x14ac:dyDescent="0.2">
      <c r="A227" s="93" t="s">
        <v>245</v>
      </c>
      <c r="B227" s="95" t="s">
        <v>15</v>
      </c>
      <c r="C227" s="95" t="s">
        <v>249</v>
      </c>
      <c r="D227" s="97" t="s">
        <v>250</v>
      </c>
      <c r="F227" s="30" t="s">
        <v>479</v>
      </c>
      <c r="H227" s="18" t="s">
        <v>2</v>
      </c>
      <c r="I227" s="53"/>
      <c r="K227" s="24">
        <f>IF($H227&lt;&gt;"", IF($H227 = "Yes", Data!$B$2, IF($H227 = "Partially", Data!$B$4, IF($H227 = "NO", Data!$B$3, IF($H227 = "N/A", Data!$B$5)))),"")</f>
        <v>100</v>
      </c>
      <c r="L227" s="88">
        <f>AVERAGE(K227:K230)</f>
        <v>50</v>
      </c>
      <c r="M227" s="83"/>
    </row>
    <row r="228" spans="1:13" x14ac:dyDescent="0.2">
      <c r="A228" s="94"/>
      <c r="B228" s="96"/>
      <c r="C228" s="96"/>
      <c r="D228" s="98"/>
      <c r="F228" s="27" t="s">
        <v>480</v>
      </c>
      <c r="H228" s="18" t="s">
        <v>5</v>
      </c>
      <c r="I228" s="51"/>
      <c r="K228" s="22" t="str">
        <f>IF($H228&lt;&gt;"", IF($H228 = "Yes", Data!$B$2, IF($H228 = "Partially", Data!$B$4, IF($H228 = "NO", Data!$B$3, IF($H228 = "N/A", Data!$B$5)))),"")</f>
        <v>N/A</v>
      </c>
      <c r="L228" s="89"/>
      <c r="M228" s="83"/>
    </row>
    <row r="229" spans="1:13" x14ac:dyDescent="0.2">
      <c r="A229" s="94"/>
      <c r="B229" s="96"/>
      <c r="C229" s="96"/>
      <c r="D229" s="98"/>
      <c r="F229" s="27" t="s">
        <v>481</v>
      </c>
      <c r="H229" s="18" t="s">
        <v>3</v>
      </c>
      <c r="I229" s="51"/>
      <c r="K229" s="22">
        <f>IF($H229&lt;&gt;"", IF($H229 = "Yes", Data!$B$2, IF($H229 = "Partially", Data!$B$4, IF($H229 = "NO", Data!$B$3, IF($H229 = "N/A", Data!$B$5)))),"")</f>
        <v>0</v>
      </c>
      <c r="L229" s="89"/>
      <c r="M229" s="83"/>
    </row>
    <row r="230" spans="1:13" x14ac:dyDescent="0.2">
      <c r="A230" s="99"/>
      <c r="B230" s="100"/>
      <c r="C230" s="100"/>
      <c r="D230" s="101"/>
      <c r="F230" s="29" t="s">
        <v>482</v>
      </c>
      <c r="H230" s="18" t="s">
        <v>4</v>
      </c>
      <c r="I230" s="52"/>
      <c r="K230" s="23">
        <f>IF($H230&lt;&gt;"", IF($H230 = "Yes", Data!$B$2, IF($H230 = "Partially", Data!$B$4, IF($H230 = "NO", Data!$B$3, IF($H230 = "N/A", Data!$B$5)))),"")</f>
        <v>50</v>
      </c>
      <c r="L230" s="90"/>
      <c r="M230" s="83"/>
    </row>
    <row r="231" spans="1:13" x14ac:dyDescent="0.2">
      <c r="A231" s="93" t="s">
        <v>245</v>
      </c>
      <c r="B231" s="95" t="s">
        <v>21</v>
      </c>
      <c r="C231" s="95" t="s">
        <v>252</v>
      </c>
      <c r="D231" s="97" t="s">
        <v>253</v>
      </c>
      <c r="F231" s="30" t="s">
        <v>483</v>
      </c>
      <c r="H231" s="18" t="s">
        <v>3</v>
      </c>
      <c r="I231" s="53"/>
      <c r="K231" s="24">
        <f>IF($H231&lt;&gt;"", IF($H231 = "Yes", Data!$B$2, IF($H231 = "Partially", Data!$B$4, IF($H231 = "NO", Data!$B$3, IF($H231 = "N/A", Data!$B$5)))),"")</f>
        <v>0</v>
      </c>
      <c r="L231" s="88">
        <f>AVERAGE(K231:K232)</f>
        <v>50</v>
      </c>
      <c r="M231" s="83"/>
    </row>
    <row r="232" spans="1:13" x14ac:dyDescent="0.2">
      <c r="A232" s="99"/>
      <c r="B232" s="100"/>
      <c r="C232" s="100"/>
      <c r="D232" s="101"/>
      <c r="F232" s="29" t="s">
        <v>484</v>
      </c>
      <c r="H232" s="18" t="s">
        <v>2</v>
      </c>
      <c r="I232" s="52"/>
      <c r="K232" s="23">
        <f>IF($H232&lt;&gt;"", IF($H232 = "Yes", Data!$B$2, IF($H232 = "Partially", Data!$B$4, IF($H232 = "NO", Data!$B$3, IF($H232 = "N/A", Data!$B$5)))),"")</f>
        <v>100</v>
      </c>
      <c r="L232" s="90"/>
      <c r="M232" s="83"/>
    </row>
    <row r="233" spans="1:13" x14ac:dyDescent="0.2">
      <c r="A233" s="31" t="s">
        <v>245</v>
      </c>
      <c r="B233" s="19" t="s">
        <v>21</v>
      </c>
      <c r="C233" s="19" t="s">
        <v>255</v>
      </c>
      <c r="D233" s="32" t="s">
        <v>256</v>
      </c>
      <c r="F233" s="33" t="s">
        <v>485</v>
      </c>
      <c r="H233" s="18" t="s">
        <v>2</v>
      </c>
      <c r="I233" s="55"/>
      <c r="K233" s="34">
        <f>IF($H233&lt;&gt;"", IF($H233 = "Yes", Data!$B$2, IF($H233 = "Partially", Data!$B$4, IF($H233 = "NO", Data!$B$3, IF($H233 = "N/A", Data!$B$5)))),"")</f>
        <v>100</v>
      </c>
      <c r="L233" s="47">
        <f>K233</f>
        <v>100</v>
      </c>
      <c r="M233" s="83"/>
    </row>
    <row r="234" spans="1:13" x14ac:dyDescent="0.2">
      <c r="A234" s="93" t="s">
        <v>245</v>
      </c>
      <c r="B234" s="95" t="s">
        <v>21</v>
      </c>
      <c r="C234" s="95" t="s">
        <v>258</v>
      </c>
      <c r="D234" s="97" t="s">
        <v>259</v>
      </c>
      <c r="F234" s="30" t="s">
        <v>600</v>
      </c>
      <c r="H234" s="18" t="s">
        <v>4</v>
      </c>
      <c r="I234" s="53"/>
      <c r="K234" s="24">
        <f>IF($H234&lt;&gt;"", IF($H234 = "Yes", Data!$B$2, IF($H234 = "Partially", Data!$B$4, IF($H234 = "NO", Data!$B$3, IF($H234 = "N/A", Data!$B$5)))),"")</f>
        <v>50</v>
      </c>
      <c r="L234" s="88">
        <f>AVERAGE(K234:K236)</f>
        <v>66.666666666666671</v>
      </c>
      <c r="M234" s="83"/>
    </row>
    <row r="235" spans="1:13" x14ac:dyDescent="0.2">
      <c r="A235" s="94"/>
      <c r="B235" s="96"/>
      <c r="C235" s="96"/>
      <c r="D235" s="98"/>
      <c r="F235" s="27" t="s">
        <v>486</v>
      </c>
      <c r="H235" s="18" t="s">
        <v>4</v>
      </c>
      <c r="I235" s="51"/>
      <c r="K235" s="22">
        <f>IF($H235&lt;&gt;"", IF($H235 = "Yes", Data!$B$2, IF($H235 = "Partially", Data!$B$4, IF($H235 = "NO", Data!$B$3, IF($H235 = "N/A", Data!$B$5)))),"")</f>
        <v>50</v>
      </c>
      <c r="L235" s="89"/>
      <c r="M235" s="83"/>
    </row>
    <row r="236" spans="1:13" x14ac:dyDescent="0.2">
      <c r="A236" s="99"/>
      <c r="B236" s="100"/>
      <c r="C236" s="100"/>
      <c r="D236" s="101"/>
      <c r="F236" s="29" t="s">
        <v>487</v>
      </c>
      <c r="H236" s="18" t="s">
        <v>2</v>
      </c>
      <c r="I236" s="52"/>
      <c r="K236" s="23">
        <f>IF($H236&lt;&gt;"", IF($H236 = "Yes", Data!$B$2, IF($H236 = "Partially", Data!$B$4, IF($H236 = "NO", Data!$B$3, IF($H236 = "N/A", Data!$B$5)))),"")</f>
        <v>100</v>
      </c>
      <c r="L236" s="90"/>
      <c r="M236" s="83"/>
    </row>
    <row r="237" spans="1:13" ht="26.45" customHeight="1" x14ac:dyDescent="0.2">
      <c r="A237" s="93" t="s">
        <v>245</v>
      </c>
      <c r="B237" s="95" t="s">
        <v>21</v>
      </c>
      <c r="C237" s="95" t="s">
        <v>261</v>
      </c>
      <c r="D237" s="97" t="s">
        <v>262</v>
      </c>
      <c r="F237" s="30" t="s">
        <v>601</v>
      </c>
      <c r="H237" s="18" t="s">
        <v>4</v>
      </c>
      <c r="I237" s="53"/>
      <c r="K237" s="24">
        <f>IF($H237&lt;&gt;"", IF($H237 = "Yes", Data!$B$2, IF($H237 = "Partially", Data!$B$4, IF($H237 = "NO", Data!$B$3, IF($H237 = "N/A", Data!$B$5)))),"")</f>
        <v>50</v>
      </c>
      <c r="L237" s="88">
        <f>AVERAGE(K237:K238)</f>
        <v>50</v>
      </c>
      <c r="M237" s="83"/>
    </row>
    <row r="238" spans="1:13" ht="13.5" thickBot="1" x14ac:dyDescent="0.25">
      <c r="A238" s="105"/>
      <c r="B238" s="106"/>
      <c r="C238" s="106"/>
      <c r="D238" s="107"/>
      <c r="F238" s="28" t="s">
        <v>488</v>
      </c>
      <c r="H238" s="18" t="s">
        <v>5</v>
      </c>
      <c r="I238" s="54"/>
      <c r="K238" s="25" t="str">
        <f>IF($H238&lt;&gt;"", IF($H238 = "Yes", Data!$B$2, IF($H238 = "Partially", Data!$B$4, IF($H238 = "NO", Data!$B$3, IF($H238 = "N/A", Data!$B$5)))),"")</f>
        <v>N/A</v>
      </c>
      <c r="L238" s="92"/>
      <c r="M238" s="84"/>
    </row>
    <row r="239" spans="1:13" ht="79.150000000000006" customHeight="1" x14ac:dyDescent="0.2">
      <c r="A239" s="102" t="s">
        <v>264</v>
      </c>
      <c r="B239" s="103" t="s">
        <v>15</v>
      </c>
      <c r="C239" s="103" t="s">
        <v>265</v>
      </c>
      <c r="D239" s="104" t="s">
        <v>266</v>
      </c>
      <c r="F239" s="26" t="s">
        <v>602</v>
      </c>
      <c r="H239" s="18" t="s">
        <v>4</v>
      </c>
      <c r="I239" s="50"/>
      <c r="K239" s="21">
        <f>IF($H239&lt;&gt;"", IF($H239 = "Yes", Data!$B$2, IF($H239 = "Partially", Data!$B$4, IF($H239 = "NO", Data!$B$3, IF($H239 = "N/A", Data!$B$5)))),"")</f>
        <v>50</v>
      </c>
      <c r="L239" s="91">
        <f>AVERAGE(K239:K240)</f>
        <v>75</v>
      </c>
      <c r="M239" s="82">
        <f>AVERAGE(L239:L247)</f>
        <v>45.833333333333336</v>
      </c>
    </row>
    <row r="240" spans="1:13" ht="25.5" x14ac:dyDescent="0.2">
      <c r="A240" s="99"/>
      <c r="B240" s="100"/>
      <c r="C240" s="100"/>
      <c r="D240" s="101"/>
      <c r="F240" s="29" t="s">
        <v>489</v>
      </c>
      <c r="H240" s="18" t="s">
        <v>2</v>
      </c>
      <c r="I240" s="52"/>
      <c r="K240" s="23">
        <f>IF($H240&lt;&gt;"", IF($H240 = "Yes", Data!$B$2, IF($H240 = "Partially", Data!$B$4, IF($H240 = "NO", Data!$B$3, IF($H240 = "N/A", Data!$B$5)))),"")</f>
        <v>100</v>
      </c>
      <c r="L240" s="90"/>
      <c r="M240" s="83"/>
    </row>
    <row r="241" spans="1:13" ht="52.9" customHeight="1" x14ac:dyDescent="0.2">
      <c r="A241" s="93" t="s">
        <v>264</v>
      </c>
      <c r="B241" s="95" t="s">
        <v>21</v>
      </c>
      <c r="C241" s="95" t="s">
        <v>268</v>
      </c>
      <c r="D241" s="97" t="s">
        <v>269</v>
      </c>
      <c r="F241" s="30" t="s">
        <v>603</v>
      </c>
      <c r="H241" s="18" t="s">
        <v>3</v>
      </c>
      <c r="I241" s="53"/>
      <c r="K241" s="24">
        <f>IF($H241&lt;&gt;"", IF($H241 = "Yes", Data!$B$2, IF($H241 = "Partially", Data!$B$4, IF($H241 = "NO", Data!$B$3, IF($H241 = "N/A", Data!$B$5)))),"")</f>
        <v>0</v>
      </c>
      <c r="L241" s="88">
        <f>AVERAGE(K241:K245)</f>
        <v>37.5</v>
      </c>
      <c r="M241" s="83"/>
    </row>
    <row r="242" spans="1:13" ht="25.5" x14ac:dyDescent="0.2">
      <c r="A242" s="94"/>
      <c r="B242" s="96"/>
      <c r="C242" s="96"/>
      <c r="D242" s="98"/>
      <c r="F242" s="27" t="s">
        <v>490</v>
      </c>
      <c r="H242" s="18" t="s">
        <v>4</v>
      </c>
      <c r="I242" s="51"/>
      <c r="K242" s="22">
        <f>IF($H242&lt;&gt;"", IF($H242 = "Yes", Data!$B$2, IF($H242 = "Partially", Data!$B$4, IF($H242 = "NO", Data!$B$3, IF($H242 = "N/A", Data!$B$5)))),"")</f>
        <v>50</v>
      </c>
      <c r="L242" s="89"/>
      <c r="M242" s="83"/>
    </row>
    <row r="243" spans="1:13" x14ac:dyDescent="0.2">
      <c r="A243" s="94"/>
      <c r="B243" s="96"/>
      <c r="C243" s="96"/>
      <c r="D243" s="98"/>
      <c r="F243" s="27" t="s">
        <v>491</v>
      </c>
      <c r="H243" s="18" t="s">
        <v>2</v>
      </c>
      <c r="I243" s="51"/>
      <c r="K243" s="22">
        <f>IF($H243&lt;&gt;"", IF($H243 = "Yes", Data!$B$2, IF($H243 = "Partially", Data!$B$4, IF($H243 = "NO", Data!$B$3, IF($H243 = "N/A", Data!$B$5)))),"")</f>
        <v>100</v>
      </c>
      <c r="L243" s="89"/>
      <c r="M243" s="83"/>
    </row>
    <row r="244" spans="1:13" ht="25.5" x14ac:dyDescent="0.2">
      <c r="A244" s="94"/>
      <c r="B244" s="96"/>
      <c r="C244" s="96"/>
      <c r="D244" s="98"/>
      <c r="F244" s="27" t="s">
        <v>492</v>
      </c>
      <c r="H244" s="18" t="s">
        <v>5</v>
      </c>
      <c r="I244" s="51"/>
      <c r="K244" s="22" t="str">
        <f>IF($H244&lt;&gt;"", IF($H244 = "Yes", Data!$B$2, IF($H244 = "Partially", Data!$B$4, IF($H244 = "NO", Data!$B$3, IF($H244 = "N/A", Data!$B$5)))),"")</f>
        <v>N/A</v>
      </c>
      <c r="L244" s="89"/>
      <c r="M244" s="83"/>
    </row>
    <row r="245" spans="1:13" x14ac:dyDescent="0.2">
      <c r="A245" s="99"/>
      <c r="B245" s="100"/>
      <c r="C245" s="100"/>
      <c r="D245" s="101"/>
      <c r="F245" s="29" t="s">
        <v>493</v>
      </c>
      <c r="H245" s="18" t="s">
        <v>3</v>
      </c>
      <c r="I245" s="52"/>
      <c r="K245" s="23">
        <f>IF($H245&lt;&gt;"", IF($H245 = "Yes", Data!$B$2, IF($H245 = "Partially", Data!$B$4, IF($H245 = "NO", Data!$B$3, IF($H245 = "N/A", Data!$B$5)))),"")</f>
        <v>0</v>
      </c>
      <c r="L245" s="90"/>
      <c r="M245" s="83"/>
    </row>
    <row r="246" spans="1:13" ht="26.45" customHeight="1" x14ac:dyDescent="0.2">
      <c r="A246" s="93" t="s">
        <v>264</v>
      </c>
      <c r="B246" s="95" t="s">
        <v>21</v>
      </c>
      <c r="C246" s="95" t="s">
        <v>271</v>
      </c>
      <c r="D246" s="97" t="s">
        <v>272</v>
      </c>
      <c r="F246" s="30" t="s">
        <v>604</v>
      </c>
      <c r="H246" s="18" t="s">
        <v>4</v>
      </c>
      <c r="I246" s="53"/>
      <c r="K246" s="24">
        <f>IF($H246&lt;&gt;"", IF($H246 = "Yes", Data!$B$2, IF($H246 = "Partially", Data!$B$4, IF($H246 = "NO", Data!$B$3, IF($H246 = "N/A", Data!$B$5)))),"")</f>
        <v>50</v>
      </c>
      <c r="L246" s="88">
        <f>AVERAGE(K246:K247)</f>
        <v>25</v>
      </c>
      <c r="M246" s="83"/>
    </row>
    <row r="247" spans="1:13" ht="13.5" thickBot="1" x14ac:dyDescent="0.25">
      <c r="A247" s="105"/>
      <c r="B247" s="106"/>
      <c r="C247" s="106"/>
      <c r="D247" s="107"/>
      <c r="F247" s="28" t="s">
        <v>494</v>
      </c>
      <c r="H247" s="18" t="s">
        <v>3</v>
      </c>
      <c r="I247" s="54"/>
      <c r="K247" s="25">
        <f>IF($H247&lt;&gt;"", IF($H247 = "Yes", Data!$B$2, IF($H247 = "Partially", Data!$B$4, IF($H247 = "NO", Data!$B$3, IF($H247 = "N/A", Data!$B$5)))),"")</f>
        <v>0</v>
      </c>
      <c r="L247" s="92"/>
      <c r="M247" s="84"/>
    </row>
    <row r="248" spans="1:13" ht="39.6" customHeight="1" x14ac:dyDescent="0.2">
      <c r="A248" s="102" t="s">
        <v>274</v>
      </c>
      <c r="B248" s="103" t="s">
        <v>15</v>
      </c>
      <c r="C248" s="103" t="s">
        <v>275</v>
      </c>
      <c r="D248" s="104" t="s">
        <v>276</v>
      </c>
      <c r="F248" s="26" t="s">
        <v>605</v>
      </c>
      <c r="H248" s="18" t="s">
        <v>2</v>
      </c>
      <c r="I248" s="50"/>
      <c r="K248" s="21">
        <f>IF($H248&lt;&gt;"", IF($H248 = "Yes", Data!$B$2, IF($H248 = "Partially", Data!$B$4, IF($H248 = "NO", Data!$B$3, IF($H248 = "N/A", Data!$B$5)))),"")</f>
        <v>100</v>
      </c>
      <c r="L248" s="91">
        <f>AVERAGE(K248:K249)</f>
        <v>100</v>
      </c>
      <c r="M248" s="82">
        <f>AVERAGE(L248:L261)</f>
        <v>66.666666666666671</v>
      </c>
    </row>
    <row r="249" spans="1:13" ht="25.5" x14ac:dyDescent="0.2">
      <c r="A249" s="99"/>
      <c r="B249" s="100"/>
      <c r="C249" s="100"/>
      <c r="D249" s="101"/>
      <c r="F249" s="29" t="s">
        <v>606</v>
      </c>
      <c r="H249" s="18" t="s">
        <v>2</v>
      </c>
      <c r="I249" s="52"/>
      <c r="K249" s="23">
        <f>IF($H249&lt;&gt;"", IF($H249 = "Yes", Data!$B$2, IF($H249 = "Partially", Data!$B$4, IF($H249 = "NO", Data!$B$3, IF($H249 = "N/A", Data!$B$5)))),"")</f>
        <v>100</v>
      </c>
      <c r="L249" s="90"/>
      <c r="M249" s="83"/>
    </row>
    <row r="250" spans="1:13" ht="39.6" customHeight="1" x14ac:dyDescent="0.2">
      <c r="A250" s="93" t="s">
        <v>274</v>
      </c>
      <c r="B250" s="95" t="s">
        <v>15</v>
      </c>
      <c r="C250" s="95" t="s">
        <v>278</v>
      </c>
      <c r="D250" s="97" t="s">
        <v>279</v>
      </c>
      <c r="F250" s="30" t="s">
        <v>607</v>
      </c>
      <c r="H250" s="18" t="s">
        <v>4</v>
      </c>
      <c r="I250" s="53"/>
      <c r="K250" s="24">
        <f>IF($H250&lt;&gt;"", IF($H250 = "Yes", Data!$B$2, IF($H250 = "Partially", Data!$B$4, IF($H250 = "NO", Data!$B$3, IF($H250 = "N/A", Data!$B$5)))),"")</f>
        <v>50</v>
      </c>
      <c r="L250" s="88">
        <f>AVERAGE(K250:K252)</f>
        <v>66.666666666666671</v>
      </c>
      <c r="M250" s="83"/>
    </row>
    <row r="251" spans="1:13" ht="25.5" x14ac:dyDescent="0.2">
      <c r="A251" s="94"/>
      <c r="B251" s="96"/>
      <c r="C251" s="96"/>
      <c r="D251" s="98"/>
      <c r="F251" s="27" t="s">
        <v>608</v>
      </c>
      <c r="H251" s="18" t="s">
        <v>4</v>
      </c>
      <c r="I251" s="51"/>
      <c r="K251" s="22">
        <f>IF($H251&lt;&gt;"", IF($H251 = "Yes", Data!$B$2, IF($H251 = "Partially", Data!$B$4, IF($H251 = "NO", Data!$B$3, IF($H251 = "N/A", Data!$B$5)))),"")</f>
        <v>50</v>
      </c>
      <c r="L251" s="89"/>
      <c r="M251" s="83"/>
    </row>
    <row r="252" spans="1:13" ht="25.5" x14ac:dyDescent="0.2">
      <c r="A252" s="99"/>
      <c r="B252" s="100"/>
      <c r="C252" s="100"/>
      <c r="D252" s="101"/>
      <c r="F252" s="29" t="s">
        <v>609</v>
      </c>
      <c r="H252" s="18" t="s">
        <v>2</v>
      </c>
      <c r="I252" s="52"/>
      <c r="K252" s="23">
        <f>IF($H252&lt;&gt;"", IF($H252 = "Yes", Data!$B$2, IF($H252 = "Partially", Data!$B$4, IF($H252 = "NO", Data!$B$3, IF($H252 = "N/A", Data!$B$5)))),"")</f>
        <v>100</v>
      </c>
      <c r="L252" s="90"/>
      <c r="M252" s="83"/>
    </row>
    <row r="253" spans="1:13" ht="25.5" x14ac:dyDescent="0.2">
      <c r="A253" s="31" t="s">
        <v>274</v>
      </c>
      <c r="B253" s="19" t="s">
        <v>15</v>
      </c>
      <c r="C253" s="19" t="s">
        <v>281</v>
      </c>
      <c r="D253" s="32" t="s">
        <v>282</v>
      </c>
      <c r="F253" s="33" t="s">
        <v>610</v>
      </c>
      <c r="H253" s="18" t="s">
        <v>4</v>
      </c>
      <c r="I253" s="55"/>
      <c r="K253" s="34">
        <f>IF($H253&lt;&gt;"", IF($H253 = "Yes", Data!$B$2, IF($H253 = "Partially", Data!$B$4, IF($H253 = "NO", Data!$B$3, IF($H253 = "N/A", Data!$B$5)))),"")</f>
        <v>50</v>
      </c>
      <c r="L253" s="47">
        <f>K253</f>
        <v>50</v>
      </c>
      <c r="M253" s="83"/>
    </row>
    <row r="254" spans="1:13" ht="79.150000000000006" customHeight="1" x14ac:dyDescent="0.2">
      <c r="A254" s="93" t="s">
        <v>274</v>
      </c>
      <c r="B254" s="95" t="s">
        <v>15</v>
      </c>
      <c r="C254" s="95" t="s">
        <v>284</v>
      </c>
      <c r="D254" s="97" t="s">
        <v>285</v>
      </c>
      <c r="F254" s="30" t="s">
        <v>611</v>
      </c>
      <c r="H254" s="18" t="s">
        <v>5</v>
      </c>
      <c r="I254" s="53"/>
      <c r="K254" s="24" t="str">
        <f>IF($H254&lt;&gt;"", IF($H254 = "Yes", Data!$B$2, IF($H254 = "Partially", Data!$B$4, IF($H254 = "NO", Data!$B$3, IF($H254 = "N/A", Data!$B$5)))),"")</f>
        <v>N/A</v>
      </c>
      <c r="L254" s="88">
        <f>AVERAGE(K254:K261)</f>
        <v>50</v>
      </c>
      <c r="M254" s="83"/>
    </row>
    <row r="255" spans="1:13" x14ac:dyDescent="0.2">
      <c r="A255" s="94"/>
      <c r="B255" s="96"/>
      <c r="C255" s="96"/>
      <c r="D255" s="98"/>
      <c r="F255" s="27" t="s">
        <v>612</v>
      </c>
      <c r="H255" s="18" t="s">
        <v>4</v>
      </c>
      <c r="I255" s="51"/>
      <c r="K255" s="22">
        <f>IF($H255&lt;&gt;"", IF($H255 = "Yes", Data!$B$2, IF($H255 = "Partially", Data!$B$4, IF($H255 = "NO", Data!$B$3, IF($H255 = "N/A", Data!$B$5)))),"")</f>
        <v>50</v>
      </c>
      <c r="L255" s="89"/>
      <c r="M255" s="83"/>
    </row>
    <row r="256" spans="1:13" x14ac:dyDescent="0.2">
      <c r="A256" s="94"/>
      <c r="B256" s="96"/>
      <c r="C256" s="96"/>
      <c r="D256" s="98"/>
      <c r="F256" s="27" t="s">
        <v>613</v>
      </c>
      <c r="H256" s="18" t="s">
        <v>2</v>
      </c>
      <c r="I256" s="51"/>
      <c r="K256" s="22">
        <f>IF($H256&lt;&gt;"", IF($H256 = "Yes", Data!$B$2, IF($H256 = "Partially", Data!$B$4, IF($H256 = "NO", Data!$B$3, IF($H256 = "N/A", Data!$B$5)))),"")</f>
        <v>100</v>
      </c>
      <c r="L256" s="89"/>
      <c r="M256" s="83"/>
    </row>
    <row r="257" spans="1:13" x14ac:dyDescent="0.2">
      <c r="A257" s="94"/>
      <c r="B257" s="96"/>
      <c r="C257" s="96"/>
      <c r="D257" s="98"/>
      <c r="F257" s="27" t="s">
        <v>614</v>
      </c>
      <c r="H257" s="18" t="s">
        <v>3</v>
      </c>
      <c r="I257" s="51"/>
      <c r="K257" s="22">
        <f>IF($H257&lt;&gt;"", IF($H257 = "Yes", Data!$B$2, IF($H257 = "Partially", Data!$B$4, IF($H257 = "NO", Data!$B$3, IF($H257 = "N/A", Data!$B$5)))),"")</f>
        <v>0</v>
      </c>
      <c r="L257" s="89"/>
      <c r="M257" s="83"/>
    </row>
    <row r="258" spans="1:13" ht="25.5" x14ac:dyDescent="0.2">
      <c r="A258" s="94"/>
      <c r="B258" s="96"/>
      <c r="C258" s="96"/>
      <c r="D258" s="98"/>
      <c r="F258" s="27" t="s">
        <v>615</v>
      </c>
      <c r="H258" s="18" t="s">
        <v>4</v>
      </c>
      <c r="I258" s="51"/>
      <c r="K258" s="22">
        <f>IF($H258&lt;&gt;"", IF($H258 = "Yes", Data!$B$2, IF($H258 = "Partially", Data!$B$4, IF($H258 = "NO", Data!$B$3, IF($H258 = "N/A", Data!$B$5)))),"")</f>
        <v>50</v>
      </c>
      <c r="L258" s="89"/>
      <c r="M258" s="83"/>
    </row>
    <row r="259" spans="1:13" ht="25.5" x14ac:dyDescent="0.2">
      <c r="A259" s="94"/>
      <c r="B259" s="96"/>
      <c r="C259" s="96"/>
      <c r="D259" s="98"/>
      <c r="F259" s="27" t="s">
        <v>616</v>
      </c>
      <c r="H259" s="18" t="s">
        <v>2</v>
      </c>
      <c r="I259" s="51"/>
      <c r="K259" s="22">
        <f>IF($H259&lt;&gt;"", IF($H259 = "Yes", Data!$B$2, IF($H259 = "Partially", Data!$B$4, IF($H259 = "NO", Data!$B$3, IF($H259 = "N/A", Data!$B$5)))),"")</f>
        <v>100</v>
      </c>
      <c r="L259" s="89"/>
      <c r="M259" s="83"/>
    </row>
    <row r="260" spans="1:13" x14ac:dyDescent="0.2">
      <c r="A260" s="94"/>
      <c r="B260" s="96"/>
      <c r="C260" s="96"/>
      <c r="D260" s="98"/>
      <c r="F260" s="27" t="s">
        <v>617</v>
      </c>
      <c r="H260" s="18" t="s">
        <v>5</v>
      </c>
      <c r="I260" s="51"/>
      <c r="K260" s="22" t="str">
        <f>IF($H260&lt;&gt;"", IF($H260 = "Yes", Data!$B$2, IF($H260 = "Partially", Data!$B$4, IF($H260 = "NO", Data!$B$3, IF($H260 = "N/A", Data!$B$5)))),"")</f>
        <v>N/A</v>
      </c>
      <c r="L260" s="89"/>
      <c r="M260" s="83"/>
    </row>
    <row r="261" spans="1:13" ht="13.5" thickBot="1" x14ac:dyDescent="0.25">
      <c r="A261" s="105"/>
      <c r="B261" s="106"/>
      <c r="C261" s="106"/>
      <c r="D261" s="107"/>
      <c r="F261" s="28" t="s">
        <v>618</v>
      </c>
      <c r="H261" s="18" t="s">
        <v>3</v>
      </c>
      <c r="I261" s="54"/>
      <c r="K261" s="25">
        <f>IF($H261&lt;&gt;"", IF($H261 = "Yes", Data!$B$2, IF($H261 = "Partially", Data!$B$4, IF($H261 = "NO", Data!$B$3, IF($H261 = "N/A", Data!$B$5)))),"")</f>
        <v>0</v>
      </c>
      <c r="L261" s="92"/>
      <c r="M261" s="84"/>
    </row>
    <row r="262" spans="1:13" ht="66" customHeight="1" x14ac:dyDescent="0.2">
      <c r="A262" s="102" t="s">
        <v>287</v>
      </c>
      <c r="B262" s="103" t="s">
        <v>15</v>
      </c>
      <c r="C262" s="103" t="s">
        <v>288</v>
      </c>
      <c r="D262" s="104" t="s">
        <v>289</v>
      </c>
      <c r="F262" s="26" t="s">
        <v>619</v>
      </c>
      <c r="H262" s="18" t="s">
        <v>4</v>
      </c>
      <c r="I262" s="50"/>
      <c r="K262" s="21">
        <f>IF($H262&lt;&gt;"", IF($H262 = "Yes", Data!$B$2, IF($H262 = "Partially", Data!$B$4, IF($H262 = "NO", Data!$B$3, IF($H262 = "N/A", Data!$B$5)))),"")</f>
        <v>50</v>
      </c>
      <c r="L262" s="91">
        <f>AVERAGE(K262:K269)</f>
        <v>62.5</v>
      </c>
      <c r="M262" s="82">
        <f>AVERAGE(L262:L302)</f>
        <v>56.09375</v>
      </c>
    </row>
    <row r="263" spans="1:13" x14ac:dyDescent="0.2">
      <c r="A263" s="94"/>
      <c r="B263" s="96"/>
      <c r="C263" s="96"/>
      <c r="D263" s="98"/>
      <c r="F263" s="27" t="s">
        <v>620</v>
      </c>
      <c r="H263" s="18" t="s">
        <v>3</v>
      </c>
      <c r="I263" s="51"/>
      <c r="K263" s="22">
        <f>IF($H263&lt;&gt;"", IF($H263 = "Yes", Data!$B$2, IF($H263 = "Partially", Data!$B$4, IF($H263 = "NO", Data!$B$3, IF($H263 = "N/A", Data!$B$5)))),"")</f>
        <v>0</v>
      </c>
      <c r="L263" s="89"/>
      <c r="M263" s="83"/>
    </row>
    <row r="264" spans="1:13" x14ac:dyDescent="0.2">
      <c r="A264" s="94"/>
      <c r="B264" s="96"/>
      <c r="C264" s="96"/>
      <c r="D264" s="98"/>
      <c r="F264" s="27" t="s">
        <v>621</v>
      </c>
      <c r="H264" s="18" t="s">
        <v>2</v>
      </c>
      <c r="I264" s="51"/>
      <c r="K264" s="22">
        <f>IF($H264&lt;&gt;"", IF($H264 = "Yes", Data!$B$2, IF($H264 = "Partially", Data!$B$4, IF($H264 = "NO", Data!$B$3, IF($H264 = "N/A", Data!$B$5)))),"")</f>
        <v>100</v>
      </c>
      <c r="L264" s="89"/>
      <c r="M264" s="83"/>
    </row>
    <row r="265" spans="1:13" x14ac:dyDescent="0.2">
      <c r="A265" s="94"/>
      <c r="B265" s="96"/>
      <c r="C265" s="96"/>
      <c r="D265" s="98"/>
      <c r="F265" s="27" t="s">
        <v>622</v>
      </c>
      <c r="H265" s="18" t="s">
        <v>2</v>
      </c>
      <c r="I265" s="51"/>
      <c r="K265" s="22">
        <f>IF($H265&lt;&gt;"", IF($H265 = "Yes", Data!$B$2, IF($H265 = "Partially", Data!$B$4, IF($H265 = "NO", Data!$B$3, IF($H265 = "N/A", Data!$B$5)))),"")</f>
        <v>100</v>
      </c>
      <c r="L265" s="89"/>
      <c r="M265" s="83"/>
    </row>
    <row r="266" spans="1:13" x14ac:dyDescent="0.2">
      <c r="A266" s="94"/>
      <c r="B266" s="96"/>
      <c r="C266" s="96"/>
      <c r="D266" s="98"/>
      <c r="F266" s="27" t="s">
        <v>623</v>
      </c>
      <c r="H266" s="18" t="s">
        <v>4</v>
      </c>
      <c r="I266" s="51"/>
      <c r="K266" s="22">
        <f>IF($H266&lt;&gt;"", IF($H266 = "Yes", Data!$B$2, IF($H266 = "Partially", Data!$B$4, IF($H266 = "NO", Data!$B$3, IF($H266 = "N/A", Data!$B$5)))),"")</f>
        <v>50</v>
      </c>
      <c r="L266" s="89"/>
      <c r="M266" s="83"/>
    </row>
    <row r="267" spans="1:13" x14ac:dyDescent="0.2">
      <c r="A267" s="94"/>
      <c r="B267" s="96"/>
      <c r="C267" s="96"/>
      <c r="D267" s="98"/>
      <c r="F267" s="27" t="s">
        <v>624</v>
      </c>
      <c r="H267" s="18" t="s">
        <v>4</v>
      </c>
      <c r="I267" s="51"/>
      <c r="K267" s="22">
        <f>IF($H267&lt;&gt;"", IF($H267 = "Yes", Data!$B$2, IF($H267 = "Partially", Data!$B$4, IF($H267 = "NO", Data!$B$3, IF($H267 = "N/A", Data!$B$5)))),"")</f>
        <v>50</v>
      </c>
      <c r="L267" s="89"/>
      <c r="M267" s="83"/>
    </row>
    <row r="268" spans="1:13" x14ac:dyDescent="0.2">
      <c r="A268" s="94"/>
      <c r="B268" s="96"/>
      <c r="C268" s="96"/>
      <c r="D268" s="98"/>
      <c r="F268" s="27" t="s">
        <v>625</v>
      </c>
      <c r="H268" s="18" t="s">
        <v>2</v>
      </c>
      <c r="I268" s="51"/>
      <c r="K268" s="22">
        <f>IF($H268&lt;&gt;"", IF($H268 = "Yes", Data!$B$2, IF($H268 = "Partially", Data!$B$4, IF($H268 = "NO", Data!$B$3, IF($H268 = "N/A", Data!$B$5)))),"")</f>
        <v>100</v>
      </c>
      <c r="L268" s="89"/>
      <c r="M268" s="83"/>
    </row>
    <row r="269" spans="1:13" x14ac:dyDescent="0.2">
      <c r="A269" s="99"/>
      <c r="B269" s="100"/>
      <c r="C269" s="100"/>
      <c r="D269" s="101"/>
      <c r="F269" s="29" t="s">
        <v>495</v>
      </c>
      <c r="H269" s="18" t="s">
        <v>4</v>
      </c>
      <c r="I269" s="52"/>
      <c r="K269" s="23">
        <f>IF($H269&lt;&gt;"", IF($H269 = "Yes", Data!$B$2, IF($H269 = "Partially", Data!$B$4, IF($H269 = "NO", Data!$B$3, IF($H269 = "N/A", Data!$B$5)))),"")</f>
        <v>50</v>
      </c>
      <c r="L269" s="90"/>
      <c r="M269" s="83"/>
    </row>
    <row r="270" spans="1:13" ht="52.9" customHeight="1" x14ac:dyDescent="0.2">
      <c r="A270" s="93" t="s">
        <v>287</v>
      </c>
      <c r="B270" s="95" t="s">
        <v>15</v>
      </c>
      <c r="C270" s="95" t="s">
        <v>291</v>
      </c>
      <c r="D270" s="97" t="s">
        <v>292</v>
      </c>
      <c r="F270" s="30" t="s">
        <v>626</v>
      </c>
      <c r="H270" s="18" t="s">
        <v>5</v>
      </c>
      <c r="I270" s="53"/>
      <c r="K270" s="24" t="str">
        <f>IF($H270&lt;&gt;"", IF($H270 = "Yes", Data!$B$2, IF($H270 = "Partially", Data!$B$4, IF($H270 = "NO", Data!$B$3, IF($H270 = "N/A", Data!$B$5)))),"")</f>
        <v>N/A</v>
      </c>
      <c r="L270" s="88">
        <f>AVERAGE(K270:K275)</f>
        <v>60</v>
      </c>
      <c r="M270" s="83"/>
    </row>
    <row r="271" spans="1:13" x14ac:dyDescent="0.2">
      <c r="A271" s="94"/>
      <c r="B271" s="96"/>
      <c r="C271" s="96"/>
      <c r="D271" s="98"/>
      <c r="F271" s="27" t="s">
        <v>627</v>
      </c>
      <c r="H271" s="18" t="s">
        <v>4</v>
      </c>
      <c r="I271" s="51"/>
      <c r="K271" s="22">
        <f>IF($H271&lt;&gt;"", IF($H271 = "Yes", Data!$B$2, IF($H271 = "Partially", Data!$B$4, IF($H271 = "NO", Data!$B$3, IF($H271 = "N/A", Data!$B$5)))),"")</f>
        <v>50</v>
      </c>
      <c r="L271" s="89"/>
      <c r="M271" s="83"/>
    </row>
    <row r="272" spans="1:13" x14ac:dyDescent="0.2">
      <c r="A272" s="94"/>
      <c r="B272" s="96"/>
      <c r="C272" s="96"/>
      <c r="D272" s="98"/>
      <c r="F272" s="27" t="s">
        <v>628</v>
      </c>
      <c r="H272" s="18" t="s">
        <v>2</v>
      </c>
      <c r="I272" s="51"/>
      <c r="K272" s="22">
        <f>IF($H272&lt;&gt;"", IF($H272 = "Yes", Data!$B$2, IF($H272 = "Partially", Data!$B$4, IF($H272 = "NO", Data!$B$3, IF($H272 = "N/A", Data!$B$5)))),"")</f>
        <v>100</v>
      </c>
      <c r="L272" s="89"/>
      <c r="M272" s="83"/>
    </row>
    <row r="273" spans="1:13" x14ac:dyDescent="0.2">
      <c r="A273" s="94"/>
      <c r="B273" s="96"/>
      <c r="C273" s="96"/>
      <c r="D273" s="98"/>
      <c r="F273" s="27" t="s">
        <v>629</v>
      </c>
      <c r="H273" s="18" t="s">
        <v>3</v>
      </c>
      <c r="I273" s="51"/>
      <c r="K273" s="22">
        <f>IF($H273&lt;&gt;"", IF($H273 = "Yes", Data!$B$2, IF($H273 = "Partially", Data!$B$4, IF($H273 = "NO", Data!$B$3, IF($H273 = "N/A", Data!$B$5)))),"")</f>
        <v>0</v>
      </c>
      <c r="L273" s="89"/>
      <c r="M273" s="83"/>
    </row>
    <row r="274" spans="1:13" x14ac:dyDescent="0.2">
      <c r="A274" s="94"/>
      <c r="B274" s="96"/>
      <c r="C274" s="96"/>
      <c r="D274" s="98"/>
      <c r="F274" s="27" t="s">
        <v>630</v>
      </c>
      <c r="H274" s="18" t="s">
        <v>4</v>
      </c>
      <c r="I274" s="51"/>
      <c r="K274" s="22">
        <f>IF($H274&lt;&gt;"", IF($H274 = "Yes", Data!$B$2, IF($H274 = "Partially", Data!$B$4, IF($H274 = "NO", Data!$B$3, IF($H274 = "N/A", Data!$B$5)))),"")</f>
        <v>50</v>
      </c>
      <c r="L274" s="89"/>
      <c r="M274" s="83"/>
    </row>
    <row r="275" spans="1:13" x14ac:dyDescent="0.2">
      <c r="A275" s="99"/>
      <c r="B275" s="100"/>
      <c r="C275" s="100"/>
      <c r="D275" s="101"/>
      <c r="F275" s="29" t="s">
        <v>631</v>
      </c>
      <c r="H275" s="18" t="s">
        <v>2</v>
      </c>
      <c r="I275" s="52"/>
      <c r="K275" s="23">
        <f>IF($H275&lt;&gt;"", IF($H275 = "Yes", Data!$B$2, IF($H275 = "Partially", Data!$B$4, IF($H275 = "NO", Data!$B$3, IF($H275 = "N/A", Data!$B$5)))),"")</f>
        <v>100</v>
      </c>
      <c r="L275" s="90"/>
      <c r="M275" s="83"/>
    </row>
    <row r="276" spans="1:13" ht="26.45" customHeight="1" x14ac:dyDescent="0.2">
      <c r="A276" s="93" t="s">
        <v>287</v>
      </c>
      <c r="B276" s="95" t="s">
        <v>21</v>
      </c>
      <c r="C276" s="95" t="s">
        <v>294</v>
      </c>
      <c r="D276" s="97" t="s">
        <v>295</v>
      </c>
      <c r="F276" s="30" t="s">
        <v>632</v>
      </c>
      <c r="H276" s="18" t="s">
        <v>5</v>
      </c>
      <c r="I276" s="53"/>
      <c r="K276" s="24" t="str">
        <f>IF($H276&lt;&gt;"", IF($H276 = "Yes", Data!$B$2, IF($H276 = "Partially", Data!$B$4, IF($H276 = "NO", Data!$B$3, IF($H276 = "N/A", Data!$B$5)))),"")</f>
        <v>N/A</v>
      </c>
      <c r="L276" s="88">
        <f>AVERAGE(K276:K278)</f>
        <v>25</v>
      </c>
      <c r="M276" s="83"/>
    </row>
    <row r="277" spans="1:13" x14ac:dyDescent="0.2">
      <c r="A277" s="94"/>
      <c r="B277" s="96"/>
      <c r="C277" s="96"/>
      <c r="D277" s="98"/>
      <c r="F277" s="27" t="s">
        <v>633</v>
      </c>
      <c r="H277" s="18" t="s">
        <v>3</v>
      </c>
      <c r="I277" s="51"/>
      <c r="K277" s="22">
        <f>IF($H277&lt;&gt;"", IF($H277 = "Yes", Data!$B$2, IF($H277 = "Partially", Data!$B$4, IF($H277 = "NO", Data!$B$3, IF($H277 = "N/A", Data!$B$5)))),"")</f>
        <v>0</v>
      </c>
      <c r="L277" s="89"/>
      <c r="M277" s="83"/>
    </row>
    <row r="278" spans="1:13" x14ac:dyDescent="0.2">
      <c r="A278" s="99"/>
      <c r="B278" s="100"/>
      <c r="C278" s="100"/>
      <c r="D278" s="101"/>
      <c r="F278" s="29" t="s">
        <v>634</v>
      </c>
      <c r="H278" s="18" t="s">
        <v>4</v>
      </c>
      <c r="I278" s="52"/>
      <c r="K278" s="23">
        <f>IF($H278&lt;&gt;"", IF($H278 = "Yes", Data!$B$2, IF($H278 = "Partially", Data!$B$4, IF($H278 = "NO", Data!$B$3, IF($H278 = "N/A", Data!$B$5)))),"")</f>
        <v>50</v>
      </c>
      <c r="L278" s="90"/>
      <c r="M278" s="83"/>
    </row>
    <row r="279" spans="1:13" ht="25.5" x14ac:dyDescent="0.2">
      <c r="A279" s="31" t="s">
        <v>287</v>
      </c>
      <c r="B279" s="19" t="s">
        <v>21</v>
      </c>
      <c r="C279" s="19" t="s">
        <v>297</v>
      </c>
      <c r="D279" s="32" t="s">
        <v>298</v>
      </c>
      <c r="F279" s="33" t="s">
        <v>635</v>
      </c>
      <c r="H279" s="18" t="s">
        <v>3</v>
      </c>
      <c r="I279" s="55"/>
      <c r="K279" s="34">
        <f>IF($H279&lt;&gt;"", IF($H279 = "Yes", Data!$B$2, IF($H279 = "Partially", Data!$B$4, IF($H279 = "NO", Data!$B$3, IF($H279 = "N/A", Data!$B$5)))),"")</f>
        <v>0</v>
      </c>
      <c r="L279" s="47">
        <f>K279</f>
        <v>0</v>
      </c>
      <c r="M279" s="83"/>
    </row>
    <row r="280" spans="1:13" ht="39.6" customHeight="1" x14ac:dyDescent="0.2">
      <c r="A280" s="93" t="s">
        <v>287</v>
      </c>
      <c r="B280" s="95" t="s">
        <v>21</v>
      </c>
      <c r="C280" s="95" t="s">
        <v>300</v>
      </c>
      <c r="D280" s="97" t="s">
        <v>301</v>
      </c>
      <c r="F280" s="30" t="s">
        <v>636</v>
      </c>
      <c r="H280" s="18" t="s">
        <v>2</v>
      </c>
      <c r="I280" s="53"/>
      <c r="K280" s="24">
        <f>IF($H280&lt;&gt;"", IF($H280 = "Yes", Data!$B$2, IF($H280 = "Partially", Data!$B$4, IF($H280 = "NO", Data!$B$3, IF($H280 = "N/A", Data!$B$5)))),"")</f>
        <v>100</v>
      </c>
      <c r="L280" s="88">
        <f>AVERAGE(K280:K281)</f>
        <v>100</v>
      </c>
      <c r="M280" s="83"/>
    </row>
    <row r="281" spans="1:13" ht="25.5" x14ac:dyDescent="0.2">
      <c r="A281" s="99"/>
      <c r="B281" s="100"/>
      <c r="C281" s="100"/>
      <c r="D281" s="101"/>
      <c r="F281" s="29" t="s">
        <v>637</v>
      </c>
      <c r="H281" s="18" t="s">
        <v>2</v>
      </c>
      <c r="I281" s="52"/>
      <c r="K281" s="23">
        <f>IF($H281&lt;&gt;"", IF($H281 = "Yes", Data!$B$2, IF($H281 = "Partially", Data!$B$4, IF($H281 = "NO", Data!$B$3, IF($H281 = "N/A", Data!$B$5)))),"")</f>
        <v>100</v>
      </c>
      <c r="L281" s="90"/>
      <c r="M281" s="83"/>
    </row>
    <row r="282" spans="1:13" ht="39.6" customHeight="1" x14ac:dyDescent="0.2">
      <c r="A282" s="93" t="s">
        <v>287</v>
      </c>
      <c r="B282" s="95" t="s">
        <v>21</v>
      </c>
      <c r="C282" s="95" t="s">
        <v>303</v>
      </c>
      <c r="D282" s="97" t="s">
        <v>304</v>
      </c>
      <c r="F282" s="30" t="s">
        <v>638</v>
      </c>
      <c r="H282" s="18" t="s">
        <v>4</v>
      </c>
      <c r="I282" s="53"/>
      <c r="K282" s="24">
        <f>IF($H282&lt;&gt;"", IF($H282 = "Yes", Data!$B$2, IF($H282 = "Partially", Data!$B$4, IF($H282 = "NO", Data!$B$3, IF($H282 = "N/A", Data!$B$5)))),"")</f>
        <v>50</v>
      </c>
      <c r="L282" s="88">
        <f>AVERAGE(K282:K283)</f>
        <v>50</v>
      </c>
      <c r="M282" s="83"/>
    </row>
    <row r="283" spans="1:13" x14ac:dyDescent="0.2">
      <c r="A283" s="99"/>
      <c r="B283" s="100"/>
      <c r="C283" s="100"/>
      <c r="D283" s="101"/>
      <c r="F283" s="29" t="s">
        <v>639</v>
      </c>
      <c r="H283" s="18" t="s">
        <v>4</v>
      </c>
      <c r="I283" s="52"/>
      <c r="K283" s="23">
        <f>IF($H283&lt;&gt;"", IF($H283 = "Yes", Data!$B$2, IF($H283 = "Partially", Data!$B$4, IF($H283 = "NO", Data!$B$3, IF($H283 = "N/A", Data!$B$5)))),"")</f>
        <v>50</v>
      </c>
      <c r="L283" s="90"/>
      <c r="M283" s="83"/>
    </row>
    <row r="284" spans="1:13" ht="63.75" x14ac:dyDescent="0.2">
      <c r="A284" s="31" t="s">
        <v>287</v>
      </c>
      <c r="B284" s="19" t="s">
        <v>21</v>
      </c>
      <c r="C284" s="19" t="s">
        <v>306</v>
      </c>
      <c r="D284" s="32" t="s">
        <v>307</v>
      </c>
      <c r="F284" s="33" t="s">
        <v>640</v>
      </c>
      <c r="H284" s="18" t="s">
        <v>2</v>
      </c>
      <c r="I284" s="55"/>
      <c r="K284" s="34">
        <f>IF($H284&lt;&gt;"", IF($H284 = "Yes", Data!$B$2, IF($H284 = "Partially", Data!$B$4, IF($H284 = "NO", Data!$B$3, IF($H284 = "N/A", Data!$B$5)))),"")</f>
        <v>100</v>
      </c>
      <c r="L284" s="47">
        <f>K284</f>
        <v>100</v>
      </c>
      <c r="M284" s="83"/>
    </row>
    <row r="285" spans="1:13" ht="52.9" customHeight="1" x14ac:dyDescent="0.2">
      <c r="A285" s="93" t="s">
        <v>287</v>
      </c>
      <c r="B285" s="95" t="s">
        <v>21</v>
      </c>
      <c r="C285" s="95" t="s">
        <v>309</v>
      </c>
      <c r="D285" s="97" t="s">
        <v>310</v>
      </c>
      <c r="F285" s="30" t="s">
        <v>641</v>
      </c>
      <c r="H285" s="18" t="s">
        <v>4</v>
      </c>
      <c r="I285" s="53"/>
      <c r="K285" s="24">
        <f>IF($H285&lt;&gt;"", IF($H285 = "Yes", Data!$B$2, IF($H285 = "Partially", Data!$B$4, IF($H285 = "NO", Data!$B$3, IF($H285 = "N/A", Data!$B$5)))),"")</f>
        <v>50</v>
      </c>
      <c r="L285" s="88">
        <f>AVERAGE(K285:K287)</f>
        <v>50</v>
      </c>
      <c r="M285" s="83"/>
    </row>
    <row r="286" spans="1:13" x14ac:dyDescent="0.2">
      <c r="A286" s="94"/>
      <c r="B286" s="96"/>
      <c r="C286" s="96"/>
      <c r="D286" s="98"/>
      <c r="F286" s="27" t="s">
        <v>642</v>
      </c>
      <c r="H286" s="18" t="s">
        <v>5</v>
      </c>
      <c r="I286" s="51"/>
      <c r="K286" s="22" t="str">
        <f>IF($H286&lt;&gt;"", IF($H286 = "Yes", Data!$B$2, IF($H286 = "Partially", Data!$B$4, IF($H286 = "NO", Data!$B$3, IF($H286 = "N/A", Data!$B$5)))),"")</f>
        <v>N/A</v>
      </c>
      <c r="L286" s="89"/>
      <c r="M286" s="83"/>
    </row>
    <row r="287" spans="1:13" ht="25.5" x14ac:dyDescent="0.2">
      <c r="A287" s="99"/>
      <c r="B287" s="100"/>
      <c r="C287" s="100"/>
      <c r="D287" s="101"/>
      <c r="F287" s="29" t="s">
        <v>643</v>
      </c>
      <c r="H287" s="18" t="s">
        <v>4</v>
      </c>
      <c r="I287" s="52"/>
      <c r="K287" s="23">
        <f>IF($H287&lt;&gt;"", IF($H287 = "Yes", Data!$B$2, IF($H287 = "Partially", Data!$B$4, IF($H287 = "NO", Data!$B$3, IF($H287 = "N/A", Data!$B$5)))),"")</f>
        <v>50</v>
      </c>
      <c r="L287" s="90"/>
      <c r="M287" s="83"/>
    </row>
    <row r="288" spans="1:13" ht="39.6" customHeight="1" x14ac:dyDescent="0.2">
      <c r="A288" s="93" t="s">
        <v>287</v>
      </c>
      <c r="B288" s="95" t="s">
        <v>21</v>
      </c>
      <c r="C288" s="95" t="s">
        <v>312</v>
      </c>
      <c r="D288" s="97" t="s">
        <v>313</v>
      </c>
      <c r="F288" s="30" t="s">
        <v>644</v>
      </c>
      <c r="H288" s="18" t="s">
        <v>2</v>
      </c>
      <c r="I288" s="53"/>
      <c r="K288" s="24">
        <f>IF($H288&lt;&gt;"", IF($H288 = "Yes", Data!$B$2, IF($H288 = "Partially", Data!$B$4, IF($H288 = "NO", Data!$B$3, IF($H288 = "N/A", Data!$B$5)))),"")</f>
        <v>100</v>
      </c>
      <c r="L288" s="88">
        <f>AVERAGE(K288:K290)</f>
        <v>50</v>
      </c>
      <c r="M288" s="83"/>
    </row>
    <row r="289" spans="1:13" x14ac:dyDescent="0.2">
      <c r="A289" s="94"/>
      <c r="B289" s="96"/>
      <c r="C289" s="96"/>
      <c r="D289" s="98"/>
      <c r="F289" s="27" t="s">
        <v>645</v>
      </c>
      <c r="H289" s="18" t="s">
        <v>3</v>
      </c>
      <c r="I289" s="51"/>
      <c r="K289" s="22">
        <f>IF($H289&lt;&gt;"", IF($H289 = "Yes", Data!$B$2, IF($H289 = "Partially", Data!$B$4, IF($H289 = "NO", Data!$B$3, IF($H289 = "N/A", Data!$B$5)))),"")</f>
        <v>0</v>
      </c>
      <c r="L289" s="89"/>
      <c r="M289" s="83"/>
    </row>
    <row r="290" spans="1:13" ht="25.5" x14ac:dyDescent="0.2">
      <c r="A290" s="99"/>
      <c r="B290" s="100"/>
      <c r="C290" s="100"/>
      <c r="D290" s="101"/>
      <c r="F290" s="29" t="s">
        <v>646</v>
      </c>
      <c r="H290" s="18" t="s">
        <v>4</v>
      </c>
      <c r="I290" s="52"/>
      <c r="K290" s="23">
        <f>IF($H290&lt;&gt;"", IF($H290 = "Yes", Data!$B$2, IF($H290 = "Partially", Data!$B$4, IF($H290 = "NO", Data!$B$3, IF($H290 = "N/A", Data!$B$5)))),"")</f>
        <v>50</v>
      </c>
      <c r="L290" s="90"/>
      <c r="M290" s="83"/>
    </row>
    <row r="291" spans="1:13" ht="26.45" customHeight="1" x14ac:dyDescent="0.2">
      <c r="A291" s="93" t="s">
        <v>287</v>
      </c>
      <c r="B291" s="95" t="s">
        <v>21</v>
      </c>
      <c r="C291" s="95" t="s">
        <v>315</v>
      </c>
      <c r="D291" s="97" t="s">
        <v>316</v>
      </c>
      <c r="F291" s="30" t="s">
        <v>647</v>
      </c>
      <c r="H291" s="18" t="s">
        <v>2</v>
      </c>
      <c r="I291" s="53"/>
      <c r="K291" s="24">
        <f>IF($H291&lt;&gt;"", IF($H291 = "Yes", Data!$B$2, IF($H291 = "Partially", Data!$B$4, IF($H291 = "NO", Data!$B$3, IF($H291 = "N/A", Data!$B$5)))),"")</f>
        <v>100</v>
      </c>
      <c r="L291" s="88">
        <f>AVERAGE(K291:K292)</f>
        <v>100</v>
      </c>
      <c r="M291" s="83"/>
    </row>
    <row r="292" spans="1:13" x14ac:dyDescent="0.2">
      <c r="A292" s="99"/>
      <c r="B292" s="100"/>
      <c r="C292" s="100"/>
      <c r="D292" s="101"/>
      <c r="F292" s="29" t="s">
        <v>648</v>
      </c>
      <c r="H292" s="18" t="s">
        <v>5</v>
      </c>
      <c r="I292" s="52"/>
      <c r="K292" s="23" t="str">
        <f>IF($H292&lt;&gt;"", IF($H292 = "Yes", Data!$B$2, IF($H292 = "Partially", Data!$B$4, IF($H292 = "NO", Data!$B$3, IF($H292 = "N/A", Data!$B$5)))),"")</f>
        <v>N/A</v>
      </c>
      <c r="L292" s="90"/>
      <c r="M292" s="83"/>
    </row>
    <row r="293" spans="1:13" ht="25.5" x14ac:dyDescent="0.2">
      <c r="A293" s="31" t="s">
        <v>287</v>
      </c>
      <c r="B293" s="19" t="s">
        <v>21</v>
      </c>
      <c r="C293" s="19" t="s">
        <v>318</v>
      </c>
      <c r="D293" s="32" t="s">
        <v>319</v>
      </c>
      <c r="F293" s="33" t="s">
        <v>649</v>
      </c>
      <c r="H293" s="18" t="s">
        <v>3</v>
      </c>
      <c r="I293" s="55"/>
      <c r="K293" s="34">
        <f>IF($H293&lt;&gt;"", IF($H293 = "Yes", Data!$B$2, IF($H293 = "Partially", Data!$B$4, IF($H293 = "NO", Data!$B$3, IF($H293 = "N/A", Data!$B$5)))),"")</f>
        <v>0</v>
      </c>
      <c r="L293" s="47">
        <f>K293</f>
        <v>0</v>
      </c>
      <c r="M293" s="83"/>
    </row>
    <row r="294" spans="1:13" ht="39.6" customHeight="1" x14ac:dyDescent="0.2">
      <c r="A294" s="93" t="s">
        <v>287</v>
      </c>
      <c r="B294" s="95" t="s">
        <v>21</v>
      </c>
      <c r="C294" s="95" t="s">
        <v>321</v>
      </c>
      <c r="D294" s="97" t="s">
        <v>322</v>
      </c>
      <c r="F294" s="30" t="s">
        <v>650</v>
      </c>
      <c r="H294" s="18" t="s">
        <v>4</v>
      </c>
      <c r="I294" s="53"/>
      <c r="K294" s="24">
        <f>IF($H294&lt;&gt;"", IF($H294 = "Yes", Data!$B$2, IF($H294 = "Partially", Data!$B$4, IF($H294 = "NO", Data!$B$3, IF($H294 = "N/A", Data!$B$5)))),"")</f>
        <v>50</v>
      </c>
      <c r="L294" s="88">
        <f>AVERAGE(K294:K296)</f>
        <v>50</v>
      </c>
      <c r="M294" s="83"/>
    </row>
    <row r="295" spans="1:13" x14ac:dyDescent="0.2">
      <c r="A295" s="94"/>
      <c r="B295" s="96"/>
      <c r="C295" s="96"/>
      <c r="D295" s="98"/>
      <c r="F295" s="27" t="s">
        <v>651</v>
      </c>
      <c r="H295" s="18" t="s">
        <v>3</v>
      </c>
      <c r="I295" s="51"/>
      <c r="K295" s="22">
        <f>IF($H295&lt;&gt;"", IF($H295 = "Yes", Data!$B$2, IF($H295 = "Partially", Data!$B$4, IF($H295 = "NO", Data!$B$3, IF($H295 = "N/A", Data!$B$5)))),"")</f>
        <v>0</v>
      </c>
      <c r="L295" s="89"/>
      <c r="M295" s="83"/>
    </row>
    <row r="296" spans="1:13" x14ac:dyDescent="0.2">
      <c r="A296" s="99"/>
      <c r="B296" s="100"/>
      <c r="C296" s="100"/>
      <c r="D296" s="101"/>
      <c r="F296" s="29" t="s">
        <v>652</v>
      </c>
      <c r="H296" s="18" t="s">
        <v>2</v>
      </c>
      <c r="I296" s="52"/>
      <c r="K296" s="23">
        <f>IF($H296&lt;&gt;"", IF($H296 = "Yes", Data!$B$2, IF($H296 = "Partially", Data!$B$4, IF($H296 = "NO", Data!$B$3, IF($H296 = "N/A", Data!$B$5)))),"")</f>
        <v>100</v>
      </c>
      <c r="L296" s="90"/>
      <c r="M296" s="83"/>
    </row>
    <row r="297" spans="1:13" x14ac:dyDescent="0.2">
      <c r="A297" s="93" t="s">
        <v>287</v>
      </c>
      <c r="B297" s="95" t="s">
        <v>21</v>
      </c>
      <c r="C297" s="95" t="s">
        <v>324</v>
      </c>
      <c r="D297" s="97" t="s">
        <v>325</v>
      </c>
      <c r="F297" s="30" t="s">
        <v>653</v>
      </c>
      <c r="H297" s="18" t="s">
        <v>2</v>
      </c>
      <c r="I297" s="53"/>
      <c r="K297" s="24">
        <f>IF($H297&lt;&gt;"", IF($H297 = "Yes", Data!$B$2, IF($H297 = "Partially", Data!$B$4, IF($H297 = "NO", Data!$B$3, IF($H297 = "N/A", Data!$B$5)))),"")</f>
        <v>100</v>
      </c>
      <c r="L297" s="88">
        <f>AVERAGE(K297:K298)</f>
        <v>75</v>
      </c>
      <c r="M297" s="83"/>
    </row>
    <row r="298" spans="1:13" x14ac:dyDescent="0.2">
      <c r="A298" s="99"/>
      <c r="B298" s="100"/>
      <c r="C298" s="100"/>
      <c r="D298" s="101"/>
      <c r="F298" s="29" t="s">
        <v>654</v>
      </c>
      <c r="H298" s="18" t="s">
        <v>4</v>
      </c>
      <c r="I298" s="52"/>
      <c r="K298" s="23">
        <f>IF($H298&lt;&gt;"", IF($H298 = "Yes", Data!$B$2, IF($H298 = "Partially", Data!$B$4, IF($H298 = "NO", Data!$B$3, IF($H298 = "N/A", Data!$B$5)))),"")</f>
        <v>50</v>
      </c>
      <c r="L298" s="90"/>
      <c r="M298" s="83"/>
    </row>
    <row r="299" spans="1:13" ht="26.45" customHeight="1" x14ac:dyDescent="0.2">
      <c r="A299" s="93" t="s">
        <v>287</v>
      </c>
      <c r="B299" s="95" t="s">
        <v>21</v>
      </c>
      <c r="C299" s="95" t="s">
        <v>327</v>
      </c>
      <c r="D299" s="97" t="s">
        <v>328</v>
      </c>
      <c r="F299" s="30" t="s">
        <v>655</v>
      </c>
      <c r="H299" s="18" t="s">
        <v>4</v>
      </c>
      <c r="I299" s="53"/>
      <c r="K299" s="24">
        <f>IF($H299&lt;&gt;"", IF($H299 = "Yes", Data!$B$2, IF($H299 = "Partially", Data!$B$4, IF($H299 = "NO", Data!$B$3, IF($H299 = "N/A", Data!$B$5)))),"")</f>
        <v>50</v>
      </c>
      <c r="L299" s="88">
        <f>AVERAGE(K299:K300)</f>
        <v>75</v>
      </c>
      <c r="M299" s="83"/>
    </row>
    <row r="300" spans="1:13" x14ac:dyDescent="0.2">
      <c r="A300" s="99"/>
      <c r="B300" s="100"/>
      <c r="C300" s="100"/>
      <c r="D300" s="101"/>
      <c r="F300" s="29" t="s">
        <v>656</v>
      </c>
      <c r="H300" s="18" t="s">
        <v>2</v>
      </c>
      <c r="I300" s="52"/>
      <c r="K300" s="23">
        <f>IF($H300&lt;&gt;"", IF($H300 = "Yes", Data!$B$2, IF($H300 = "Partially", Data!$B$4, IF($H300 = "NO", Data!$B$3, IF($H300 = "N/A", Data!$B$5)))),"")</f>
        <v>100</v>
      </c>
      <c r="L300" s="90"/>
      <c r="M300" s="83"/>
    </row>
    <row r="301" spans="1:13" ht="25.5" x14ac:dyDescent="0.2">
      <c r="A301" s="31" t="s">
        <v>287</v>
      </c>
      <c r="B301" s="19" t="s">
        <v>21</v>
      </c>
      <c r="C301" s="19" t="s">
        <v>330</v>
      </c>
      <c r="D301" s="32" t="s">
        <v>331</v>
      </c>
      <c r="F301" s="33" t="s">
        <v>657</v>
      </c>
      <c r="H301" s="18" t="s">
        <v>4</v>
      </c>
      <c r="I301" s="55"/>
      <c r="K301" s="34">
        <f>IF($H301&lt;&gt;"", IF($H301 = "Yes", Data!$B$2, IF($H301 = "Partially", Data!$B$4, IF($H301 = "NO", Data!$B$3, IF($H301 = "N/A", Data!$B$5)))),"")</f>
        <v>50</v>
      </c>
      <c r="L301" s="47">
        <f>K301</f>
        <v>50</v>
      </c>
      <c r="M301" s="83"/>
    </row>
    <row r="302" spans="1:13" ht="26.25" thickBot="1" x14ac:dyDescent="0.25">
      <c r="A302" s="35" t="s">
        <v>287</v>
      </c>
      <c r="B302" s="36" t="s">
        <v>21</v>
      </c>
      <c r="C302" s="36" t="s">
        <v>333</v>
      </c>
      <c r="D302" s="37" t="s">
        <v>334</v>
      </c>
      <c r="F302" s="38" t="s">
        <v>658</v>
      </c>
      <c r="H302" s="18" t="s">
        <v>4</v>
      </c>
      <c r="I302" s="56"/>
      <c r="K302" s="39">
        <f>IF($H302&lt;&gt;"", IF($H302 = "Yes", Data!$B$2, IF($H302 = "Partially", Data!$B$4, IF($H302 = "NO", Data!$B$3, IF($H302 = "N/A", Data!$B$5)))),"")</f>
        <v>50</v>
      </c>
      <c r="L302" s="48">
        <f>K302</f>
        <v>50</v>
      </c>
      <c r="M302" s="84"/>
    </row>
    <row r="303" spans="1:13" ht="26.45" customHeight="1" x14ac:dyDescent="0.2">
      <c r="A303" s="102" t="s">
        <v>336</v>
      </c>
      <c r="B303" s="103" t="s">
        <v>15</v>
      </c>
      <c r="C303" s="103" t="s">
        <v>337</v>
      </c>
      <c r="D303" s="104" t="s">
        <v>338</v>
      </c>
      <c r="F303" s="26" t="s">
        <v>659</v>
      </c>
      <c r="H303" s="18" t="s">
        <v>4</v>
      </c>
      <c r="I303" s="50"/>
      <c r="K303" s="21">
        <f>IF($H303&lt;&gt;"", IF($H303 = "Yes", Data!$B$2, IF($H303 = "Partially", Data!$B$4, IF($H303 = "NO", Data!$B$3, IF($H303 = "N/A", Data!$B$5)))),"")</f>
        <v>50</v>
      </c>
      <c r="L303" s="91">
        <f>AVERAGE(K303:K308)</f>
        <v>58.333333333333336</v>
      </c>
      <c r="M303" s="82">
        <f>AVERAGE(L303:L322)</f>
        <v>54.761904761904766</v>
      </c>
    </row>
    <row r="304" spans="1:13" x14ac:dyDescent="0.2">
      <c r="A304" s="94"/>
      <c r="B304" s="96"/>
      <c r="C304" s="96"/>
      <c r="D304" s="98"/>
      <c r="F304" s="27" t="s">
        <v>660</v>
      </c>
      <c r="H304" s="18" t="s">
        <v>2</v>
      </c>
      <c r="I304" s="51"/>
      <c r="K304" s="22">
        <f>IF($H304&lt;&gt;"", IF($H304 = "Yes", Data!$B$2, IF($H304 = "Partially", Data!$B$4, IF($H304 = "NO", Data!$B$3, IF($H304 = "N/A", Data!$B$5)))),"")</f>
        <v>100</v>
      </c>
      <c r="L304" s="89"/>
      <c r="M304" s="83"/>
    </row>
    <row r="305" spans="1:13" x14ac:dyDescent="0.2">
      <c r="A305" s="94"/>
      <c r="B305" s="96"/>
      <c r="C305" s="96"/>
      <c r="D305" s="98"/>
      <c r="F305" s="27" t="s">
        <v>661</v>
      </c>
      <c r="H305" s="18" t="s">
        <v>3</v>
      </c>
      <c r="I305" s="51"/>
      <c r="K305" s="22">
        <f>IF($H305&lt;&gt;"", IF($H305 = "Yes", Data!$B$2, IF($H305 = "Partially", Data!$B$4, IF($H305 = "NO", Data!$B$3, IF($H305 = "N/A", Data!$B$5)))),"")</f>
        <v>0</v>
      </c>
      <c r="L305" s="89"/>
      <c r="M305" s="83"/>
    </row>
    <row r="306" spans="1:13" x14ac:dyDescent="0.2">
      <c r="A306" s="94"/>
      <c r="B306" s="96"/>
      <c r="C306" s="96"/>
      <c r="D306" s="98"/>
      <c r="F306" s="27" t="s">
        <v>662</v>
      </c>
      <c r="H306" s="18" t="s">
        <v>4</v>
      </c>
      <c r="I306" s="51"/>
      <c r="K306" s="22">
        <f>IF($H306&lt;&gt;"", IF($H306 = "Yes", Data!$B$2, IF($H306 = "Partially", Data!$B$4, IF($H306 = "NO", Data!$B$3, IF($H306 = "N/A", Data!$B$5)))),"")</f>
        <v>50</v>
      </c>
      <c r="L306" s="89"/>
      <c r="M306" s="83"/>
    </row>
    <row r="307" spans="1:13" x14ac:dyDescent="0.2">
      <c r="A307" s="94"/>
      <c r="B307" s="96"/>
      <c r="C307" s="96"/>
      <c r="D307" s="98"/>
      <c r="F307" s="27" t="s">
        <v>663</v>
      </c>
      <c r="H307" s="18" t="s">
        <v>4</v>
      </c>
      <c r="I307" s="51"/>
      <c r="K307" s="22">
        <f>IF($H307&lt;&gt;"", IF($H307 = "Yes", Data!$B$2, IF($H307 = "Partially", Data!$B$4, IF($H307 = "NO", Data!$B$3, IF($H307 = "N/A", Data!$B$5)))),"")</f>
        <v>50</v>
      </c>
      <c r="L307" s="89"/>
      <c r="M307" s="83"/>
    </row>
    <row r="308" spans="1:13" x14ac:dyDescent="0.2">
      <c r="A308" s="99"/>
      <c r="B308" s="100"/>
      <c r="C308" s="100"/>
      <c r="D308" s="101"/>
      <c r="F308" s="29" t="s">
        <v>664</v>
      </c>
      <c r="H308" s="18" t="s">
        <v>2</v>
      </c>
      <c r="I308" s="52"/>
      <c r="K308" s="23">
        <f>IF($H308&lt;&gt;"", IF($H308 = "Yes", Data!$B$2, IF($H308 = "Partially", Data!$B$4, IF($H308 = "NO", Data!$B$3, IF($H308 = "N/A", Data!$B$5)))),"")</f>
        <v>100</v>
      </c>
      <c r="L308" s="90"/>
      <c r="M308" s="83"/>
    </row>
    <row r="309" spans="1:13" ht="26.45" customHeight="1" x14ac:dyDescent="0.2">
      <c r="A309" s="93" t="s">
        <v>336</v>
      </c>
      <c r="B309" s="95" t="s">
        <v>15</v>
      </c>
      <c r="C309" s="95" t="s">
        <v>340</v>
      </c>
      <c r="D309" s="97" t="s">
        <v>341</v>
      </c>
      <c r="F309" s="30" t="s">
        <v>665</v>
      </c>
      <c r="H309" s="18" t="s">
        <v>4</v>
      </c>
      <c r="I309" s="53"/>
      <c r="K309" s="24">
        <f>IF($H309&lt;&gt;"", IF($H309 = "Yes", Data!$B$2, IF($H309 = "Partially", Data!$B$4, IF($H309 = "NO", Data!$B$3, IF($H309 = "N/A", Data!$B$5)))),"")</f>
        <v>50</v>
      </c>
      <c r="L309" s="88">
        <f>AVERAGE(K309:K310)</f>
        <v>75</v>
      </c>
      <c r="M309" s="83"/>
    </row>
    <row r="310" spans="1:13" x14ac:dyDescent="0.2">
      <c r="A310" s="99"/>
      <c r="B310" s="100"/>
      <c r="C310" s="100"/>
      <c r="D310" s="101"/>
      <c r="F310" s="29" t="s">
        <v>666</v>
      </c>
      <c r="H310" s="18" t="s">
        <v>2</v>
      </c>
      <c r="I310" s="52"/>
      <c r="K310" s="23">
        <f>IF($H310&lt;&gt;"", IF($H310 = "Yes", Data!$B$2, IF($H310 = "Partially", Data!$B$4, IF($H310 = "NO", Data!$B$3, IF($H310 = "N/A", Data!$B$5)))),"")</f>
        <v>100</v>
      </c>
      <c r="L310" s="90"/>
      <c r="M310" s="83"/>
    </row>
    <row r="311" spans="1:13" ht="26.45" customHeight="1" x14ac:dyDescent="0.2">
      <c r="A311" s="93" t="s">
        <v>336</v>
      </c>
      <c r="B311" s="95" t="s">
        <v>15</v>
      </c>
      <c r="C311" s="95" t="s">
        <v>343</v>
      </c>
      <c r="D311" s="97" t="s">
        <v>344</v>
      </c>
      <c r="F311" s="30" t="s">
        <v>667</v>
      </c>
      <c r="H311" s="18" t="s">
        <v>2</v>
      </c>
      <c r="I311" s="53"/>
      <c r="K311" s="24">
        <f>IF($H311&lt;&gt;"", IF($H311 = "Yes", Data!$B$2, IF($H311 = "Partially", Data!$B$4, IF($H311 = "NO", Data!$B$3, IF($H311 = "N/A", Data!$B$5)))),"")</f>
        <v>100</v>
      </c>
      <c r="L311" s="88">
        <f>AVERAGE(K311:K313)</f>
        <v>50</v>
      </c>
      <c r="M311" s="83"/>
    </row>
    <row r="312" spans="1:13" x14ac:dyDescent="0.2">
      <c r="A312" s="94"/>
      <c r="B312" s="96"/>
      <c r="C312" s="96"/>
      <c r="D312" s="98"/>
      <c r="F312" s="27" t="s">
        <v>668</v>
      </c>
      <c r="H312" s="18" t="s">
        <v>3</v>
      </c>
      <c r="I312" s="51"/>
      <c r="K312" s="22">
        <f>IF($H312&lt;&gt;"", IF($H312 = "Yes", Data!$B$2, IF($H312 = "Partially", Data!$B$4, IF($H312 = "NO", Data!$B$3, IF($H312 = "N/A", Data!$B$5)))),"")</f>
        <v>0</v>
      </c>
      <c r="L312" s="89"/>
      <c r="M312" s="83"/>
    </row>
    <row r="313" spans="1:13" x14ac:dyDescent="0.2">
      <c r="A313" s="99"/>
      <c r="B313" s="100"/>
      <c r="C313" s="100"/>
      <c r="D313" s="101"/>
      <c r="F313" s="29" t="s">
        <v>669</v>
      </c>
      <c r="H313" s="18" t="s">
        <v>4</v>
      </c>
      <c r="I313" s="52"/>
      <c r="K313" s="23">
        <f>IF($H313&lt;&gt;"", IF($H313 = "Yes", Data!$B$2, IF($H313 = "Partially", Data!$B$4, IF($H313 = "NO", Data!$B$3, IF($H313 = "N/A", Data!$B$5)))),"")</f>
        <v>50</v>
      </c>
      <c r="L313" s="90"/>
      <c r="M313" s="83"/>
    </row>
    <row r="314" spans="1:13" ht="25.5" x14ac:dyDescent="0.2">
      <c r="A314" s="31" t="s">
        <v>336</v>
      </c>
      <c r="B314" s="19" t="s">
        <v>21</v>
      </c>
      <c r="C314" s="19" t="s">
        <v>346</v>
      </c>
      <c r="D314" s="32" t="s">
        <v>347</v>
      </c>
      <c r="F314" s="33" t="s">
        <v>670</v>
      </c>
      <c r="H314" s="18" t="s">
        <v>3</v>
      </c>
      <c r="I314" s="55"/>
      <c r="K314" s="34">
        <f>IF($H314&lt;&gt;"", IF($H314 = "Yes", Data!$B$2, IF($H314 = "Partially", Data!$B$4, IF($H314 = "NO", Data!$B$3, IF($H314 = "N/A", Data!$B$5)))),"")</f>
        <v>0</v>
      </c>
      <c r="L314" s="47">
        <f>K314</f>
        <v>0</v>
      </c>
      <c r="M314" s="83"/>
    </row>
    <row r="315" spans="1:13" ht="39.6" customHeight="1" x14ac:dyDescent="0.2">
      <c r="A315" s="93" t="s">
        <v>336</v>
      </c>
      <c r="B315" s="95" t="s">
        <v>21</v>
      </c>
      <c r="C315" s="95" t="s">
        <v>349</v>
      </c>
      <c r="D315" s="97" t="s">
        <v>350</v>
      </c>
      <c r="F315" s="30" t="s">
        <v>671</v>
      </c>
      <c r="H315" s="18" t="s">
        <v>2</v>
      </c>
      <c r="I315" s="53"/>
      <c r="K315" s="24">
        <f>IF($H315&lt;&gt;"", IF($H315 = "Yes", Data!$B$2, IF($H315 = "Partially", Data!$B$4, IF($H315 = "NO", Data!$B$3, IF($H315 = "N/A", Data!$B$5)))),"")</f>
        <v>100</v>
      </c>
      <c r="L315" s="88">
        <f>AVERAGE(K315:K317)</f>
        <v>100</v>
      </c>
      <c r="M315" s="83"/>
    </row>
    <row r="316" spans="1:13" x14ac:dyDescent="0.2">
      <c r="A316" s="94"/>
      <c r="B316" s="96"/>
      <c r="C316" s="96"/>
      <c r="D316" s="98"/>
      <c r="F316" s="27" t="s">
        <v>672</v>
      </c>
      <c r="H316" s="18" t="s">
        <v>2</v>
      </c>
      <c r="I316" s="51"/>
      <c r="K316" s="22">
        <f>IF($H316&lt;&gt;"", IF($H316 = "Yes", Data!$B$2, IF($H316 = "Partially", Data!$B$4, IF($H316 = "NO", Data!$B$3, IF($H316 = "N/A", Data!$B$5)))),"")</f>
        <v>100</v>
      </c>
      <c r="L316" s="89"/>
      <c r="M316" s="83"/>
    </row>
    <row r="317" spans="1:13" ht="25.5" x14ac:dyDescent="0.2">
      <c r="A317" s="99"/>
      <c r="B317" s="100"/>
      <c r="C317" s="100"/>
      <c r="D317" s="101"/>
      <c r="F317" s="29" t="s">
        <v>673</v>
      </c>
      <c r="H317" s="18" t="s">
        <v>2</v>
      </c>
      <c r="I317" s="52"/>
      <c r="K317" s="23">
        <f>IF($H317&lt;&gt;"", IF($H317 = "Yes", Data!$B$2, IF($H317 = "Partially", Data!$B$4, IF($H317 = "NO", Data!$B$3, IF($H317 = "N/A", Data!$B$5)))),"")</f>
        <v>100</v>
      </c>
      <c r="L317" s="90"/>
      <c r="M317" s="83"/>
    </row>
    <row r="318" spans="1:13" ht="39.6" customHeight="1" x14ac:dyDescent="0.2">
      <c r="A318" s="93" t="s">
        <v>336</v>
      </c>
      <c r="B318" s="95" t="s">
        <v>21</v>
      </c>
      <c r="C318" s="95" t="s">
        <v>352</v>
      </c>
      <c r="D318" s="97" t="s">
        <v>353</v>
      </c>
      <c r="F318" s="30" t="s">
        <v>674</v>
      </c>
      <c r="H318" s="18" t="s">
        <v>5</v>
      </c>
      <c r="I318" s="53"/>
      <c r="K318" s="24" t="str">
        <f>IF($H318&lt;&gt;"", IF($H318 = "Yes", Data!$B$2, IF($H318 = "Partially", Data!$B$4, IF($H318 = "NO", Data!$B$3, IF($H318 = "N/A", Data!$B$5)))),"")</f>
        <v>N/A</v>
      </c>
      <c r="L318" s="88">
        <f>AVERAGE(K318:K320)</f>
        <v>50</v>
      </c>
      <c r="M318" s="83"/>
    </row>
    <row r="319" spans="1:13" x14ac:dyDescent="0.2">
      <c r="A319" s="94"/>
      <c r="B319" s="96"/>
      <c r="C319" s="96"/>
      <c r="D319" s="98"/>
      <c r="F319" s="27" t="s">
        <v>675</v>
      </c>
      <c r="H319" s="18" t="s">
        <v>2</v>
      </c>
      <c r="I319" s="51"/>
      <c r="K319" s="22">
        <f>IF($H319&lt;&gt;"", IF($H319 = "Yes", Data!$B$2, IF($H319 = "Partially", Data!$B$4, IF($H319 = "NO", Data!$B$3, IF($H319 = "N/A", Data!$B$5)))),"")</f>
        <v>100</v>
      </c>
      <c r="L319" s="89"/>
      <c r="M319" s="83"/>
    </row>
    <row r="320" spans="1:13" x14ac:dyDescent="0.2">
      <c r="A320" s="99"/>
      <c r="B320" s="100"/>
      <c r="C320" s="100"/>
      <c r="D320" s="101"/>
      <c r="F320" s="29" t="s">
        <v>676</v>
      </c>
      <c r="H320" s="18" t="s">
        <v>3</v>
      </c>
      <c r="I320" s="52"/>
      <c r="K320" s="23">
        <f>IF($H320&lt;&gt;"", IF($H320 = "Yes", Data!$B$2, IF($H320 = "Partially", Data!$B$4, IF($H320 = "NO", Data!$B$3, IF($H320 = "N/A", Data!$B$5)))),"")</f>
        <v>0</v>
      </c>
      <c r="L320" s="90"/>
      <c r="M320" s="83"/>
    </row>
    <row r="321" spans="1:13" ht="26.45" customHeight="1" x14ac:dyDescent="0.2">
      <c r="A321" s="93" t="s">
        <v>336</v>
      </c>
      <c r="B321" s="95" t="s">
        <v>21</v>
      </c>
      <c r="C321" s="95" t="s">
        <v>355</v>
      </c>
      <c r="D321" s="97" t="s">
        <v>356</v>
      </c>
      <c r="F321" s="30" t="s">
        <v>677</v>
      </c>
      <c r="H321" s="18" t="s">
        <v>4</v>
      </c>
      <c r="I321" s="53"/>
      <c r="K321" s="24">
        <f>IF($H321&lt;&gt;"", IF($H321 = "Yes", Data!$B$2, IF($H321 = "Partially", Data!$B$4, IF($H321 = "NO", Data!$B$3, IF($H321 = "N/A", Data!$B$5)))),"")</f>
        <v>50</v>
      </c>
      <c r="L321" s="88">
        <f>AVERAGE(K321:K322)</f>
        <v>50</v>
      </c>
      <c r="M321" s="83"/>
    </row>
    <row r="322" spans="1:13" ht="13.5" thickBot="1" x14ac:dyDescent="0.25">
      <c r="A322" s="94"/>
      <c r="B322" s="96"/>
      <c r="C322" s="96"/>
      <c r="D322" s="98"/>
      <c r="F322" s="27" t="s">
        <v>678</v>
      </c>
      <c r="H322" s="18" t="s">
        <v>4</v>
      </c>
      <c r="I322" s="51"/>
      <c r="K322" s="75">
        <f>IF($H322&lt;&gt;"", IF($H322 = "Yes", Data!$B$2, IF($H322 = "Partially", Data!$B$4, IF($H322 = "NO", Data!$B$3, IF($H322 = "N/A", Data!$B$5)))),"")</f>
        <v>50</v>
      </c>
      <c r="L322" s="89"/>
      <c r="M322" s="83"/>
    </row>
    <row r="323" spans="1:13" ht="26.45" customHeight="1" x14ac:dyDescent="0.2">
      <c r="A323" s="65" t="s">
        <v>687</v>
      </c>
      <c r="B323" s="42"/>
      <c r="C323" s="66" t="s">
        <v>694</v>
      </c>
      <c r="D323" s="67" t="s">
        <v>688</v>
      </c>
      <c r="F323" s="44" t="s">
        <v>688</v>
      </c>
      <c r="H323" s="18" t="s">
        <v>2</v>
      </c>
      <c r="I323" s="57"/>
      <c r="K323" s="22">
        <f>IF($H323&lt;&gt;"", IF($H323 = "Yes", Data!$B$2, IF($H323 = "Partially", Data!$B$4, IF($H323 = "NO", Data!$B$3, IF($H323 = "N/A", Data!$B$5)))),"")</f>
        <v>100</v>
      </c>
      <c r="L323" s="46"/>
      <c r="M323" s="82">
        <f>AVERAGE(K323:K341)</f>
        <v>60.526315789473685</v>
      </c>
    </row>
    <row r="324" spans="1:13" ht="39.6" customHeight="1" x14ac:dyDescent="0.2">
      <c r="A324" s="68" t="s">
        <v>687</v>
      </c>
      <c r="B324" s="19"/>
      <c r="C324" s="64" t="s">
        <v>695</v>
      </c>
      <c r="D324" s="69" t="s">
        <v>689</v>
      </c>
      <c r="F324" s="33" t="s">
        <v>689</v>
      </c>
      <c r="H324" s="18" t="s">
        <v>2</v>
      </c>
      <c r="I324" s="55"/>
      <c r="K324" s="22">
        <f>IF($H324&lt;&gt;"", IF($H324 = "Yes", Data!$B$2, IF($H324 = "Partially", Data!$B$4, IF($H324 = "NO", Data!$B$3, IF($H324 = "N/A", Data!$B$5)))),"")</f>
        <v>100</v>
      </c>
      <c r="L324" s="20"/>
      <c r="M324" s="83"/>
    </row>
    <row r="325" spans="1:13" ht="46.15" customHeight="1" x14ac:dyDescent="0.2">
      <c r="A325" s="68" t="s">
        <v>687</v>
      </c>
      <c r="B325" s="19"/>
      <c r="C325" s="64" t="s">
        <v>696</v>
      </c>
      <c r="D325" s="69" t="s">
        <v>690</v>
      </c>
      <c r="F325" s="33" t="s">
        <v>690</v>
      </c>
      <c r="H325" s="18" t="s">
        <v>4</v>
      </c>
      <c r="I325" s="55"/>
      <c r="K325" s="22">
        <f>IF($H325&lt;&gt;"", IF($H325 = "Yes", Data!$B$2, IF($H325 = "Partially", Data!$B$4, IF($H325 = "NO", Data!$B$3, IF($H325 = "N/A", Data!$B$5)))),"")</f>
        <v>50</v>
      </c>
      <c r="L325" s="20"/>
      <c r="M325" s="83"/>
    </row>
    <row r="326" spans="1:13" ht="55.9" customHeight="1" x14ac:dyDescent="0.2">
      <c r="A326" s="68" t="s">
        <v>687</v>
      </c>
      <c r="B326" s="19"/>
      <c r="C326" s="64" t="s">
        <v>697</v>
      </c>
      <c r="D326" s="69" t="s">
        <v>691</v>
      </c>
      <c r="F326" s="33" t="s">
        <v>691</v>
      </c>
      <c r="H326" s="18" t="s">
        <v>4</v>
      </c>
      <c r="I326" s="55"/>
      <c r="K326" s="22">
        <f>IF($H326&lt;&gt;"", IF($H326 = "Yes", Data!$B$2, IF($H326 = "Partially", Data!$B$4, IF($H326 = "NO", Data!$B$3, IF($H326 = "N/A", Data!$B$5)))),"")</f>
        <v>50</v>
      </c>
      <c r="L326" s="20"/>
      <c r="M326" s="83"/>
    </row>
    <row r="327" spans="1:13" ht="79.900000000000006" customHeight="1" x14ac:dyDescent="0.2">
      <c r="A327" s="68" t="s">
        <v>687</v>
      </c>
      <c r="B327" s="19"/>
      <c r="C327" s="64" t="s">
        <v>698</v>
      </c>
      <c r="D327" s="70" t="s">
        <v>833</v>
      </c>
      <c r="F327" s="74" t="s">
        <v>833</v>
      </c>
      <c r="H327" s="18" t="s">
        <v>2</v>
      </c>
      <c r="I327" s="55"/>
      <c r="K327" s="22">
        <f>IF($H327&lt;&gt;"", IF($H327 = "Yes", Data!$B$2, IF($H327 = "Partially", Data!$B$4, IF($H327 = "NO", Data!$B$3, IF($H327 = "N/A", Data!$B$5)))),"")</f>
        <v>100</v>
      </c>
      <c r="L327" s="20"/>
      <c r="M327" s="83"/>
    </row>
    <row r="328" spans="1:13" ht="45" customHeight="1" x14ac:dyDescent="0.2">
      <c r="A328" s="68" t="s">
        <v>687</v>
      </c>
      <c r="B328" s="19"/>
      <c r="C328" s="64" t="s">
        <v>699</v>
      </c>
      <c r="D328" s="69" t="s">
        <v>692</v>
      </c>
      <c r="F328" s="33" t="s">
        <v>692</v>
      </c>
      <c r="H328" s="18" t="s">
        <v>4</v>
      </c>
      <c r="I328" s="55"/>
      <c r="K328" s="22">
        <f>IF($H328&lt;&gt;"", IF($H328 = "Yes", Data!$B$2, IF($H328 = "Partially", Data!$B$4, IF($H328 = "NO", Data!$B$3, IF($H328 = "N/A", Data!$B$5)))),"")</f>
        <v>50</v>
      </c>
      <c r="L328" s="20"/>
      <c r="M328" s="83"/>
    </row>
    <row r="329" spans="1:13" ht="63.75" x14ac:dyDescent="0.2">
      <c r="A329" s="68" t="s">
        <v>687</v>
      </c>
      <c r="B329" s="19"/>
      <c r="C329" s="64" t="s">
        <v>700</v>
      </c>
      <c r="D329" s="69" t="s">
        <v>693</v>
      </c>
      <c r="F329" s="33" t="s">
        <v>693</v>
      </c>
      <c r="H329" s="18" t="s">
        <v>4</v>
      </c>
      <c r="I329" s="55"/>
      <c r="K329" s="22">
        <f>IF($H329&lt;&gt;"", IF($H329 = "Yes", Data!$B$2, IF($H329 = "Partially", Data!$B$4, IF($H329 = "NO", Data!$B$3, IF($H329 = "N/A", Data!$B$5)))),"")</f>
        <v>50</v>
      </c>
      <c r="L329" s="20"/>
      <c r="M329" s="83"/>
    </row>
    <row r="330" spans="1:13" ht="63.75" x14ac:dyDescent="0.2">
      <c r="A330" s="68" t="s">
        <v>687</v>
      </c>
      <c r="B330" s="19"/>
      <c r="C330" s="64" t="s">
        <v>701</v>
      </c>
      <c r="D330" s="69" t="s">
        <v>702</v>
      </c>
      <c r="F330" s="33" t="s">
        <v>702</v>
      </c>
      <c r="H330" s="18" t="s">
        <v>4</v>
      </c>
      <c r="I330" s="55"/>
      <c r="K330" s="22">
        <f>IF($H330&lt;&gt;"", IF($H330 = "Yes", Data!$B$2, IF($H330 = "Partially", Data!$B$4, IF($H330 = "NO", Data!$B$3, IF($H330 = "N/A", Data!$B$5)))),"")</f>
        <v>50</v>
      </c>
      <c r="L330" s="20"/>
      <c r="M330" s="83"/>
    </row>
    <row r="331" spans="1:13" ht="63.75" x14ac:dyDescent="0.2">
      <c r="A331" s="68" t="s">
        <v>687</v>
      </c>
      <c r="B331" s="19"/>
      <c r="C331" s="64" t="s">
        <v>705</v>
      </c>
      <c r="D331" s="69" t="s">
        <v>703</v>
      </c>
      <c r="F331" s="33" t="s">
        <v>703</v>
      </c>
      <c r="H331" s="18" t="s">
        <v>2</v>
      </c>
      <c r="I331" s="55"/>
      <c r="K331" s="22">
        <f>IF($H331&lt;&gt;"", IF($H331 = "Yes", Data!$B$2, IF($H331 = "Partially", Data!$B$4, IF($H331 = "NO", Data!$B$3, IF($H331 = "N/A", Data!$B$5)))),"")</f>
        <v>100</v>
      </c>
      <c r="L331" s="20"/>
      <c r="M331" s="83"/>
    </row>
    <row r="332" spans="1:13" ht="38.25" x14ac:dyDescent="0.2">
      <c r="A332" s="68" t="s">
        <v>687</v>
      </c>
      <c r="B332" s="19"/>
      <c r="C332" s="64" t="s">
        <v>706</v>
      </c>
      <c r="D332" s="69" t="s">
        <v>704</v>
      </c>
      <c r="F332" s="33" t="s">
        <v>704</v>
      </c>
      <c r="H332" s="18" t="s">
        <v>3</v>
      </c>
      <c r="I332" s="55"/>
      <c r="K332" s="22">
        <f>IF($H332&lt;&gt;"", IF($H332 = "Yes", Data!$B$2, IF($H332 = "Partially", Data!$B$4, IF($H332 = "NO", Data!$B$3, IF($H332 = "N/A", Data!$B$5)))),"")</f>
        <v>0</v>
      </c>
      <c r="L332" s="20"/>
      <c r="M332" s="83"/>
    </row>
    <row r="333" spans="1:13" ht="63.75" x14ac:dyDescent="0.2">
      <c r="A333" s="68" t="s">
        <v>687</v>
      </c>
      <c r="B333" s="19"/>
      <c r="C333" s="64" t="s">
        <v>709</v>
      </c>
      <c r="D333" s="69" t="s">
        <v>707</v>
      </c>
      <c r="F333" s="33" t="s">
        <v>707</v>
      </c>
      <c r="H333" s="18" t="s">
        <v>4</v>
      </c>
      <c r="I333" s="55"/>
      <c r="K333" s="22">
        <f>IF($H333&lt;&gt;"", IF($H333 = "Yes", Data!$B$2, IF($H333 = "Partially", Data!$B$4, IF($H333 = "NO", Data!$B$3, IF($H333 = "N/A", Data!$B$5)))),"")</f>
        <v>50</v>
      </c>
      <c r="L333" s="20"/>
      <c r="M333" s="83"/>
    </row>
    <row r="334" spans="1:13" ht="38.25" x14ac:dyDescent="0.2">
      <c r="A334" s="68" t="s">
        <v>687</v>
      </c>
      <c r="B334" s="19"/>
      <c r="C334" s="64" t="s">
        <v>710</v>
      </c>
      <c r="D334" s="69" t="s">
        <v>708</v>
      </c>
      <c r="F334" s="33" t="s">
        <v>708</v>
      </c>
      <c r="H334" s="18" t="s">
        <v>4</v>
      </c>
      <c r="I334" s="55"/>
      <c r="K334" s="22">
        <f>IF($H334&lt;&gt;"", IF($H334 = "Yes", Data!$B$2, IF($H334 = "Partially", Data!$B$4, IF($H334 = "NO", Data!$B$3, IF($H334 = "N/A", Data!$B$5)))),"")</f>
        <v>50</v>
      </c>
      <c r="L334" s="20"/>
      <c r="M334" s="83"/>
    </row>
    <row r="335" spans="1:13" ht="63.75" x14ac:dyDescent="0.2">
      <c r="A335" s="68" t="s">
        <v>687</v>
      </c>
      <c r="B335" s="19"/>
      <c r="C335" s="64" t="s">
        <v>711</v>
      </c>
      <c r="D335" s="69" t="s">
        <v>718</v>
      </c>
      <c r="F335" s="33" t="s">
        <v>718</v>
      </c>
      <c r="H335" s="18" t="s">
        <v>2</v>
      </c>
      <c r="I335" s="55"/>
      <c r="K335" s="22">
        <f>IF($H335&lt;&gt;"", IF($H335 = "Yes", Data!$B$2, IF($H335 = "Partially", Data!$B$4, IF($H335 = "NO", Data!$B$3, IF($H335 = "N/A", Data!$B$5)))),"")</f>
        <v>100</v>
      </c>
      <c r="L335" s="20"/>
      <c r="M335" s="83"/>
    </row>
    <row r="336" spans="1:13" ht="63.75" x14ac:dyDescent="0.2">
      <c r="A336" s="68" t="s">
        <v>687</v>
      </c>
      <c r="B336" s="19"/>
      <c r="C336" s="64" t="s">
        <v>712</v>
      </c>
      <c r="D336" s="69" t="s">
        <v>719</v>
      </c>
      <c r="F336" s="33" t="s">
        <v>719</v>
      </c>
      <c r="H336" s="18" t="s">
        <v>4</v>
      </c>
      <c r="I336" s="55"/>
      <c r="K336" s="22">
        <f>IF($H336&lt;&gt;"", IF($H336 = "Yes", Data!$B$2, IF($H336 = "Partially", Data!$B$4, IF($H336 = "NO", Data!$B$3, IF($H336 = "N/A", Data!$B$5)))),"")</f>
        <v>50</v>
      </c>
      <c r="L336" s="20"/>
      <c r="M336" s="83"/>
    </row>
    <row r="337" spans="1:13" ht="38.25" x14ac:dyDescent="0.2">
      <c r="A337" s="68" t="s">
        <v>687</v>
      </c>
      <c r="B337" s="19"/>
      <c r="C337" s="64" t="s">
        <v>713</v>
      </c>
      <c r="D337" s="69" t="s">
        <v>720</v>
      </c>
      <c r="F337" s="33" t="s">
        <v>720</v>
      </c>
      <c r="H337" s="18" t="s">
        <v>2</v>
      </c>
      <c r="I337" s="55"/>
      <c r="K337" s="22">
        <f>IF($H337&lt;&gt;"", IF($H337 = "Yes", Data!$B$2, IF($H337 = "Partially", Data!$B$4, IF($H337 = "NO", Data!$B$3, IF($H337 = "N/A", Data!$B$5)))),"")</f>
        <v>100</v>
      </c>
      <c r="L337" s="20"/>
      <c r="M337" s="83"/>
    </row>
    <row r="338" spans="1:13" ht="76.5" x14ac:dyDescent="0.2">
      <c r="A338" s="68" t="s">
        <v>687</v>
      </c>
      <c r="B338" s="19"/>
      <c r="C338" s="64" t="s">
        <v>714</v>
      </c>
      <c r="D338" s="69" t="s">
        <v>721</v>
      </c>
      <c r="F338" s="33" t="s">
        <v>721</v>
      </c>
      <c r="H338" s="18" t="s">
        <v>2</v>
      </c>
      <c r="I338" s="55"/>
      <c r="K338" s="22">
        <f>IF($H338&lt;&gt;"", IF($H338 = "Yes", Data!$B$2, IF($H338 = "Partially", Data!$B$4, IF($H338 = "NO", Data!$B$3, IF($H338 = "N/A", Data!$B$5)))),"")</f>
        <v>100</v>
      </c>
      <c r="L338" s="20"/>
      <c r="M338" s="83"/>
    </row>
    <row r="339" spans="1:13" ht="63.75" x14ac:dyDescent="0.2">
      <c r="A339" s="68" t="s">
        <v>687</v>
      </c>
      <c r="B339" s="19"/>
      <c r="C339" s="64" t="s">
        <v>715</v>
      </c>
      <c r="D339" s="69" t="s">
        <v>722</v>
      </c>
      <c r="F339" s="33" t="s">
        <v>722</v>
      </c>
      <c r="H339" s="18" t="s">
        <v>3</v>
      </c>
      <c r="I339" s="55"/>
      <c r="K339" s="22">
        <f>IF($H339&lt;&gt;"", IF($H339 = "Yes", Data!$B$2, IF($H339 = "Partially", Data!$B$4, IF($H339 = "NO", Data!$B$3, IF($H339 = "N/A", Data!$B$5)))),"")</f>
        <v>0</v>
      </c>
      <c r="L339" s="20"/>
      <c r="M339" s="83"/>
    </row>
    <row r="340" spans="1:13" ht="51" x14ac:dyDescent="0.2">
      <c r="A340" s="68" t="s">
        <v>687</v>
      </c>
      <c r="B340" s="19"/>
      <c r="C340" s="64" t="s">
        <v>716</v>
      </c>
      <c r="D340" s="69" t="s">
        <v>723</v>
      </c>
      <c r="F340" s="33" t="s">
        <v>723</v>
      </c>
      <c r="H340" s="18" t="s">
        <v>4</v>
      </c>
      <c r="I340" s="55"/>
      <c r="K340" s="22">
        <f>IF($H340&lt;&gt;"", IF($H340 = "Yes", Data!$B$2, IF($H340 = "Partially", Data!$B$4, IF($H340 = "NO", Data!$B$3, IF($H340 = "N/A", Data!$B$5)))),"")</f>
        <v>50</v>
      </c>
      <c r="L340" s="20"/>
      <c r="M340" s="83"/>
    </row>
    <row r="341" spans="1:13" ht="39" thickBot="1" x14ac:dyDescent="0.25">
      <c r="A341" s="71" t="s">
        <v>687</v>
      </c>
      <c r="B341" s="36"/>
      <c r="C341" s="72" t="s">
        <v>717</v>
      </c>
      <c r="D341" s="73" t="s">
        <v>724</v>
      </c>
      <c r="F341" s="38" t="s">
        <v>724</v>
      </c>
      <c r="H341" s="18" t="s">
        <v>3</v>
      </c>
      <c r="I341" s="56"/>
      <c r="K341" s="25">
        <f>IF($H341&lt;&gt;"", IF($H341 = "Yes", Data!$B$2, IF($H341 = "Partially", Data!$B$4, IF($H341 = "NO", Data!$B$3, IF($H341 = "N/A", Data!$B$5)))),"")</f>
        <v>0</v>
      </c>
      <c r="L341" s="40"/>
      <c r="M341" s="84"/>
    </row>
    <row r="342" spans="1:13" ht="153" x14ac:dyDescent="0.2">
      <c r="A342" s="65" t="s">
        <v>736</v>
      </c>
      <c r="B342" s="42"/>
      <c r="C342" s="66" t="s">
        <v>725</v>
      </c>
      <c r="D342" s="67" t="s">
        <v>731</v>
      </c>
      <c r="F342" s="44" t="s">
        <v>731</v>
      </c>
      <c r="H342" s="18" t="s">
        <v>2</v>
      </c>
      <c r="I342" s="57"/>
      <c r="K342" s="22">
        <f>IF($H342&lt;&gt;"", IF($H342 = "Yes", Data!$B$2, IF($H342 = "Partially", Data!$B$4, IF($H342 = "NO", Data!$B$3, IF($H342 = "N/A", Data!$B$5)))),"")</f>
        <v>100</v>
      </c>
      <c r="L342" s="46"/>
      <c r="M342" s="82">
        <f>AVERAGE(K342:K359)</f>
        <v>66.666666666666671</v>
      </c>
    </row>
    <row r="343" spans="1:13" ht="76.5" x14ac:dyDescent="0.2">
      <c r="A343" s="68" t="s">
        <v>736</v>
      </c>
      <c r="B343" s="19"/>
      <c r="C343" s="64" t="s">
        <v>726</v>
      </c>
      <c r="D343" s="70" t="s">
        <v>834</v>
      </c>
      <c r="F343" s="74" t="s">
        <v>834</v>
      </c>
      <c r="H343" s="18" t="s">
        <v>2</v>
      </c>
      <c r="I343" s="55"/>
      <c r="K343" s="22">
        <f>IF($H343&lt;&gt;"", IF($H343 = "Yes", Data!$B$2, IF($H343 = "Partially", Data!$B$4, IF($H343 = "NO", Data!$B$3, IF($H343 = "N/A", Data!$B$5)))),"")</f>
        <v>100</v>
      </c>
      <c r="L343" s="20"/>
      <c r="M343" s="83"/>
    </row>
    <row r="344" spans="1:13" ht="25.5" x14ac:dyDescent="0.2">
      <c r="A344" s="68" t="s">
        <v>736</v>
      </c>
      <c r="B344" s="19"/>
      <c r="C344" s="64" t="s">
        <v>727</v>
      </c>
      <c r="D344" s="69" t="s">
        <v>732</v>
      </c>
      <c r="F344" s="33" t="s">
        <v>732</v>
      </c>
      <c r="H344" s="18" t="s">
        <v>2</v>
      </c>
      <c r="I344" s="55"/>
      <c r="K344" s="22">
        <f>IF($H344&lt;&gt;"", IF($H344 = "Yes", Data!$B$2, IF($H344 = "Partially", Data!$B$4, IF($H344 = "NO", Data!$B$3, IF($H344 = "N/A", Data!$B$5)))),"")</f>
        <v>100</v>
      </c>
      <c r="L344" s="20"/>
      <c r="M344" s="83"/>
    </row>
    <row r="345" spans="1:13" ht="38.25" x14ac:dyDescent="0.2">
      <c r="A345" s="68" t="s">
        <v>736</v>
      </c>
      <c r="B345" s="19"/>
      <c r="C345" s="64" t="s">
        <v>728</v>
      </c>
      <c r="D345" s="69" t="s">
        <v>733</v>
      </c>
      <c r="F345" s="33" t="s">
        <v>733</v>
      </c>
      <c r="H345" s="18" t="s">
        <v>4</v>
      </c>
      <c r="I345" s="55"/>
      <c r="K345" s="22">
        <f>IF($H345&lt;&gt;"", IF($H345 = "Yes", Data!$B$2, IF($H345 = "Partially", Data!$B$4, IF($H345 = "NO", Data!$B$3, IF($H345 = "N/A", Data!$B$5)))),"")</f>
        <v>50</v>
      </c>
      <c r="L345" s="20"/>
      <c r="M345" s="83"/>
    </row>
    <row r="346" spans="1:13" ht="25.5" x14ac:dyDescent="0.2">
      <c r="A346" s="68" t="s">
        <v>736</v>
      </c>
      <c r="B346" s="19"/>
      <c r="C346" s="64" t="s">
        <v>729</v>
      </c>
      <c r="D346" s="69" t="s">
        <v>734</v>
      </c>
      <c r="F346" s="33" t="s">
        <v>734</v>
      </c>
      <c r="H346" s="18" t="s">
        <v>2</v>
      </c>
      <c r="I346" s="55"/>
      <c r="K346" s="22">
        <f>IF($H346&lt;&gt;"", IF($H346 = "Yes", Data!$B$2, IF($H346 = "Partially", Data!$B$4, IF($H346 = "NO", Data!$B$3, IF($H346 = "N/A", Data!$B$5)))),"")</f>
        <v>100</v>
      </c>
      <c r="L346" s="20"/>
      <c r="M346" s="83"/>
    </row>
    <row r="347" spans="1:13" ht="63.75" x14ac:dyDescent="0.2">
      <c r="A347" s="68" t="s">
        <v>736</v>
      </c>
      <c r="B347" s="19"/>
      <c r="C347" s="64" t="s">
        <v>730</v>
      </c>
      <c r="D347" s="69" t="s">
        <v>735</v>
      </c>
      <c r="F347" s="33" t="s">
        <v>735</v>
      </c>
      <c r="H347" s="18" t="s">
        <v>3</v>
      </c>
      <c r="I347" s="55"/>
      <c r="K347" s="22">
        <f>IF($H347&lt;&gt;"", IF($H347 = "Yes", Data!$B$2, IF($H347 = "Partially", Data!$B$4, IF($H347 = "NO", Data!$B$3, IF($H347 = "N/A", Data!$B$5)))),"")</f>
        <v>0</v>
      </c>
      <c r="L347" s="20"/>
      <c r="M347" s="83"/>
    </row>
    <row r="348" spans="1:13" ht="51" x14ac:dyDescent="0.2">
      <c r="A348" s="68" t="s">
        <v>736</v>
      </c>
      <c r="B348" s="19"/>
      <c r="C348" s="64" t="s">
        <v>737</v>
      </c>
      <c r="D348" s="69" t="s">
        <v>749</v>
      </c>
      <c r="F348" s="33" t="s">
        <v>749</v>
      </c>
      <c r="H348" s="18" t="s">
        <v>4</v>
      </c>
      <c r="I348" s="55"/>
      <c r="K348" s="22">
        <f>IF($H348&lt;&gt;"", IF($H348 = "Yes", Data!$B$2, IF($H348 = "Partially", Data!$B$4, IF($H348 = "NO", Data!$B$3, IF($H348 = "N/A", Data!$B$5)))),"")</f>
        <v>50</v>
      </c>
      <c r="L348" s="20"/>
      <c r="M348" s="83"/>
    </row>
    <row r="349" spans="1:13" ht="76.5" x14ac:dyDescent="0.2">
      <c r="A349" s="68" t="s">
        <v>736</v>
      </c>
      <c r="B349" s="19"/>
      <c r="C349" s="64" t="s">
        <v>738</v>
      </c>
      <c r="D349" s="69" t="s">
        <v>750</v>
      </c>
      <c r="F349" s="33" t="s">
        <v>750</v>
      </c>
      <c r="H349" s="18" t="s">
        <v>4</v>
      </c>
      <c r="I349" s="55"/>
      <c r="K349" s="22">
        <f>IF($H349&lt;&gt;"", IF($H349 = "Yes", Data!$B$2, IF($H349 = "Partially", Data!$B$4, IF($H349 = "NO", Data!$B$3, IF($H349 = "N/A", Data!$B$5)))),"")</f>
        <v>50</v>
      </c>
      <c r="L349" s="20"/>
      <c r="M349" s="83"/>
    </row>
    <row r="350" spans="1:13" ht="76.5" x14ac:dyDescent="0.2">
      <c r="A350" s="68" t="s">
        <v>736</v>
      </c>
      <c r="B350" s="19"/>
      <c r="C350" s="64" t="s">
        <v>739</v>
      </c>
      <c r="D350" s="69" t="s">
        <v>751</v>
      </c>
      <c r="F350" s="33" t="s">
        <v>751</v>
      </c>
      <c r="H350" s="18" t="s">
        <v>2</v>
      </c>
      <c r="I350" s="55"/>
      <c r="K350" s="22">
        <f>IF($H350&lt;&gt;"", IF($H350 = "Yes", Data!$B$2, IF($H350 = "Partially", Data!$B$4, IF($H350 = "NO", Data!$B$3, IF($H350 = "N/A", Data!$B$5)))),"")</f>
        <v>100</v>
      </c>
      <c r="L350" s="20"/>
      <c r="M350" s="83"/>
    </row>
    <row r="351" spans="1:13" ht="38.25" x14ac:dyDescent="0.2">
      <c r="A351" s="68" t="s">
        <v>736</v>
      </c>
      <c r="B351" s="19"/>
      <c r="C351" s="64" t="s">
        <v>740</v>
      </c>
      <c r="D351" s="69" t="s">
        <v>752</v>
      </c>
      <c r="F351" s="33" t="s">
        <v>752</v>
      </c>
      <c r="H351" s="18" t="s">
        <v>2</v>
      </c>
      <c r="I351" s="55"/>
      <c r="K351" s="22">
        <f>IF($H351&lt;&gt;"", IF($H351 = "Yes", Data!$B$2, IF($H351 = "Partially", Data!$B$4, IF($H351 = "NO", Data!$B$3, IF($H351 = "N/A", Data!$B$5)))),"")</f>
        <v>100</v>
      </c>
      <c r="L351" s="20"/>
      <c r="M351" s="83"/>
    </row>
    <row r="352" spans="1:13" ht="63.75" x14ac:dyDescent="0.2">
      <c r="A352" s="68" t="s">
        <v>736</v>
      </c>
      <c r="B352" s="19"/>
      <c r="C352" s="64" t="s">
        <v>741</v>
      </c>
      <c r="D352" s="69" t="s">
        <v>753</v>
      </c>
      <c r="F352" s="33" t="s">
        <v>753</v>
      </c>
      <c r="H352" s="18" t="s">
        <v>4</v>
      </c>
      <c r="I352" s="55"/>
      <c r="K352" s="22">
        <f>IF($H352&lt;&gt;"", IF($H352 = "Yes", Data!$B$2, IF($H352 = "Partially", Data!$B$4, IF($H352 = "NO", Data!$B$3, IF($H352 = "N/A", Data!$B$5)))),"")</f>
        <v>50</v>
      </c>
      <c r="L352" s="20"/>
      <c r="M352" s="83"/>
    </row>
    <row r="353" spans="1:13" ht="51" x14ac:dyDescent="0.2">
      <c r="A353" s="68" t="s">
        <v>736</v>
      </c>
      <c r="B353" s="19"/>
      <c r="C353" s="64" t="s">
        <v>742</v>
      </c>
      <c r="D353" s="69" t="s">
        <v>754</v>
      </c>
      <c r="F353" s="33" t="s">
        <v>754</v>
      </c>
      <c r="H353" s="18" t="s">
        <v>4</v>
      </c>
      <c r="I353" s="55"/>
      <c r="K353" s="22">
        <f>IF($H353&lt;&gt;"", IF($H353 = "Yes", Data!$B$2, IF($H353 = "Partially", Data!$B$4, IF($H353 = "NO", Data!$B$3, IF($H353 = "N/A", Data!$B$5)))),"")</f>
        <v>50</v>
      </c>
      <c r="L353" s="20"/>
      <c r="M353" s="83"/>
    </row>
    <row r="354" spans="1:13" ht="63.75" x14ac:dyDescent="0.2">
      <c r="A354" s="68" t="s">
        <v>736</v>
      </c>
      <c r="B354" s="19"/>
      <c r="C354" s="64" t="s">
        <v>743</v>
      </c>
      <c r="D354" s="69" t="s">
        <v>755</v>
      </c>
      <c r="F354" s="33" t="s">
        <v>755</v>
      </c>
      <c r="H354" s="18" t="s">
        <v>2</v>
      </c>
      <c r="I354" s="55"/>
      <c r="K354" s="22">
        <f>IF($H354&lt;&gt;"", IF($H354 = "Yes", Data!$B$2, IF($H354 = "Partially", Data!$B$4, IF($H354 = "NO", Data!$B$3, IF($H354 = "N/A", Data!$B$5)))),"")</f>
        <v>100</v>
      </c>
      <c r="L354" s="20"/>
      <c r="M354" s="83"/>
    </row>
    <row r="355" spans="1:13" ht="51" x14ac:dyDescent="0.2">
      <c r="A355" s="68" t="s">
        <v>736</v>
      </c>
      <c r="B355" s="19"/>
      <c r="C355" s="64" t="s">
        <v>744</v>
      </c>
      <c r="D355" s="69" t="s">
        <v>756</v>
      </c>
      <c r="F355" s="33" t="s">
        <v>756</v>
      </c>
      <c r="H355" s="18" t="s">
        <v>4</v>
      </c>
      <c r="I355" s="55"/>
      <c r="K355" s="22">
        <f>IF($H355&lt;&gt;"", IF($H355 = "Yes", Data!$B$2, IF($H355 = "Partially", Data!$B$4, IF($H355 = "NO", Data!$B$3, IF($H355 = "N/A", Data!$B$5)))),"")</f>
        <v>50</v>
      </c>
      <c r="L355" s="20"/>
      <c r="M355" s="83"/>
    </row>
    <row r="356" spans="1:13" ht="76.5" x14ac:dyDescent="0.2">
      <c r="A356" s="68" t="s">
        <v>736</v>
      </c>
      <c r="B356" s="19"/>
      <c r="C356" s="64" t="s">
        <v>745</v>
      </c>
      <c r="D356" s="69" t="s">
        <v>757</v>
      </c>
      <c r="F356" s="33" t="s">
        <v>757</v>
      </c>
      <c r="H356" s="18" t="s">
        <v>4</v>
      </c>
      <c r="I356" s="55"/>
      <c r="K356" s="22">
        <f>IF($H356&lt;&gt;"", IF($H356 = "Yes", Data!$B$2, IF($H356 = "Partially", Data!$B$4, IF($H356 = "NO", Data!$B$3, IF($H356 = "N/A", Data!$B$5)))),"")</f>
        <v>50</v>
      </c>
      <c r="L356" s="20"/>
      <c r="M356" s="83"/>
    </row>
    <row r="357" spans="1:13" ht="38.25" x14ac:dyDescent="0.2">
      <c r="A357" s="68" t="s">
        <v>736</v>
      </c>
      <c r="B357" s="19"/>
      <c r="C357" s="64" t="s">
        <v>746</v>
      </c>
      <c r="D357" s="69" t="s">
        <v>758</v>
      </c>
      <c r="F357" s="33" t="s">
        <v>758</v>
      </c>
      <c r="H357" s="18" t="s">
        <v>4</v>
      </c>
      <c r="I357" s="55"/>
      <c r="K357" s="22">
        <f>IF($H357&lt;&gt;"", IF($H357 = "Yes", Data!$B$2, IF($H357 = "Partially", Data!$B$4, IF($H357 = "NO", Data!$B$3, IF($H357 = "N/A", Data!$B$5)))),"")</f>
        <v>50</v>
      </c>
      <c r="L357" s="20"/>
      <c r="M357" s="83"/>
    </row>
    <row r="358" spans="1:13" ht="89.25" x14ac:dyDescent="0.2">
      <c r="A358" s="68" t="s">
        <v>736</v>
      </c>
      <c r="B358" s="19"/>
      <c r="C358" s="64" t="s">
        <v>747</v>
      </c>
      <c r="D358" s="69" t="s">
        <v>759</v>
      </c>
      <c r="F358" s="33" t="s">
        <v>759</v>
      </c>
      <c r="H358" s="18" t="s">
        <v>2</v>
      </c>
      <c r="I358" s="55"/>
      <c r="K358" s="22">
        <f>IF($H358&lt;&gt;"", IF($H358 = "Yes", Data!$B$2, IF($H358 = "Partially", Data!$B$4, IF($H358 = "NO", Data!$B$3, IF($H358 = "N/A", Data!$B$5)))),"")</f>
        <v>100</v>
      </c>
      <c r="L358" s="20"/>
      <c r="M358" s="83"/>
    </row>
    <row r="359" spans="1:13" ht="64.5" thickBot="1" x14ac:dyDescent="0.25">
      <c r="A359" s="71" t="s">
        <v>736</v>
      </c>
      <c r="B359" s="36"/>
      <c r="C359" s="72" t="s">
        <v>748</v>
      </c>
      <c r="D359" s="73" t="s">
        <v>760</v>
      </c>
      <c r="F359" s="38" t="s">
        <v>760</v>
      </c>
      <c r="H359" s="18" t="s">
        <v>3</v>
      </c>
      <c r="I359" s="56"/>
      <c r="K359" s="25">
        <f>IF($H359&lt;&gt;"", IF($H359 = "Yes", Data!$B$2, IF($H359 = "Partially", Data!$B$4, IF($H359 = "NO", Data!$B$3, IF($H359 = "N/A", Data!$B$5)))),"")</f>
        <v>0</v>
      </c>
      <c r="L359" s="40"/>
      <c r="M359" s="84"/>
    </row>
    <row r="360" spans="1:13" ht="76.5" x14ac:dyDescent="0.2">
      <c r="A360" s="65" t="s">
        <v>761</v>
      </c>
      <c r="B360" s="42"/>
      <c r="C360" s="66" t="s">
        <v>762</v>
      </c>
      <c r="D360" s="67" t="s">
        <v>784</v>
      </c>
      <c r="F360" s="44" t="s">
        <v>784</v>
      </c>
      <c r="H360" s="18" t="s">
        <v>4</v>
      </c>
      <c r="I360" s="57"/>
      <c r="K360" s="22">
        <f>IF($H360&lt;&gt;"", IF($H360 = "Yes", Data!$B$2, IF($H360 = "Partially", Data!$B$4, IF($H360 = "NO", Data!$B$3, IF($H360 = "N/A", Data!$B$5)))),"")</f>
        <v>50</v>
      </c>
      <c r="L360" s="46"/>
      <c r="M360" s="85">
        <f>AVERAGE(K360:K381)</f>
        <v>65.909090909090907</v>
      </c>
    </row>
    <row r="361" spans="1:13" ht="51" x14ac:dyDescent="0.2">
      <c r="A361" s="68" t="s">
        <v>761</v>
      </c>
      <c r="B361" s="19"/>
      <c r="C361" s="64" t="s">
        <v>763</v>
      </c>
      <c r="D361" s="69" t="s">
        <v>785</v>
      </c>
      <c r="F361" s="33" t="s">
        <v>785</v>
      </c>
      <c r="H361" s="18" t="s">
        <v>4</v>
      </c>
      <c r="I361" s="55"/>
      <c r="K361" s="22">
        <f>IF($H361&lt;&gt;"", IF($H361 = "Yes", Data!$B$2, IF($H361 = "Partially", Data!$B$4, IF($H361 = "NO", Data!$B$3, IF($H361 = "N/A", Data!$B$5)))),"")</f>
        <v>50</v>
      </c>
      <c r="L361" s="20"/>
      <c r="M361" s="86"/>
    </row>
    <row r="362" spans="1:13" ht="102" x14ac:dyDescent="0.2">
      <c r="A362" s="68" t="s">
        <v>761</v>
      </c>
      <c r="B362" s="19"/>
      <c r="C362" s="64" t="s">
        <v>764</v>
      </c>
      <c r="D362" s="69" t="s">
        <v>786</v>
      </c>
      <c r="F362" s="33" t="s">
        <v>786</v>
      </c>
      <c r="H362" s="18" t="s">
        <v>2</v>
      </c>
      <c r="I362" s="55"/>
      <c r="K362" s="22">
        <f>IF($H362&lt;&gt;"", IF($H362 = "Yes", Data!$B$2, IF($H362 = "Partially", Data!$B$4, IF($H362 = "NO", Data!$B$3, IF($H362 = "N/A", Data!$B$5)))),"")</f>
        <v>100</v>
      </c>
      <c r="L362" s="20"/>
      <c r="M362" s="86"/>
    </row>
    <row r="363" spans="1:13" ht="25.5" x14ac:dyDescent="0.2">
      <c r="A363" s="68" t="s">
        <v>761</v>
      </c>
      <c r="B363" s="19"/>
      <c r="C363" s="64" t="s">
        <v>765</v>
      </c>
      <c r="D363" s="69" t="s">
        <v>787</v>
      </c>
      <c r="F363" s="33" t="s">
        <v>787</v>
      </c>
      <c r="H363" s="18" t="s">
        <v>4</v>
      </c>
      <c r="I363" s="55"/>
      <c r="K363" s="22">
        <f>IF($H363&lt;&gt;"", IF($H363 = "Yes", Data!$B$2, IF($H363 = "Partially", Data!$B$4, IF($H363 = "NO", Data!$B$3, IF($H363 = "N/A", Data!$B$5)))),"")</f>
        <v>50</v>
      </c>
      <c r="L363" s="20"/>
      <c r="M363" s="86"/>
    </row>
    <row r="364" spans="1:13" ht="51" x14ac:dyDescent="0.2">
      <c r="A364" s="68" t="s">
        <v>761</v>
      </c>
      <c r="B364" s="19"/>
      <c r="C364" s="64" t="s">
        <v>766</v>
      </c>
      <c r="D364" s="69" t="s">
        <v>788</v>
      </c>
      <c r="F364" s="33" t="s">
        <v>788</v>
      </c>
      <c r="H364" s="18" t="s">
        <v>2</v>
      </c>
      <c r="I364" s="55"/>
      <c r="K364" s="22">
        <f>IF($H364&lt;&gt;"", IF($H364 = "Yes", Data!$B$2, IF($H364 = "Partially", Data!$B$4, IF($H364 = "NO", Data!$B$3, IF($H364 = "N/A", Data!$B$5)))),"")</f>
        <v>100</v>
      </c>
      <c r="L364" s="20"/>
      <c r="M364" s="86"/>
    </row>
    <row r="365" spans="1:13" ht="51" x14ac:dyDescent="0.2">
      <c r="A365" s="68" t="s">
        <v>761</v>
      </c>
      <c r="B365" s="19"/>
      <c r="C365" s="64" t="s">
        <v>767</v>
      </c>
      <c r="D365" s="69" t="s">
        <v>789</v>
      </c>
      <c r="F365" s="33" t="s">
        <v>789</v>
      </c>
      <c r="H365" s="18" t="s">
        <v>2</v>
      </c>
      <c r="I365" s="55"/>
      <c r="K365" s="22">
        <f>IF($H365&lt;&gt;"", IF($H365 = "Yes", Data!$B$2, IF($H365 = "Partially", Data!$B$4, IF($H365 = "NO", Data!$B$3, IF($H365 = "N/A", Data!$B$5)))),"")</f>
        <v>100</v>
      </c>
      <c r="L365" s="20"/>
      <c r="M365" s="86"/>
    </row>
    <row r="366" spans="1:13" ht="38.25" x14ac:dyDescent="0.2">
      <c r="A366" s="68" t="s">
        <v>761</v>
      </c>
      <c r="B366" s="19"/>
      <c r="C366" s="64" t="s">
        <v>768</v>
      </c>
      <c r="D366" s="69" t="s">
        <v>790</v>
      </c>
      <c r="F366" s="33" t="s">
        <v>790</v>
      </c>
      <c r="H366" s="18" t="s">
        <v>3</v>
      </c>
      <c r="I366" s="55"/>
      <c r="K366" s="22">
        <f>IF($H366&lt;&gt;"", IF($H366 = "Yes", Data!$B$2, IF($H366 = "Partially", Data!$B$4, IF($H366 = "NO", Data!$B$3, IF($H366 = "N/A", Data!$B$5)))),"")</f>
        <v>0</v>
      </c>
      <c r="L366" s="20"/>
      <c r="M366" s="86"/>
    </row>
    <row r="367" spans="1:13" ht="63.75" x14ac:dyDescent="0.2">
      <c r="A367" s="68" t="s">
        <v>761</v>
      </c>
      <c r="B367" s="19"/>
      <c r="C367" s="64" t="s">
        <v>769</v>
      </c>
      <c r="D367" s="69" t="s">
        <v>791</v>
      </c>
      <c r="F367" s="33" t="s">
        <v>791</v>
      </c>
      <c r="H367" s="18" t="s">
        <v>4</v>
      </c>
      <c r="I367" s="55"/>
      <c r="K367" s="22">
        <f>IF($H367&lt;&gt;"", IF($H367 = "Yes", Data!$B$2, IF($H367 = "Partially", Data!$B$4, IF($H367 = "NO", Data!$B$3, IF($H367 = "N/A", Data!$B$5)))),"")</f>
        <v>50</v>
      </c>
      <c r="L367" s="20"/>
      <c r="M367" s="86"/>
    </row>
    <row r="368" spans="1:13" ht="114.75" x14ac:dyDescent="0.2">
      <c r="A368" s="68" t="s">
        <v>761</v>
      </c>
      <c r="B368" s="19"/>
      <c r="C368" s="64" t="s">
        <v>770</v>
      </c>
      <c r="D368" s="69" t="s">
        <v>792</v>
      </c>
      <c r="F368" s="33" t="s">
        <v>792</v>
      </c>
      <c r="H368" s="18" t="s">
        <v>3</v>
      </c>
      <c r="I368" s="55"/>
      <c r="K368" s="22">
        <f>IF($H368&lt;&gt;"", IF($H368 = "Yes", Data!$B$2, IF($H368 = "Partially", Data!$B$4, IF($H368 = "NO", Data!$B$3, IF($H368 = "N/A", Data!$B$5)))),"")</f>
        <v>0</v>
      </c>
      <c r="L368" s="20"/>
      <c r="M368" s="86"/>
    </row>
    <row r="369" spans="1:13" ht="38.25" x14ac:dyDescent="0.2">
      <c r="A369" s="68" t="s">
        <v>761</v>
      </c>
      <c r="B369" s="19"/>
      <c r="C369" s="64" t="s">
        <v>771</v>
      </c>
      <c r="D369" s="69" t="s">
        <v>793</v>
      </c>
      <c r="F369" s="33" t="s">
        <v>793</v>
      </c>
      <c r="H369" s="18" t="s">
        <v>2</v>
      </c>
      <c r="I369" s="55"/>
      <c r="K369" s="22">
        <f>IF($H369&lt;&gt;"", IF($H369 = "Yes", Data!$B$2, IF($H369 = "Partially", Data!$B$4, IF($H369 = "NO", Data!$B$3, IF($H369 = "N/A", Data!$B$5)))),"")</f>
        <v>100</v>
      </c>
      <c r="L369" s="20"/>
      <c r="M369" s="86"/>
    </row>
    <row r="370" spans="1:13" ht="38.25" x14ac:dyDescent="0.2">
      <c r="A370" s="68" t="s">
        <v>761</v>
      </c>
      <c r="B370" s="19"/>
      <c r="C370" s="64" t="s">
        <v>772</v>
      </c>
      <c r="D370" s="69" t="s">
        <v>794</v>
      </c>
      <c r="F370" s="33" t="s">
        <v>794</v>
      </c>
      <c r="H370" s="18" t="s">
        <v>2</v>
      </c>
      <c r="I370" s="55"/>
      <c r="K370" s="22">
        <f>IF($H370&lt;&gt;"", IF($H370 = "Yes", Data!$B$2, IF($H370 = "Partially", Data!$B$4, IF($H370 = "NO", Data!$B$3, IF($H370 = "N/A", Data!$B$5)))),"")</f>
        <v>100</v>
      </c>
      <c r="L370" s="20"/>
      <c r="M370" s="86"/>
    </row>
    <row r="371" spans="1:13" ht="63.75" x14ac:dyDescent="0.2">
      <c r="A371" s="68" t="s">
        <v>761</v>
      </c>
      <c r="B371" s="19"/>
      <c r="C371" s="64" t="s">
        <v>773</v>
      </c>
      <c r="D371" s="69" t="s">
        <v>795</v>
      </c>
      <c r="F371" s="33" t="s">
        <v>795</v>
      </c>
      <c r="H371" s="18" t="s">
        <v>2</v>
      </c>
      <c r="I371" s="55"/>
      <c r="K371" s="22">
        <f>IF($H371&lt;&gt;"", IF($H371 = "Yes", Data!$B$2, IF($H371 = "Partially", Data!$B$4, IF($H371 = "NO", Data!$B$3, IF($H371 = "N/A", Data!$B$5)))),"")</f>
        <v>100</v>
      </c>
      <c r="L371" s="20"/>
      <c r="M371" s="86"/>
    </row>
    <row r="372" spans="1:13" ht="25.5" x14ac:dyDescent="0.2">
      <c r="A372" s="68" t="s">
        <v>761</v>
      </c>
      <c r="B372" s="19"/>
      <c r="C372" s="64" t="s">
        <v>774</v>
      </c>
      <c r="D372" s="69" t="s">
        <v>796</v>
      </c>
      <c r="F372" s="33" t="s">
        <v>796</v>
      </c>
      <c r="H372" s="18" t="s">
        <v>4</v>
      </c>
      <c r="I372" s="55"/>
      <c r="K372" s="22">
        <f>IF($H372&lt;&gt;"", IF($H372 = "Yes", Data!$B$2, IF($H372 = "Partially", Data!$B$4, IF($H372 = "NO", Data!$B$3, IF($H372 = "N/A", Data!$B$5)))),"")</f>
        <v>50</v>
      </c>
      <c r="L372" s="20"/>
      <c r="M372" s="86"/>
    </row>
    <row r="373" spans="1:13" ht="38.25" x14ac:dyDescent="0.2">
      <c r="A373" s="68" t="s">
        <v>761</v>
      </c>
      <c r="B373" s="19"/>
      <c r="C373" s="64" t="s">
        <v>775</v>
      </c>
      <c r="D373" s="69" t="s">
        <v>797</v>
      </c>
      <c r="F373" s="33" t="s">
        <v>797</v>
      </c>
      <c r="H373" s="18" t="s">
        <v>2</v>
      </c>
      <c r="I373" s="55"/>
      <c r="K373" s="22">
        <f>IF($H373&lt;&gt;"", IF($H373 = "Yes", Data!$B$2, IF($H373 = "Partially", Data!$B$4, IF($H373 = "NO", Data!$B$3, IF($H373 = "N/A", Data!$B$5)))),"")</f>
        <v>100</v>
      </c>
      <c r="L373" s="20"/>
      <c r="M373" s="86"/>
    </row>
    <row r="374" spans="1:13" ht="51" x14ac:dyDescent="0.2">
      <c r="A374" s="68" t="s">
        <v>761</v>
      </c>
      <c r="B374" s="19"/>
      <c r="C374" s="64" t="s">
        <v>776</v>
      </c>
      <c r="D374" s="69" t="s">
        <v>798</v>
      </c>
      <c r="F374" s="33" t="s">
        <v>798</v>
      </c>
      <c r="H374" s="18" t="s">
        <v>3</v>
      </c>
      <c r="I374" s="55"/>
      <c r="K374" s="22">
        <f>IF($H374&lt;&gt;"", IF($H374 = "Yes", Data!$B$2, IF($H374 = "Partially", Data!$B$4, IF($H374 = "NO", Data!$B$3, IF($H374 = "N/A", Data!$B$5)))),"")</f>
        <v>0</v>
      </c>
      <c r="L374" s="20"/>
      <c r="M374" s="86"/>
    </row>
    <row r="375" spans="1:13" ht="38.25" x14ac:dyDescent="0.2">
      <c r="A375" s="68" t="s">
        <v>761</v>
      </c>
      <c r="B375" s="19"/>
      <c r="C375" s="64" t="s">
        <v>777</v>
      </c>
      <c r="D375" s="69" t="s">
        <v>799</v>
      </c>
      <c r="F375" s="33" t="s">
        <v>799</v>
      </c>
      <c r="H375" s="18" t="s">
        <v>4</v>
      </c>
      <c r="I375" s="55"/>
      <c r="K375" s="22">
        <f>IF($H375&lt;&gt;"", IF($H375 = "Yes", Data!$B$2, IF($H375 = "Partially", Data!$B$4, IF($H375 = "NO", Data!$B$3, IF($H375 = "N/A", Data!$B$5)))),"")</f>
        <v>50</v>
      </c>
      <c r="L375" s="20"/>
      <c r="M375" s="86"/>
    </row>
    <row r="376" spans="1:13" ht="63.75" x14ac:dyDescent="0.2">
      <c r="A376" s="68" t="s">
        <v>761</v>
      </c>
      <c r="B376" s="19"/>
      <c r="C376" s="64" t="s">
        <v>778</v>
      </c>
      <c r="D376" s="69" t="s">
        <v>800</v>
      </c>
      <c r="F376" s="33" t="s">
        <v>800</v>
      </c>
      <c r="H376" s="18" t="s">
        <v>4</v>
      </c>
      <c r="I376" s="55"/>
      <c r="K376" s="22">
        <f>IF($H376&lt;&gt;"", IF($H376 = "Yes", Data!$B$2, IF($H376 = "Partially", Data!$B$4, IF($H376 = "NO", Data!$B$3, IF($H376 = "N/A", Data!$B$5)))),"")</f>
        <v>50</v>
      </c>
      <c r="L376" s="20"/>
      <c r="M376" s="86"/>
    </row>
    <row r="377" spans="1:13" ht="51" x14ac:dyDescent="0.2">
      <c r="A377" s="68" t="s">
        <v>761</v>
      </c>
      <c r="B377" s="19"/>
      <c r="C377" s="64" t="s">
        <v>779</v>
      </c>
      <c r="D377" s="69" t="s">
        <v>801</v>
      </c>
      <c r="F377" s="33" t="s">
        <v>801</v>
      </c>
      <c r="H377" s="18" t="s">
        <v>2</v>
      </c>
      <c r="I377" s="55"/>
      <c r="K377" s="22">
        <f>IF($H377&lt;&gt;"", IF($H377 = "Yes", Data!$B$2, IF($H377 = "Partially", Data!$B$4, IF($H377 = "NO", Data!$B$3, IF($H377 = "N/A", Data!$B$5)))),"")</f>
        <v>100</v>
      </c>
      <c r="M377" s="86"/>
    </row>
    <row r="378" spans="1:13" ht="51" x14ac:dyDescent="0.2">
      <c r="A378" s="68" t="s">
        <v>761</v>
      </c>
      <c r="B378" s="19"/>
      <c r="C378" s="64" t="s">
        <v>780</v>
      </c>
      <c r="D378" s="69" t="s">
        <v>802</v>
      </c>
      <c r="F378" s="33" t="s">
        <v>802</v>
      </c>
      <c r="H378" s="18" t="s">
        <v>2</v>
      </c>
      <c r="I378" s="55"/>
      <c r="K378" s="22">
        <f>IF($H378&lt;&gt;"", IF($H378 = "Yes", Data!$B$2, IF($H378 = "Partially", Data!$B$4, IF($H378 = "NO", Data!$B$3, IF($H378 = "N/A", Data!$B$5)))),"")</f>
        <v>100</v>
      </c>
      <c r="L378" s="20"/>
      <c r="M378" s="86"/>
    </row>
    <row r="379" spans="1:13" ht="63.75" x14ac:dyDescent="0.2">
      <c r="A379" s="68" t="s">
        <v>761</v>
      </c>
      <c r="B379" s="19"/>
      <c r="C379" s="64" t="s">
        <v>781</v>
      </c>
      <c r="D379" s="69" t="s">
        <v>803</v>
      </c>
      <c r="F379" s="33" t="s">
        <v>803</v>
      </c>
      <c r="H379" s="18" t="s">
        <v>4</v>
      </c>
      <c r="I379" s="55"/>
      <c r="K379" s="22">
        <f>IF($H379&lt;&gt;"", IF($H379 = "Yes", Data!$B$2, IF($H379 = "Partially", Data!$B$4, IF($H379 = "NO", Data!$B$3, IF($H379 = "N/A", Data!$B$5)))),"")</f>
        <v>50</v>
      </c>
      <c r="L379" s="20"/>
      <c r="M379" s="86"/>
    </row>
    <row r="380" spans="1:13" ht="76.5" x14ac:dyDescent="0.2">
      <c r="A380" s="68" t="s">
        <v>761</v>
      </c>
      <c r="B380" s="19"/>
      <c r="C380" s="64" t="s">
        <v>782</v>
      </c>
      <c r="D380" s="69" t="s">
        <v>804</v>
      </c>
      <c r="F380" s="33" t="s">
        <v>804</v>
      </c>
      <c r="H380" s="18" t="s">
        <v>4</v>
      </c>
      <c r="I380" s="55"/>
      <c r="K380" s="22">
        <f>IF($H380&lt;&gt;"", IF($H380 = "Yes", Data!$B$2, IF($H380 = "Partially", Data!$B$4, IF($H380 = "NO", Data!$B$3, IF($H380 = "N/A", Data!$B$5)))),"")</f>
        <v>50</v>
      </c>
      <c r="L380" s="20"/>
      <c r="M380" s="86"/>
    </row>
    <row r="381" spans="1:13" ht="77.25" thickBot="1" x14ac:dyDescent="0.25">
      <c r="A381" s="71" t="s">
        <v>761</v>
      </c>
      <c r="B381" s="36"/>
      <c r="C381" s="72" t="s">
        <v>783</v>
      </c>
      <c r="D381" s="73" t="s">
        <v>805</v>
      </c>
      <c r="F381" s="38" t="s">
        <v>805</v>
      </c>
      <c r="H381" s="18" t="s">
        <v>2</v>
      </c>
      <c r="I381" s="56"/>
      <c r="K381" s="25">
        <f>IF($H381&lt;&gt;"", IF($H381 = "Yes", Data!$B$2, IF($H381 = "Partially", Data!$B$4, IF($H381 = "NO", Data!$B$3, IF($H381 = "N/A", Data!$B$5)))),"")</f>
        <v>100</v>
      </c>
      <c r="L381" s="40"/>
      <c r="M381" s="87"/>
    </row>
    <row r="382" spans="1:13" ht="51" x14ac:dyDescent="0.2">
      <c r="A382" s="65" t="s">
        <v>819</v>
      </c>
      <c r="B382" s="42"/>
      <c r="C382" s="66" t="s">
        <v>806</v>
      </c>
      <c r="D382" s="67" t="s">
        <v>820</v>
      </c>
      <c r="F382" s="44" t="s">
        <v>820</v>
      </c>
      <c r="H382" s="18" t="s">
        <v>4</v>
      </c>
      <c r="I382" s="57"/>
      <c r="K382" s="22">
        <f>IF($H382&lt;&gt;"", IF($H382 = "Yes", Data!$B$2, IF($H382 = "Partially", Data!$B$4, IF($H382 = "NO", Data!$B$3, IF($H382 = "N/A", Data!$B$5)))),"")</f>
        <v>50</v>
      </c>
      <c r="L382" s="46"/>
      <c r="M382" s="82">
        <f>AVERAGE(K382:K394)</f>
        <v>57.692307692307693</v>
      </c>
    </row>
    <row r="383" spans="1:13" ht="38.25" x14ac:dyDescent="0.2">
      <c r="A383" s="68" t="s">
        <v>819</v>
      </c>
      <c r="B383" s="19"/>
      <c r="C383" s="64" t="s">
        <v>807</v>
      </c>
      <c r="D383" s="69" t="s">
        <v>821</v>
      </c>
      <c r="F383" s="33" t="s">
        <v>821</v>
      </c>
      <c r="H383" s="18" t="s">
        <v>4</v>
      </c>
      <c r="I383" s="55"/>
      <c r="K383" s="22">
        <f>IF($H383&lt;&gt;"", IF($H383 = "Yes", Data!$B$2, IF($H383 = "Partially", Data!$B$4, IF($H383 = "NO", Data!$B$3, IF($H383 = "N/A", Data!$B$5)))),"")</f>
        <v>50</v>
      </c>
      <c r="L383" s="20"/>
      <c r="M383" s="83"/>
    </row>
    <row r="384" spans="1:13" ht="63.75" x14ac:dyDescent="0.2">
      <c r="A384" s="68" t="s">
        <v>819</v>
      </c>
      <c r="B384" s="19"/>
      <c r="C384" s="64" t="s">
        <v>808</v>
      </c>
      <c r="D384" s="69" t="s">
        <v>822</v>
      </c>
      <c r="F384" s="33" t="s">
        <v>822</v>
      </c>
      <c r="H384" s="18" t="s">
        <v>4</v>
      </c>
      <c r="I384" s="55"/>
      <c r="K384" s="22">
        <f>IF($H384&lt;&gt;"", IF($H384 = "Yes", Data!$B$2, IF($H384 = "Partially", Data!$B$4, IF($H384 = "NO", Data!$B$3, IF($H384 = "N/A", Data!$B$5)))),"")</f>
        <v>50</v>
      </c>
      <c r="L384" s="20"/>
      <c r="M384" s="83"/>
    </row>
    <row r="385" spans="1:13" ht="38.25" x14ac:dyDescent="0.2">
      <c r="A385" s="68" t="s">
        <v>819</v>
      </c>
      <c r="B385" s="19"/>
      <c r="C385" s="64" t="s">
        <v>809</v>
      </c>
      <c r="D385" s="69" t="s">
        <v>823</v>
      </c>
      <c r="F385" s="33" t="s">
        <v>823</v>
      </c>
      <c r="H385" s="18" t="s">
        <v>2</v>
      </c>
      <c r="I385" s="55"/>
      <c r="K385" s="22">
        <f>IF($H385&lt;&gt;"", IF($H385 = "Yes", Data!$B$2, IF($H385 = "Partially", Data!$B$4, IF($H385 = "NO", Data!$B$3, IF($H385 = "N/A", Data!$B$5)))),"")</f>
        <v>100</v>
      </c>
      <c r="L385" s="20"/>
      <c r="M385" s="83"/>
    </row>
    <row r="386" spans="1:13" ht="51" x14ac:dyDescent="0.2">
      <c r="A386" s="68" t="s">
        <v>819</v>
      </c>
      <c r="B386" s="19"/>
      <c r="C386" s="64" t="s">
        <v>810</v>
      </c>
      <c r="D386" s="69" t="s">
        <v>824</v>
      </c>
      <c r="F386" s="33" t="s">
        <v>824</v>
      </c>
      <c r="H386" s="18" t="s">
        <v>3</v>
      </c>
      <c r="I386" s="55"/>
      <c r="K386" s="22">
        <f>IF($H386&lt;&gt;"", IF($H386 = "Yes", Data!$B$2, IF($H386 = "Partially", Data!$B$4, IF($H386 = "NO", Data!$B$3, IF($H386 = "N/A", Data!$B$5)))),"")</f>
        <v>0</v>
      </c>
      <c r="L386" s="20"/>
      <c r="M386" s="83"/>
    </row>
    <row r="387" spans="1:13" ht="25.5" x14ac:dyDescent="0.2">
      <c r="A387" s="68" t="s">
        <v>819</v>
      </c>
      <c r="B387" s="19"/>
      <c r="C387" s="64" t="s">
        <v>811</v>
      </c>
      <c r="D387" s="69" t="s">
        <v>825</v>
      </c>
      <c r="F387" s="33" t="s">
        <v>825</v>
      </c>
      <c r="H387" s="18" t="s">
        <v>4</v>
      </c>
      <c r="I387" s="55"/>
      <c r="K387" s="22">
        <f>IF($H387&lt;&gt;"", IF($H387 = "Yes", Data!$B$2, IF($H387 = "Partially", Data!$B$4, IF($H387 = "NO", Data!$B$3, IF($H387 = "N/A", Data!$B$5)))),"")</f>
        <v>50</v>
      </c>
      <c r="L387" s="20"/>
      <c r="M387" s="83"/>
    </row>
    <row r="388" spans="1:13" ht="38.25" x14ac:dyDescent="0.2">
      <c r="A388" s="68" t="s">
        <v>819</v>
      </c>
      <c r="B388" s="19"/>
      <c r="C388" s="64" t="s">
        <v>812</v>
      </c>
      <c r="D388" s="69" t="s">
        <v>826</v>
      </c>
      <c r="F388" s="33" t="s">
        <v>826</v>
      </c>
      <c r="H388" s="18" t="s">
        <v>4</v>
      </c>
      <c r="I388" s="55"/>
      <c r="K388" s="22">
        <f>IF($H388&lt;&gt;"", IF($H388 = "Yes", Data!$B$2, IF($H388 = "Partially", Data!$B$4, IF($H388 = "NO", Data!$B$3, IF($H388 = "N/A", Data!$B$5)))),"")</f>
        <v>50</v>
      </c>
      <c r="L388" s="20"/>
      <c r="M388" s="83"/>
    </row>
    <row r="389" spans="1:13" ht="63.75" x14ac:dyDescent="0.2">
      <c r="A389" s="68" t="s">
        <v>819</v>
      </c>
      <c r="B389" s="19"/>
      <c r="C389" s="64" t="s">
        <v>813</v>
      </c>
      <c r="D389" s="69" t="s">
        <v>827</v>
      </c>
      <c r="F389" s="33" t="s">
        <v>827</v>
      </c>
      <c r="H389" s="18" t="s">
        <v>2</v>
      </c>
      <c r="I389" s="55"/>
      <c r="K389" s="22">
        <f>IF($H389&lt;&gt;"", IF($H389 = "Yes", Data!$B$2, IF($H389 = "Partially", Data!$B$4, IF($H389 = "NO", Data!$B$3, IF($H389 = "N/A", Data!$B$5)))),"")</f>
        <v>100</v>
      </c>
      <c r="L389" s="20"/>
      <c r="M389" s="83"/>
    </row>
    <row r="390" spans="1:13" ht="38.25" x14ac:dyDescent="0.2">
      <c r="A390" s="68" t="s">
        <v>819</v>
      </c>
      <c r="B390" s="19"/>
      <c r="C390" s="64" t="s">
        <v>814</v>
      </c>
      <c r="D390" s="69" t="s">
        <v>828</v>
      </c>
      <c r="F390" s="33" t="s">
        <v>828</v>
      </c>
      <c r="H390" s="18" t="s">
        <v>4</v>
      </c>
      <c r="I390" s="55"/>
      <c r="K390" s="22">
        <f>IF($H390&lt;&gt;"", IF($H390 = "Yes", Data!$B$2, IF($H390 = "Partially", Data!$B$4, IF($H390 = "NO", Data!$B$3, IF($H390 = "N/A", Data!$B$5)))),"")</f>
        <v>50</v>
      </c>
      <c r="L390" s="20"/>
      <c r="M390" s="83"/>
    </row>
    <row r="391" spans="1:13" ht="38.25" x14ac:dyDescent="0.2">
      <c r="A391" s="68" t="s">
        <v>819</v>
      </c>
      <c r="B391" s="19"/>
      <c r="C391" s="64" t="s">
        <v>815</v>
      </c>
      <c r="D391" s="69" t="s">
        <v>829</v>
      </c>
      <c r="F391" s="33" t="s">
        <v>829</v>
      </c>
      <c r="H391" s="18" t="s">
        <v>2</v>
      </c>
      <c r="I391" s="55"/>
      <c r="K391" s="22">
        <f>IF($H391&lt;&gt;"", IF($H391 = "Yes", Data!$B$2, IF($H391 = "Partially", Data!$B$4, IF($H391 = "NO", Data!$B$3, IF($H391 = "N/A", Data!$B$5)))),"")</f>
        <v>100</v>
      </c>
      <c r="L391" s="20"/>
      <c r="M391" s="83"/>
    </row>
    <row r="392" spans="1:13" ht="76.5" x14ac:dyDescent="0.2">
      <c r="A392" s="68" t="s">
        <v>819</v>
      </c>
      <c r="B392" s="19"/>
      <c r="C392" s="64" t="s">
        <v>816</v>
      </c>
      <c r="D392" s="69" t="s">
        <v>830</v>
      </c>
      <c r="F392" s="33" t="s">
        <v>830</v>
      </c>
      <c r="H392" s="18" t="s">
        <v>2</v>
      </c>
      <c r="I392" s="55"/>
      <c r="K392" s="22">
        <f>IF($H392&lt;&gt;"", IF($H392 = "Yes", Data!$B$2, IF($H392 = "Partially", Data!$B$4, IF($H392 = "NO", Data!$B$3, IF($H392 = "N/A", Data!$B$5)))),"")</f>
        <v>100</v>
      </c>
      <c r="L392" s="20"/>
      <c r="M392" s="83"/>
    </row>
    <row r="393" spans="1:13" ht="51" x14ac:dyDescent="0.2">
      <c r="A393" s="68" t="s">
        <v>819</v>
      </c>
      <c r="B393" s="19"/>
      <c r="C393" s="64" t="s">
        <v>817</v>
      </c>
      <c r="D393" s="69" t="s">
        <v>831</v>
      </c>
      <c r="F393" s="33" t="s">
        <v>831</v>
      </c>
      <c r="H393" s="18" t="s">
        <v>3</v>
      </c>
      <c r="I393" s="55"/>
      <c r="K393" s="22">
        <f>IF($H393&lt;&gt;"", IF($H393 = "Yes", Data!$B$2, IF($H393 = "Partially", Data!$B$4, IF($H393 = "NO", Data!$B$3, IF($H393 = "N/A", Data!$B$5)))),"")</f>
        <v>0</v>
      </c>
      <c r="L393" s="20"/>
      <c r="M393" s="83"/>
    </row>
    <row r="394" spans="1:13" ht="64.5" thickBot="1" x14ac:dyDescent="0.25">
      <c r="A394" s="71" t="s">
        <v>819</v>
      </c>
      <c r="B394" s="36"/>
      <c r="C394" s="72" t="s">
        <v>818</v>
      </c>
      <c r="D394" s="73" t="s">
        <v>832</v>
      </c>
      <c r="F394" s="38" t="s">
        <v>832</v>
      </c>
      <c r="H394" s="18" t="s">
        <v>4</v>
      </c>
      <c r="I394" s="56"/>
      <c r="K394" s="25">
        <f>IF($H394&lt;&gt;"", IF($H394 = "Yes", Data!$B$2, IF($H394 = "Partially", Data!$B$4, IF($H394 = "NO", Data!$B$3, IF($H394 = "N/A", Data!$B$5)))),"")</f>
        <v>50</v>
      </c>
      <c r="L394" s="40"/>
      <c r="M394" s="84"/>
    </row>
  </sheetData>
  <mergeCells count="453">
    <mergeCell ref="A11:A15"/>
    <mergeCell ref="B11:B15"/>
    <mergeCell ref="C11:C15"/>
    <mergeCell ref="D11:D15"/>
    <mergeCell ref="A16:A18"/>
    <mergeCell ref="B16:B18"/>
    <mergeCell ref="C16:C18"/>
    <mergeCell ref="D16:D18"/>
    <mergeCell ref="A3:A8"/>
    <mergeCell ref="B3:B8"/>
    <mergeCell ref="C3:C8"/>
    <mergeCell ref="D3:D8"/>
    <mergeCell ref="A9:A10"/>
    <mergeCell ref="B9:B10"/>
    <mergeCell ref="C9:C10"/>
    <mergeCell ref="D9:D10"/>
    <mergeCell ref="A25:A28"/>
    <mergeCell ref="B25:B28"/>
    <mergeCell ref="C25:C28"/>
    <mergeCell ref="D25:D28"/>
    <mergeCell ref="A29:A30"/>
    <mergeCell ref="B29:B30"/>
    <mergeCell ref="C29:C30"/>
    <mergeCell ref="D29:D30"/>
    <mergeCell ref="A19:A22"/>
    <mergeCell ref="B19:B22"/>
    <mergeCell ref="C19:C22"/>
    <mergeCell ref="D19:D22"/>
    <mergeCell ref="A23:A24"/>
    <mergeCell ref="B23:B24"/>
    <mergeCell ref="C23:C24"/>
    <mergeCell ref="D23:D24"/>
    <mergeCell ref="A36:A37"/>
    <mergeCell ref="B36:B37"/>
    <mergeCell ref="C36:C37"/>
    <mergeCell ref="D36:D37"/>
    <mergeCell ref="A38:A41"/>
    <mergeCell ref="B38:B41"/>
    <mergeCell ref="C38:C41"/>
    <mergeCell ref="D38:D41"/>
    <mergeCell ref="A31:A32"/>
    <mergeCell ref="B31:B32"/>
    <mergeCell ref="C31:C32"/>
    <mergeCell ref="D31:D32"/>
    <mergeCell ref="A33:A35"/>
    <mergeCell ref="B33:B35"/>
    <mergeCell ref="C33:C35"/>
    <mergeCell ref="D33:D35"/>
    <mergeCell ref="D44:D45"/>
    <mergeCell ref="D46:D49"/>
    <mergeCell ref="A50:A51"/>
    <mergeCell ref="B50:B51"/>
    <mergeCell ref="C50:C51"/>
    <mergeCell ref="D50:D51"/>
    <mergeCell ref="A42:A43"/>
    <mergeCell ref="B42:B43"/>
    <mergeCell ref="C42:C43"/>
    <mergeCell ref="D42:D43"/>
    <mergeCell ref="A44:A45"/>
    <mergeCell ref="B44:B45"/>
    <mergeCell ref="C44:C45"/>
    <mergeCell ref="A52:A53"/>
    <mergeCell ref="B52:B53"/>
    <mergeCell ref="C52:C53"/>
    <mergeCell ref="D52:D53"/>
    <mergeCell ref="A54:A56"/>
    <mergeCell ref="B54:B56"/>
    <mergeCell ref="C54:C56"/>
    <mergeCell ref="D54:D56"/>
    <mergeCell ref="A46:A49"/>
    <mergeCell ref="B46:B49"/>
    <mergeCell ref="C46:C49"/>
    <mergeCell ref="A65:A67"/>
    <mergeCell ref="B65:B67"/>
    <mergeCell ref="C65:C67"/>
    <mergeCell ref="D65:D67"/>
    <mergeCell ref="A68:A72"/>
    <mergeCell ref="B68:B72"/>
    <mergeCell ref="C68:C72"/>
    <mergeCell ref="D68:D72"/>
    <mergeCell ref="A57:A58"/>
    <mergeCell ref="B57:B58"/>
    <mergeCell ref="C57:C58"/>
    <mergeCell ref="D57:D58"/>
    <mergeCell ref="A59:A64"/>
    <mergeCell ref="B59:B64"/>
    <mergeCell ref="C59:C64"/>
    <mergeCell ref="D59:D64"/>
    <mergeCell ref="A80:A81"/>
    <mergeCell ref="B80:B81"/>
    <mergeCell ref="C80:C81"/>
    <mergeCell ref="D80:D81"/>
    <mergeCell ref="A82:A87"/>
    <mergeCell ref="B82:B87"/>
    <mergeCell ref="C82:C87"/>
    <mergeCell ref="D82:D87"/>
    <mergeCell ref="A73:A76"/>
    <mergeCell ref="B73:B76"/>
    <mergeCell ref="C73:C76"/>
    <mergeCell ref="D73:D76"/>
    <mergeCell ref="A77:A79"/>
    <mergeCell ref="B77:B79"/>
    <mergeCell ref="C77:C79"/>
    <mergeCell ref="D77:D79"/>
    <mergeCell ref="A93:A95"/>
    <mergeCell ref="B93:B95"/>
    <mergeCell ref="C93:C95"/>
    <mergeCell ref="D93:D95"/>
    <mergeCell ref="A96:A97"/>
    <mergeCell ref="B96:B97"/>
    <mergeCell ref="C96:C97"/>
    <mergeCell ref="D96:D97"/>
    <mergeCell ref="A88:A89"/>
    <mergeCell ref="B88:B89"/>
    <mergeCell ref="C88:C89"/>
    <mergeCell ref="D88:D89"/>
    <mergeCell ref="A90:A92"/>
    <mergeCell ref="B90:B92"/>
    <mergeCell ref="C90:C92"/>
    <mergeCell ref="D90:D92"/>
    <mergeCell ref="A103:A108"/>
    <mergeCell ref="B103:B108"/>
    <mergeCell ref="C103:C108"/>
    <mergeCell ref="D103:D108"/>
    <mergeCell ref="A109:A110"/>
    <mergeCell ref="B109:B110"/>
    <mergeCell ref="C109:C110"/>
    <mergeCell ref="D109:D110"/>
    <mergeCell ref="A98:A99"/>
    <mergeCell ref="B98:B99"/>
    <mergeCell ref="C98:C99"/>
    <mergeCell ref="D98:D99"/>
    <mergeCell ref="A100:A102"/>
    <mergeCell ref="B100:B102"/>
    <mergeCell ref="C100:C102"/>
    <mergeCell ref="D100:D102"/>
    <mergeCell ref="A119:A122"/>
    <mergeCell ref="B119:B122"/>
    <mergeCell ref="C119:C122"/>
    <mergeCell ref="D119:D122"/>
    <mergeCell ref="A124:A131"/>
    <mergeCell ref="B124:B131"/>
    <mergeCell ref="C124:C131"/>
    <mergeCell ref="D124:D131"/>
    <mergeCell ref="A111:A116"/>
    <mergeCell ref="B111:B116"/>
    <mergeCell ref="C111:C116"/>
    <mergeCell ref="D111:D116"/>
    <mergeCell ref="A117:A118"/>
    <mergeCell ref="B117:B118"/>
    <mergeCell ref="C117:C118"/>
    <mergeCell ref="D117:D118"/>
    <mergeCell ref="A149:A151"/>
    <mergeCell ref="B149:B151"/>
    <mergeCell ref="C149:C151"/>
    <mergeCell ref="D149:D151"/>
    <mergeCell ref="A152:A154"/>
    <mergeCell ref="B152:B154"/>
    <mergeCell ref="C152:C154"/>
    <mergeCell ref="D152:D154"/>
    <mergeCell ref="A132:A133"/>
    <mergeCell ref="B132:B133"/>
    <mergeCell ref="C132:C133"/>
    <mergeCell ref="D132:D133"/>
    <mergeCell ref="A134:A148"/>
    <mergeCell ref="B134:B148"/>
    <mergeCell ref="C134:C148"/>
    <mergeCell ref="D134:D148"/>
    <mergeCell ref="A161:A164"/>
    <mergeCell ref="B161:B164"/>
    <mergeCell ref="C161:C164"/>
    <mergeCell ref="D161:D164"/>
    <mergeCell ref="A166:A167"/>
    <mergeCell ref="B166:B167"/>
    <mergeCell ref="C166:C167"/>
    <mergeCell ref="D166:D167"/>
    <mergeCell ref="A155:A157"/>
    <mergeCell ref="B155:B157"/>
    <mergeCell ref="C155:C157"/>
    <mergeCell ref="D155:D157"/>
    <mergeCell ref="A158:A160"/>
    <mergeCell ref="B158:B160"/>
    <mergeCell ref="C158:C160"/>
    <mergeCell ref="D158:D160"/>
    <mergeCell ref="A174:A175"/>
    <mergeCell ref="B174:B175"/>
    <mergeCell ref="C174:C175"/>
    <mergeCell ref="D174:D175"/>
    <mergeCell ref="A177:A178"/>
    <mergeCell ref="B177:B178"/>
    <mergeCell ref="C177:C178"/>
    <mergeCell ref="D177:D178"/>
    <mergeCell ref="A168:A169"/>
    <mergeCell ref="B168:B169"/>
    <mergeCell ref="C168:C169"/>
    <mergeCell ref="D168:D169"/>
    <mergeCell ref="A170:A173"/>
    <mergeCell ref="B170:B173"/>
    <mergeCell ref="C170:C173"/>
    <mergeCell ref="D170:D173"/>
    <mergeCell ref="A195:A198"/>
    <mergeCell ref="B195:B198"/>
    <mergeCell ref="C195:C198"/>
    <mergeCell ref="D195:D198"/>
    <mergeCell ref="A201:A202"/>
    <mergeCell ref="B201:B202"/>
    <mergeCell ref="C201:C202"/>
    <mergeCell ref="D201:D202"/>
    <mergeCell ref="A180:A186"/>
    <mergeCell ref="B180:B186"/>
    <mergeCell ref="C180:C186"/>
    <mergeCell ref="D180:D186"/>
    <mergeCell ref="A187:A192"/>
    <mergeCell ref="B187:B192"/>
    <mergeCell ref="C187:C192"/>
    <mergeCell ref="D187:D192"/>
    <mergeCell ref="A211:A212"/>
    <mergeCell ref="B211:B212"/>
    <mergeCell ref="C211:C212"/>
    <mergeCell ref="D211:D212"/>
    <mergeCell ref="A213:A214"/>
    <mergeCell ref="B213:B214"/>
    <mergeCell ref="C213:C214"/>
    <mergeCell ref="D213:D214"/>
    <mergeCell ref="A204:A207"/>
    <mergeCell ref="B204:B207"/>
    <mergeCell ref="C204:C207"/>
    <mergeCell ref="D204:D207"/>
    <mergeCell ref="A209:A210"/>
    <mergeCell ref="B209:B210"/>
    <mergeCell ref="C209:C210"/>
    <mergeCell ref="D209:D210"/>
    <mergeCell ref="A227:A230"/>
    <mergeCell ref="B227:B230"/>
    <mergeCell ref="C227:C230"/>
    <mergeCell ref="D227:D230"/>
    <mergeCell ref="A231:A232"/>
    <mergeCell ref="B231:B232"/>
    <mergeCell ref="C231:C232"/>
    <mergeCell ref="D231:D232"/>
    <mergeCell ref="A220:A222"/>
    <mergeCell ref="B220:B222"/>
    <mergeCell ref="C220:C222"/>
    <mergeCell ref="D220:D222"/>
    <mergeCell ref="A223:A226"/>
    <mergeCell ref="B223:B226"/>
    <mergeCell ref="C223:C226"/>
    <mergeCell ref="D223:D226"/>
    <mergeCell ref="A239:A240"/>
    <mergeCell ref="B239:B240"/>
    <mergeCell ref="C239:C240"/>
    <mergeCell ref="D239:D240"/>
    <mergeCell ref="A241:A245"/>
    <mergeCell ref="B241:B245"/>
    <mergeCell ref="C241:C245"/>
    <mergeCell ref="D241:D245"/>
    <mergeCell ref="A234:A236"/>
    <mergeCell ref="B234:B236"/>
    <mergeCell ref="C234:C236"/>
    <mergeCell ref="D234:D236"/>
    <mergeCell ref="A237:A238"/>
    <mergeCell ref="B237:B238"/>
    <mergeCell ref="C237:C238"/>
    <mergeCell ref="D237:D238"/>
    <mergeCell ref="A250:A252"/>
    <mergeCell ref="B250:B252"/>
    <mergeCell ref="C250:C252"/>
    <mergeCell ref="D250:D252"/>
    <mergeCell ref="A254:A261"/>
    <mergeCell ref="B254:B261"/>
    <mergeCell ref="C254:C261"/>
    <mergeCell ref="D254:D261"/>
    <mergeCell ref="A246:A247"/>
    <mergeCell ref="B246:B247"/>
    <mergeCell ref="C246:C247"/>
    <mergeCell ref="D246:D247"/>
    <mergeCell ref="A248:A249"/>
    <mergeCell ref="B248:B249"/>
    <mergeCell ref="C248:C249"/>
    <mergeCell ref="D248:D249"/>
    <mergeCell ref="A276:A278"/>
    <mergeCell ref="B276:B278"/>
    <mergeCell ref="C276:C278"/>
    <mergeCell ref="D276:D278"/>
    <mergeCell ref="A280:A281"/>
    <mergeCell ref="B280:B281"/>
    <mergeCell ref="C280:C281"/>
    <mergeCell ref="D280:D281"/>
    <mergeCell ref="A262:A269"/>
    <mergeCell ref="B262:B269"/>
    <mergeCell ref="C262:C269"/>
    <mergeCell ref="D262:D269"/>
    <mergeCell ref="A270:A275"/>
    <mergeCell ref="B270:B275"/>
    <mergeCell ref="C270:C275"/>
    <mergeCell ref="D270:D275"/>
    <mergeCell ref="A288:A290"/>
    <mergeCell ref="B288:B290"/>
    <mergeCell ref="C288:C290"/>
    <mergeCell ref="D288:D290"/>
    <mergeCell ref="A291:A292"/>
    <mergeCell ref="B291:B292"/>
    <mergeCell ref="C291:C292"/>
    <mergeCell ref="D291:D292"/>
    <mergeCell ref="A282:A283"/>
    <mergeCell ref="B282:B283"/>
    <mergeCell ref="C282:C283"/>
    <mergeCell ref="D282:D283"/>
    <mergeCell ref="A285:A287"/>
    <mergeCell ref="B285:B287"/>
    <mergeCell ref="C285:C287"/>
    <mergeCell ref="D285:D287"/>
    <mergeCell ref="L3:L8"/>
    <mergeCell ref="L9:L10"/>
    <mergeCell ref="L11:L15"/>
    <mergeCell ref="L16:L18"/>
    <mergeCell ref="L19:L22"/>
    <mergeCell ref="L23:L24"/>
    <mergeCell ref="A315:A317"/>
    <mergeCell ref="B315:B317"/>
    <mergeCell ref="C315:C317"/>
    <mergeCell ref="D315:D317"/>
    <mergeCell ref="A309:A310"/>
    <mergeCell ref="B309:B310"/>
    <mergeCell ref="C309:C310"/>
    <mergeCell ref="D309:D310"/>
    <mergeCell ref="A311:A313"/>
    <mergeCell ref="B311:B313"/>
    <mergeCell ref="C311:C313"/>
    <mergeCell ref="D311:D313"/>
    <mergeCell ref="A299:A300"/>
    <mergeCell ref="B299:B300"/>
    <mergeCell ref="C299:C300"/>
    <mergeCell ref="D299:D300"/>
    <mergeCell ref="A303:A308"/>
    <mergeCell ref="B303:B308"/>
    <mergeCell ref="L25:L28"/>
    <mergeCell ref="L29:L30"/>
    <mergeCell ref="L31:L32"/>
    <mergeCell ref="L33:L35"/>
    <mergeCell ref="L36:L37"/>
    <mergeCell ref="L38:L41"/>
    <mergeCell ref="A321:A322"/>
    <mergeCell ref="B321:B322"/>
    <mergeCell ref="C321:C322"/>
    <mergeCell ref="D321:D322"/>
    <mergeCell ref="A318:A320"/>
    <mergeCell ref="B318:B320"/>
    <mergeCell ref="C318:C320"/>
    <mergeCell ref="D318:D320"/>
    <mergeCell ref="C303:C308"/>
    <mergeCell ref="D303:D308"/>
    <mergeCell ref="A294:A296"/>
    <mergeCell ref="B294:B296"/>
    <mergeCell ref="C294:C296"/>
    <mergeCell ref="D294:D296"/>
    <mergeCell ref="A297:A298"/>
    <mergeCell ref="B297:B298"/>
    <mergeCell ref="C297:C298"/>
    <mergeCell ref="D297:D298"/>
    <mergeCell ref="L57:L58"/>
    <mergeCell ref="L59:L64"/>
    <mergeCell ref="L65:L67"/>
    <mergeCell ref="L68:L72"/>
    <mergeCell ref="L73:L76"/>
    <mergeCell ref="L77:L79"/>
    <mergeCell ref="L42:L43"/>
    <mergeCell ref="L44:L45"/>
    <mergeCell ref="L46:L49"/>
    <mergeCell ref="L50:L51"/>
    <mergeCell ref="L52:L53"/>
    <mergeCell ref="L54:L56"/>
    <mergeCell ref="L98:L99"/>
    <mergeCell ref="L100:L102"/>
    <mergeCell ref="L103:L108"/>
    <mergeCell ref="L109:L110"/>
    <mergeCell ref="L111:L116"/>
    <mergeCell ref="L117:L118"/>
    <mergeCell ref="L80:L81"/>
    <mergeCell ref="L82:L87"/>
    <mergeCell ref="L88:L89"/>
    <mergeCell ref="L90:L92"/>
    <mergeCell ref="L93:L95"/>
    <mergeCell ref="L96:L97"/>
    <mergeCell ref="L155:L157"/>
    <mergeCell ref="L158:L160"/>
    <mergeCell ref="L161:L164"/>
    <mergeCell ref="L166:L167"/>
    <mergeCell ref="L168:L169"/>
    <mergeCell ref="L170:L173"/>
    <mergeCell ref="L119:L122"/>
    <mergeCell ref="L124:L131"/>
    <mergeCell ref="L132:L133"/>
    <mergeCell ref="L134:L148"/>
    <mergeCell ref="L149:L151"/>
    <mergeCell ref="L152:L154"/>
    <mergeCell ref="L204:L207"/>
    <mergeCell ref="L209:L210"/>
    <mergeCell ref="L211:L212"/>
    <mergeCell ref="L213:L214"/>
    <mergeCell ref="L220:L222"/>
    <mergeCell ref="L223:L226"/>
    <mergeCell ref="L174:L175"/>
    <mergeCell ref="L177:L178"/>
    <mergeCell ref="L180:L186"/>
    <mergeCell ref="L187:L192"/>
    <mergeCell ref="L195:L198"/>
    <mergeCell ref="L201:L202"/>
    <mergeCell ref="L250:L252"/>
    <mergeCell ref="L254:L261"/>
    <mergeCell ref="L262:L269"/>
    <mergeCell ref="L270:L275"/>
    <mergeCell ref="L227:L230"/>
    <mergeCell ref="L231:L232"/>
    <mergeCell ref="L234:L236"/>
    <mergeCell ref="L237:L238"/>
    <mergeCell ref="L239:L240"/>
    <mergeCell ref="L241:L245"/>
    <mergeCell ref="L315:L317"/>
    <mergeCell ref="L318:L320"/>
    <mergeCell ref="L321:L322"/>
    <mergeCell ref="M3:M72"/>
    <mergeCell ref="M73:M81"/>
    <mergeCell ref="M82:M110"/>
    <mergeCell ref="M111:M154"/>
    <mergeCell ref="M155:M179"/>
    <mergeCell ref="M180:M193"/>
    <mergeCell ref="M194:M203"/>
    <mergeCell ref="L294:L296"/>
    <mergeCell ref="L297:L298"/>
    <mergeCell ref="L299:L300"/>
    <mergeCell ref="L303:L308"/>
    <mergeCell ref="L309:L310"/>
    <mergeCell ref="L311:L313"/>
    <mergeCell ref="L276:L278"/>
    <mergeCell ref="L280:L281"/>
    <mergeCell ref="L282:L283"/>
    <mergeCell ref="L285:L287"/>
    <mergeCell ref="L288:L290"/>
    <mergeCell ref="L291:L292"/>
    <mergeCell ref="L246:L247"/>
    <mergeCell ref="L248:L249"/>
    <mergeCell ref="M323:M341"/>
    <mergeCell ref="M342:M359"/>
    <mergeCell ref="M360:M381"/>
    <mergeCell ref="M382:M394"/>
    <mergeCell ref="M303:M322"/>
    <mergeCell ref="M204:M218"/>
    <mergeCell ref="M219:M222"/>
    <mergeCell ref="M223:M238"/>
    <mergeCell ref="M239:M247"/>
    <mergeCell ref="M248:M261"/>
    <mergeCell ref="M262:M302"/>
  </mergeCells>
  <phoneticPr fontId="12" type="noConversion"/>
  <conditionalFormatting sqref="H1 H3:H1048576">
    <cfRule type="containsText" dxfId="3" priority="1" operator="containsText" text="N/A">
      <formula>NOT(ISERROR(SEARCH("N/A",H1)))</formula>
    </cfRule>
    <cfRule type="containsText" dxfId="2" priority="2" operator="containsText" text="Partially">
      <formula>NOT(ISERROR(SEARCH("Partially",H1)))</formula>
    </cfRule>
    <cfRule type="containsText" dxfId="1" priority="3" operator="containsText" text="No">
      <formula>NOT(ISERROR(SEARCH("No",H1)))</formula>
    </cfRule>
    <cfRule type="containsText" dxfId="0" priority="4" operator="containsText" text="Yes">
      <formula>NOT(ISERROR(SEARCH("Yes",H1)))</formula>
    </cfRule>
  </conditionalFormatting>
  <dataValidations count="1">
    <dataValidation type="list" allowBlank="1" showInputMessage="1" showErrorMessage="1" sqref="H3:H403" xr:uid="{5B9F6A1B-BE7C-4E75-8030-E256B4049FD5}">
      <formula1>"Yes, No, Partially, 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3343-2C6E-4DE0-8C28-11A72EE67625}">
  <dimension ref="A2:E112"/>
  <sheetViews>
    <sheetView workbookViewId="0">
      <selection activeCell="J6" sqref="J6"/>
    </sheetView>
  </sheetViews>
  <sheetFormatPr defaultRowHeight="12.75" x14ac:dyDescent="0.2"/>
  <cols>
    <col min="1" max="1" width="34.28515625" style="13" bestFit="1" customWidth="1"/>
    <col min="2" max="2" width="7.28515625" style="13" bestFit="1" customWidth="1"/>
    <col min="3" max="3" width="8.140625" style="13" bestFit="1" customWidth="1"/>
    <col min="4" max="4" width="32.7109375" style="13" customWidth="1"/>
    <col min="5" max="5" width="90.42578125" style="13" customWidth="1"/>
  </cols>
  <sheetData>
    <row r="2" spans="1:5" x14ac:dyDescent="0.2">
      <c r="A2" s="58" t="s">
        <v>10</v>
      </c>
      <c r="B2" s="58" t="s">
        <v>358</v>
      </c>
      <c r="C2" s="58" t="s">
        <v>11</v>
      </c>
      <c r="D2" s="58" t="s">
        <v>12</v>
      </c>
      <c r="E2" s="58" t="s">
        <v>13</v>
      </c>
    </row>
    <row r="3" spans="1:5" ht="102" x14ac:dyDescent="0.2">
      <c r="A3" s="13" t="s">
        <v>14</v>
      </c>
      <c r="B3" s="13" t="s">
        <v>15</v>
      </c>
      <c r="C3" s="13" t="s">
        <v>16</v>
      </c>
      <c r="D3" s="13" t="s">
        <v>17</v>
      </c>
      <c r="E3" s="14" t="s">
        <v>359</v>
      </c>
    </row>
    <row r="4" spans="1:5" ht="89.25" x14ac:dyDescent="0.2">
      <c r="A4" s="13" t="s">
        <v>14</v>
      </c>
      <c r="B4" s="13" t="s">
        <v>15</v>
      </c>
      <c r="C4" s="13" t="s">
        <v>18</v>
      </c>
      <c r="D4" s="13" t="s">
        <v>19</v>
      </c>
      <c r="E4" s="14" t="s">
        <v>20</v>
      </c>
    </row>
    <row r="5" spans="1:5" ht="293.25" x14ac:dyDescent="0.2">
      <c r="A5" s="13" t="s">
        <v>14</v>
      </c>
      <c r="B5" s="13" t="s">
        <v>21</v>
      </c>
      <c r="C5" s="13" t="s">
        <v>22</v>
      </c>
      <c r="D5" s="13" t="s">
        <v>23</v>
      </c>
      <c r="E5" s="13" t="s">
        <v>24</v>
      </c>
    </row>
    <row r="6" spans="1:5" ht="102" x14ac:dyDescent="0.2">
      <c r="A6" s="13" t="s">
        <v>14</v>
      </c>
      <c r="B6" s="13" t="s">
        <v>21</v>
      </c>
      <c r="C6" s="13" t="s">
        <v>25</v>
      </c>
      <c r="D6" s="13" t="s">
        <v>26</v>
      </c>
      <c r="E6" s="13" t="s">
        <v>27</v>
      </c>
    </row>
    <row r="7" spans="1:5" ht="178.5" x14ac:dyDescent="0.2">
      <c r="A7" s="13" t="s">
        <v>14</v>
      </c>
      <c r="B7" s="13" t="s">
        <v>21</v>
      </c>
      <c r="C7" s="13" t="s">
        <v>28</v>
      </c>
      <c r="D7" s="13" t="s">
        <v>29</v>
      </c>
      <c r="E7" s="13" t="s">
        <v>30</v>
      </c>
    </row>
    <row r="8" spans="1:5" ht="63.75" x14ac:dyDescent="0.2">
      <c r="A8" s="13" t="s">
        <v>14</v>
      </c>
      <c r="B8" s="13" t="s">
        <v>21</v>
      </c>
      <c r="C8" s="13" t="s">
        <v>31</v>
      </c>
      <c r="D8" s="13" t="s">
        <v>32</v>
      </c>
      <c r="E8" s="13" t="s">
        <v>33</v>
      </c>
    </row>
    <row r="9" spans="1:5" ht="140.25" x14ac:dyDescent="0.2">
      <c r="A9" s="13" t="s">
        <v>14</v>
      </c>
      <c r="B9" s="13" t="s">
        <v>21</v>
      </c>
      <c r="C9" s="13" t="s">
        <v>34</v>
      </c>
      <c r="D9" s="13" t="s">
        <v>35</v>
      </c>
      <c r="E9" s="13" t="s">
        <v>36</v>
      </c>
    </row>
    <row r="10" spans="1:5" ht="76.5" x14ac:dyDescent="0.2">
      <c r="A10" s="13" t="s">
        <v>14</v>
      </c>
      <c r="B10" s="13" t="s">
        <v>21</v>
      </c>
      <c r="C10" s="13" t="s">
        <v>37</v>
      </c>
      <c r="D10" s="13" t="s">
        <v>38</v>
      </c>
      <c r="E10" s="13" t="s">
        <v>39</v>
      </c>
    </row>
    <row r="11" spans="1:5" ht="89.25" x14ac:dyDescent="0.2">
      <c r="A11" s="13" t="s">
        <v>14</v>
      </c>
      <c r="B11" s="13" t="s">
        <v>21</v>
      </c>
      <c r="C11" s="13" t="s">
        <v>40</v>
      </c>
      <c r="D11" s="13" t="s">
        <v>41</v>
      </c>
      <c r="E11" s="13" t="s">
        <v>42</v>
      </c>
    </row>
    <row r="12" spans="1:5" ht="102" x14ac:dyDescent="0.2">
      <c r="A12" s="13" t="s">
        <v>14</v>
      </c>
      <c r="B12" s="13" t="s">
        <v>21</v>
      </c>
      <c r="C12" s="13" t="s">
        <v>43</v>
      </c>
      <c r="D12" s="13" t="s">
        <v>44</v>
      </c>
      <c r="E12" s="13" t="s">
        <v>45</v>
      </c>
    </row>
    <row r="13" spans="1:5" ht="127.5" x14ac:dyDescent="0.2">
      <c r="A13" s="13" t="s">
        <v>14</v>
      </c>
      <c r="B13" s="13" t="s">
        <v>21</v>
      </c>
      <c r="C13" s="13" t="s">
        <v>46</v>
      </c>
      <c r="D13" s="13" t="s">
        <v>47</v>
      </c>
      <c r="E13" s="13" t="s">
        <v>48</v>
      </c>
    </row>
    <row r="14" spans="1:5" ht="165.75" x14ac:dyDescent="0.2">
      <c r="A14" s="13" t="s">
        <v>14</v>
      </c>
      <c r="B14" s="13" t="s">
        <v>21</v>
      </c>
      <c r="C14" s="13" t="s">
        <v>49</v>
      </c>
      <c r="D14" s="13" t="s">
        <v>50</v>
      </c>
      <c r="E14" s="13" t="s">
        <v>51</v>
      </c>
    </row>
    <row r="15" spans="1:5" ht="38.25" x14ac:dyDescent="0.2">
      <c r="A15" s="13" t="s">
        <v>14</v>
      </c>
      <c r="B15" s="13" t="s">
        <v>21</v>
      </c>
      <c r="C15" s="13" t="s">
        <v>52</v>
      </c>
      <c r="D15" s="13" t="s">
        <v>53</v>
      </c>
      <c r="E15" s="13" t="s">
        <v>54</v>
      </c>
    </row>
    <row r="16" spans="1:5" ht="38.25" x14ac:dyDescent="0.2">
      <c r="A16" s="13" t="s">
        <v>14</v>
      </c>
      <c r="B16" s="13" t="s">
        <v>21</v>
      </c>
      <c r="C16" s="13" t="s">
        <v>55</v>
      </c>
      <c r="D16" s="13" t="s">
        <v>56</v>
      </c>
      <c r="E16" s="13" t="s">
        <v>57</v>
      </c>
    </row>
    <row r="17" spans="1:5" ht="140.25" x14ac:dyDescent="0.2">
      <c r="A17" s="13" t="s">
        <v>14</v>
      </c>
      <c r="B17" s="13" t="s">
        <v>21</v>
      </c>
      <c r="C17" s="13" t="s">
        <v>58</v>
      </c>
      <c r="D17" s="13" t="s">
        <v>59</v>
      </c>
      <c r="E17" s="13" t="s">
        <v>60</v>
      </c>
    </row>
    <row r="18" spans="1:5" ht="63.75" x14ac:dyDescent="0.2">
      <c r="A18" s="13" t="s">
        <v>14</v>
      </c>
      <c r="B18" s="13" t="s">
        <v>21</v>
      </c>
      <c r="C18" s="13" t="s">
        <v>61</v>
      </c>
      <c r="D18" s="13" t="s">
        <v>62</v>
      </c>
      <c r="E18" s="13" t="s">
        <v>63</v>
      </c>
    </row>
    <row r="19" spans="1:5" ht="38.25" x14ac:dyDescent="0.2">
      <c r="A19" s="13" t="s">
        <v>14</v>
      </c>
      <c r="B19" s="13" t="s">
        <v>21</v>
      </c>
      <c r="C19" s="13" t="s">
        <v>64</v>
      </c>
      <c r="D19" s="13" t="s">
        <v>65</v>
      </c>
      <c r="E19" s="13" t="s">
        <v>66</v>
      </c>
    </row>
    <row r="20" spans="1:5" ht="191.25" x14ac:dyDescent="0.2">
      <c r="A20" s="13" t="s">
        <v>14</v>
      </c>
      <c r="B20" s="13" t="s">
        <v>21</v>
      </c>
      <c r="C20" s="13" t="s">
        <v>67</v>
      </c>
      <c r="D20" s="13" t="s">
        <v>68</v>
      </c>
      <c r="E20" s="13" t="s">
        <v>69</v>
      </c>
    </row>
    <row r="21" spans="1:5" ht="76.5" x14ac:dyDescent="0.2">
      <c r="A21" s="13" t="s">
        <v>14</v>
      </c>
      <c r="B21" s="13" t="s">
        <v>21</v>
      </c>
      <c r="C21" s="13" t="s">
        <v>70</v>
      </c>
      <c r="D21" s="13" t="s">
        <v>71</v>
      </c>
      <c r="E21" s="13" t="s">
        <v>72</v>
      </c>
    </row>
    <row r="22" spans="1:5" ht="293.25" x14ac:dyDescent="0.2">
      <c r="A22" s="13" t="s">
        <v>14</v>
      </c>
      <c r="B22" s="13" t="s">
        <v>21</v>
      </c>
      <c r="C22" s="13" t="s">
        <v>73</v>
      </c>
      <c r="D22" s="13" t="s">
        <v>74</v>
      </c>
      <c r="E22" s="13" t="s">
        <v>75</v>
      </c>
    </row>
    <row r="23" spans="1:5" ht="102" x14ac:dyDescent="0.2">
      <c r="A23" s="13" t="s">
        <v>14</v>
      </c>
      <c r="B23" s="13" t="s">
        <v>21</v>
      </c>
      <c r="C23" s="13" t="s">
        <v>76</v>
      </c>
      <c r="D23" s="13" t="s">
        <v>77</v>
      </c>
      <c r="E23" s="13" t="s">
        <v>78</v>
      </c>
    </row>
    <row r="24" spans="1:5" ht="76.5" x14ac:dyDescent="0.2">
      <c r="A24" s="13" t="s">
        <v>14</v>
      </c>
      <c r="B24" s="13" t="s">
        <v>21</v>
      </c>
      <c r="C24" s="13" t="s">
        <v>79</v>
      </c>
      <c r="D24" s="13" t="s">
        <v>80</v>
      </c>
      <c r="E24" s="13" t="s">
        <v>81</v>
      </c>
    </row>
    <row r="25" spans="1:5" ht="114.75" x14ac:dyDescent="0.2">
      <c r="A25" s="13" t="s">
        <v>82</v>
      </c>
      <c r="B25" s="13" t="s">
        <v>15</v>
      </c>
      <c r="C25" s="13" t="s">
        <v>83</v>
      </c>
      <c r="D25" s="13" t="s">
        <v>84</v>
      </c>
      <c r="E25" s="13" t="s">
        <v>85</v>
      </c>
    </row>
    <row r="26" spans="1:5" ht="178.5" x14ac:dyDescent="0.2">
      <c r="A26" s="13" t="s">
        <v>82</v>
      </c>
      <c r="B26" s="13" t="s">
        <v>15</v>
      </c>
      <c r="C26" s="13" t="s">
        <v>86</v>
      </c>
      <c r="D26" s="13" t="s">
        <v>87</v>
      </c>
      <c r="E26" s="13" t="s">
        <v>88</v>
      </c>
    </row>
    <row r="27" spans="1:5" ht="127.5" x14ac:dyDescent="0.2">
      <c r="A27" s="13" t="s">
        <v>82</v>
      </c>
      <c r="B27" s="13" t="s">
        <v>21</v>
      </c>
      <c r="C27" s="13" t="s">
        <v>89</v>
      </c>
      <c r="D27" s="13" t="s">
        <v>90</v>
      </c>
      <c r="E27" s="13" t="s">
        <v>91</v>
      </c>
    </row>
    <row r="28" spans="1:5" ht="344.25" x14ac:dyDescent="0.2">
      <c r="A28" s="13" t="s">
        <v>92</v>
      </c>
      <c r="B28" s="13" t="s">
        <v>15</v>
      </c>
      <c r="C28" s="13" t="s">
        <v>93</v>
      </c>
      <c r="D28" s="13" t="s">
        <v>94</v>
      </c>
      <c r="E28" s="13" t="s">
        <v>95</v>
      </c>
    </row>
    <row r="29" spans="1:5" ht="89.25" x14ac:dyDescent="0.2">
      <c r="A29" s="13" t="s">
        <v>92</v>
      </c>
      <c r="B29" s="13" t="s">
        <v>15</v>
      </c>
      <c r="C29" s="13" t="s">
        <v>96</v>
      </c>
      <c r="D29" s="13" t="s">
        <v>97</v>
      </c>
      <c r="E29" s="13" t="s">
        <v>98</v>
      </c>
    </row>
    <row r="30" spans="1:5" ht="51" x14ac:dyDescent="0.2">
      <c r="A30" s="13" t="s">
        <v>92</v>
      </c>
      <c r="B30" s="13" t="s">
        <v>21</v>
      </c>
      <c r="C30" s="13" t="s">
        <v>99</v>
      </c>
      <c r="D30" s="13" t="s">
        <v>100</v>
      </c>
      <c r="E30" s="13" t="s">
        <v>101</v>
      </c>
    </row>
    <row r="31" spans="1:5" ht="63.75" x14ac:dyDescent="0.2">
      <c r="A31" s="13" t="s">
        <v>92</v>
      </c>
      <c r="B31" s="13" t="s">
        <v>21</v>
      </c>
      <c r="C31" s="13" t="s">
        <v>102</v>
      </c>
      <c r="D31" s="13" t="s">
        <v>103</v>
      </c>
      <c r="E31" s="13" t="s">
        <v>104</v>
      </c>
    </row>
    <row r="32" spans="1:5" ht="63.75" x14ac:dyDescent="0.2">
      <c r="A32" s="13" t="s">
        <v>92</v>
      </c>
      <c r="B32" s="13" t="s">
        <v>21</v>
      </c>
      <c r="C32" s="13" t="s">
        <v>105</v>
      </c>
      <c r="D32" s="13" t="s">
        <v>106</v>
      </c>
      <c r="E32" s="13" t="s">
        <v>107</v>
      </c>
    </row>
    <row r="33" spans="1:5" ht="89.25" x14ac:dyDescent="0.2">
      <c r="A33" s="13" t="s">
        <v>92</v>
      </c>
      <c r="B33" s="13" t="s">
        <v>21</v>
      </c>
      <c r="C33" s="13" t="s">
        <v>108</v>
      </c>
      <c r="D33" s="13" t="s">
        <v>109</v>
      </c>
      <c r="E33" s="13" t="s">
        <v>110</v>
      </c>
    </row>
    <row r="34" spans="1:5" ht="114.75" x14ac:dyDescent="0.2">
      <c r="A34" s="13" t="s">
        <v>92</v>
      </c>
      <c r="B34" s="13" t="s">
        <v>21</v>
      </c>
      <c r="C34" s="13" t="s">
        <v>111</v>
      </c>
      <c r="D34" s="13" t="s">
        <v>112</v>
      </c>
      <c r="E34" s="13" t="s">
        <v>113</v>
      </c>
    </row>
    <row r="35" spans="1:5" ht="76.5" x14ac:dyDescent="0.2">
      <c r="A35" s="13" t="s">
        <v>92</v>
      </c>
      <c r="B35" s="13" t="s">
        <v>21</v>
      </c>
      <c r="C35" s="13" t="s">
        <v>114</v>
      </c>
      <c r="D35" s="13" t="s">
        <v>115</v>
      </c>
      <c r="E35" s="13" t="s">
        <v>116</v>
      </c>
    </row>
    <row r="36" spans="1:5" ht="51" x14ac:dyDescent="0.2">
      <c r="A36" s="13" t="s">
        <v>92</v>
      </c>
      <c r="B36" s="13" t="s">
        <v>21</v>
      </c>
      <c r="C36" s="13" t="s">
        <v>117</v>
      </c>
      <c r="D36" s="13" t="s">
        <v>118</v>
      </c>
      <c r="E36" s="13" t="s">
        <v>119</v>
      </c>
    </row>
    <row r="37" spans="1:5" ht="242.25" x14ac:dyDescent="0.2">
      <c r="A37" s="13" t="s">
        <v>120</v>
      </c>
      <c r="B37" s="13" t="s">
        <v>15</v>
      </c>
      <c r="C37" s="13" t="s">
        <v>121</v>
      </c>
      <c r="D37" s="13" t="s">
        <v>122</v>
      </c>
      <c r="E37" s="13" t="s">
        <v>123</v>
      </c>
    </row>
    <row r="38" spans="1:5" ht="242.25" x14ac:dyDescent="0.2">
      <c r="A38" s="13" t="s">
        <v>120</v>
      </c>
      <c r="B38" s="13" t="s">
        <v>15</v>
      </c>
      <c r="C38" s="13" t="s">
        <v>124</v>
      </c>
      <c r="D38" s="13" t="s">
        <v>125</v>
      </c>
      <c r="E38" s="13" t="s">
        <v>126</v>
      </c>
    </row>
    <row r="39" spans="1:5" ht="165.75" x14ac:dyDescent="0.2">
      <c r="A39" s="13" t="s">
        <v>120</v>
      </c>
      <c r="B39" s="13" t="s">
        <v>21</v>
      </c>
      <c r="C39" s="13" t="s">
        <v>127</v>
      </c>
      <c r="D39" s="13" t="s">
        <v>128</v>
      </c>
      <c r="E39" s="13" t="s">
        <v>129</v>
      </c>
    </row>
    <row r="40" spans="1:5" ht="114.75" x14ac:dyDescent="0.2">
      <c r="A40" s="13" t="s">
        <v>120</v>
      </c>
      <c r="B40" s="13" t="s">
        <v>21</v>
      </c>
      <c r="C40" s="13" t="s">
        <v>130</v>
      </c>
      <c r="D40" s="13" t="s">
        <v>131</v>
      </c>
      <c r="E40" s="13" t="s">
        <v>132</v>
      </c>
    </row>
    <row r="41" spans="1:5" ht="127.5" x14ac:dyDescent="0.2">
      <c r="A41" s="13" t="s">
        <v>120</v>
      </c>
      <c r="B41" s="13" t="s">
        <v>21</v>
      </c>
      <c r="C41" s="13" t="s">
        <v>133</v>
      </c>
      <c r="D41" s="13" t="s">
        <v>134</v>
      </c>
      <c r="E41" s="13" t="s">
        <v>135</v>
      </c>
    </row>
    <row r="42" spans="1:5" ht="140.25" x14ac:dyDescent="0.2">
      <c r="A42" s="13" t="s">
        <v>120</v>
      </c>
      <c r="B42" s="13" t="s">
        <v>21</v>
      </c>
      <c r="C42" s="13" t="s">
        <v>136</v>
      </c>
      <c r="D42" s="13" t="s">
        <v>137</v>
      </c>
      <c r="E42" s="13" t="s">
        <v>138</v>
      </c>
    </row>
    <row r="43" spans="1:5" ht="76.5" x14ac:dyDescent="0.2">
      <c r="A43" s="13" t="s">
        <v>120</v>
      </c>
      <c r="B43" s="13" t="s">
        <v>21</v>
      </c>
      <c r="C43" s="13" t="s">
        <v>139</v>
      </c>
      <c r="D43" s="13" t="s">
        <v>140</v>
      </c>
      <c r="E43" s="13" t="s">
        <v>141</v>
      </c>
    </row>
    <row r="44" spans="1:5" ht="89.25" x14ac:dyDescent="0.2">
      <c r="A44" s="13" t="s">
        <v>120</v>
      </c>
      <c r="B44" s="13" t="s">
        <v>21</v>
      </c>
      <c r="C44" s="13" t="s">
        <v>142</v>
      </c>
      <c r="D44" s="13" t="s">
        <v>143</v>
      </c>
      <c r="E44" s="13" t="s">
        <v>144</v>
      </c>
    </row>
    <row r="45" spans="1:5" ht="102" x14ac:dyDescent="0.2">
      <c r="A45" s="13" t="s">
        <v>120</v>
      </c>
      <c r="B45" s="13" t="s">
        <v>21</v>
      </c>
      <c r="C45" s="13" t="s">
        <v>145</v>
      </c>
      <c r="D45" s="13" t="s">
        <v>146</v>
      </c>
      <c r="E45" s="13" t="s">
        <v>147</v>
      </c>
    </row>
    <row r="46" spans="1:5" ht="102" x14ac:dyDescent="0.2">
      <c r="A46" s="13" t="s">
        <v>148</v>
      </c>
      <c r="B46" s="13" t="s">
        <v>15</v>
      </c>
      <c r="C46" s="13" t="s">
        <v>149</v>
      </c>
      <c r="D46" s="13" t="s">
        <v>150</v>
      </c>
      <c r="E46" s="13" t="s">
        <v>151</v>
      </c>
    </row>
    <row r="47" spans="1:5" ht="153" x14ac:dyDescent="0.2">
      <c r="A47" s="13" t="s">
        <v>148</v>
      </c>
      <c r="B47" s="13" t="s">
        <v>15</v>
      </c>
      <c r="C47" s="13" t="s">
        <v>152</v>
      </c>
      <c r="D47" s="13" t="s">
        <v>153</v>
      </c>
      <c r="E47" s="13" t="s">
        <v>154</v>
      </c>
    </row>
    <row r="48" spans="1:5" ht="344.25" x14ac:dyDescent="0.2">
      <c r="A48" s="13" t="s">
        <v>148</v>
      </c>
      <c r="B48" s="13" t="s">
        <v>21</v>
      </c>
      <c r="C48" s="13" t="s">
        <v>155</v>
      </c>
      <c r="D48" s="13" t="s">
        <v>156</v>
      </c>
      <c r="E48" s="13" t="s">
        <v>157</v>
      </c>
    </row>
    <row r="49" spans="1:5" ht="51" x14ac:dyDescent="0.2">
      <c r="A49" s="13" t="s">
        <v>148</v>
      </c>
      <c r="B49" s="13" t="s">
        <v>21</v>
      </c>
      <c r="C49" s="13" t="s">
        <v>158</v>
      </c>
      <c r="D49" s="13" t="s">
        <v>159</v>
      </c>
      <c r="E49" s="13" t="s">
        <v>160</v>
      </c>
    </row>
    <row r="50" spans="1:5" ht="38.25" x14ac:dyDescent="0.2">
      <c r="A50" s="13" t="s">
        <v>148</v>
      </c>
      <c r="B50" s="13" t="s">
        <v>21</v>
      </c>
      <c r="C50" s="13" t="s">
        <v>161</v>
      </c>
      <c r="D50" s="13" t="s">
        <v>162</v>
      </c>
      <c r="E50" s="13" t="s">
        <v>163</v>
      </c>
    </row>
    <row r="51" spans="1:5" ht="38.25" x14ac:dyDescent="0.2">
      <c r="A51" s="13" t="s">
        <v>148</v>
      </c>
      <c r="B51" s="13" t="s">
        <v>21</v>
      </c>
      <c r="C51" s="13" t="s">
        <v>164</v>
      </c>
      <c r="D51" s="13" t="s">
        <v>165</v>
      </c>
      <c r="E51" s="13" t="s">
        <v>166</v>
      </c>
    </row>
    <row r="52" spans="1:5" ht="63.75" x14ac:dyDescent="0.2">
      <c r="A52" s="13" t="s">
        <v>148</v>
      </c>
      <c r="B52" s="13" t="s">
        <v>21</v>
      </c>
      <c r="C52" s="13" t="s">
        <v>167</v>
      </c>
      <c r="D52" s="13" t="s">
        <v>168</v>
      </c>
      <c r="E52" s="13" t="s">
        <v>169</v>
      </c>
    </row>
    <row r="53" spans="1:5" ht="25.5" x14ac:dyDescent="0.2">
      <c r="A53" s="13" t="s">
        <v>148</v>
      </c>
      <c r="B53" s="13" t="s">
        <v>21</v>
      </c>
      <c r="C53" s="13" t="s">
        <v>170</v>
      </c>
      <c r="D53" s="13" t="s">
        <v>171</v>
      </c>
      <c r="E53" s="13" t="s">
        <v>172</v>
      </c>
    </row>
    <row r="54" spans="1:5" ht="38.25" x14ac:dyDescent="0.2">
      <c r="A54" s="13" t="s">
        <v>148</v>
      </c>
      <c r="B54" s="13" t="s">
        <v>21</v>
      </c>
      <c r="C54" s="13" t="s">
        <v>173</v>
      </c>
      <c r="D54" s="13" t="s">
        <v>174</v>
      </c>
      <c r="E54" s="13" t="s">
        <v>175</v>
      </c>
    </row>
    <row r="55" spans="1:5" ht="38.25" x14ac:dyDescent="0.2">
      <c r="A55" s="13" t="s">
        <v>148</v>
      </c>
      <c r="B55" s="13" t="s">
        <v>21</v>
      </c>
      <c r="C55" s="13" t="s">
        <v>176</v>
      </c>
      <c r="D55" s="13" t="s">
        <v>177</v>
      </c>
      <c r="E55" s="13" t="s">
        <v>178</v>
      </c>
    </row>
    <row r="56" spans="1:5" ht="114.75" x14ac:dyDescent="0.2">
      <c r="A56" s="13" t="s">
        <v>148</v>
      </c>
      <c r="B56" s="13" t="s">
        <v>21</v>
      </c>
      <c r="C56" s="13" t="s">
        <v>179</v>
      </c>
      <c r="D56" s="13" t="s">
        <v>180</v>
      </c>
      <c r="E56" s="13" t="s">
        <v>181</v>
      </c>
    </row>
    <row r="57" spans="1:5" ht="255" x14ac:dyDescent="0.2">
      <c r="A57" s="13" t="s">
        <v>182</v>
      </c>
      <c r="B57" s="13" t="s">
        <v>15</v>
      </c>
      <c r="C57" s="13" t="s">
        <v>183</v>
      </c>
      <c r="D57" s="13" t="s">
        <v>184</v>
      </c>
      <c r="E57" s="13" t="s">
        <v>185</v>
      </c>
    </row>
    <row r="58" spans="1:5" ht="140.25" x14ac:dyDescent="0.2">
      <c r="A58" s="13" t="s">
        <v>182</v>
      </c>
      <c r="B58" s="13" t="s">
        <v>15</v>
      </c>
      <c r="C58" s="13" t="s">
        <v>186</v>
      </c>
      <c r="D58" s="13" t="s">
        <v>187</v>
      </c>
      <c r="E58" s="13" t="s">
        <v>188</v>
      </c>
    </row>
    <row r="59" spans="1:5" ht="76.5" x14ac:dyDescent="0.2">
      <c r="A59" s="13" t="s">
        <v>182</v>
      </c>
      <c r="B59" s="13" t="s">
        <v>21</v>
      </c>
      <c r="C59" s="13" t="s">
        <v>189</v>
      </c>
      <c r="D59" s="13" t="s">
        <v>190</v>
      </c>
      <c r="E59" s="13" t="s">
        <v>191</v>
      </c>
    </row>
    <row r="60" spans="1:5" ht="114.75" x14ac:dyDescent="0.2">
      <c r="A60" s="13" t="s">
        <v>192</v>
      </c>
      <c r="B60" s="13" t="s">
        <v>15</v>
      </c>
      <c r="C60" s="13" t="s">
        <v>193</v>
      </c>
      <c r="D60" s="13" t="s">
        <v>194</v>
      </c>
      <c r="E60" s="13" t="s">
        <v>195</v>
      </c>
    </row>
    <row r="61" spans="1:5" ht="102" x14ac:dyDescent="0.2">
      <c r="A61" s="13" t="s">
        <v>192</v>
      </c>
      <c r="B61" s="13" t="s">
        <v>15</v>
      </c>
      <c r="C61" s="13" t="s">
        <v>196</v>
      </c>
      <c r="D61" s="13" t="s">
        <v>197</v>
      </c>
      <c r="E61" s="13" t="s">
        <v>198</v>
      </c>
    </row>
    <row r="62" spans="1:5" ht="51" x14ac:dyDescent="0.2">
      <c r="A62" s="13" t="s">
        <v>192</v>
      </c>
      <c r="B62" s="13" t="s">
        <v>21</v>
      </c>
      <c r="C62" s="13" t="s">
        <v>199</v>
      </c>
      <c r="D62" s="13" t="s">
        <v>200</v>
      </c>
      <c r="E62" s="13" t="s">
        <v>201</v>
      </c>
    </row>
    <row r="63" spans="1:5" ht="51" x14ac:dyDescent="0.2">
      <c r="A63" s="13" t="s">
        <v>192</v>
      </c>
      <c r="B63" s="13" t="s">
        <v>21</v>
      </c>
      <c r="C63" s="13" t="s">
        <v>202</v>
      </c>
      <c r="D63" s="13" t="s">
        <v>203</v>
      </c>
      <c r="E63" s="13" t="s">
        <v>204</v>
      </c>
    </row>
    <row r="64" spans="1:5" ht="76.5" x14ac:dyDescent="0.2">
      <c r="A64" s="13" t="s">
        <v>192</v>
      </c>
      <c r="B64" s="13" t="s">
        <v>21</v>
      </c>
      <c r="C64" s="13" t="s">
        <v>205</v>
      </c>
      <c r="D64" s="13" t="s">
        <v>206</v>
      </c>
      <c r="E64" s="13" t="s">
        <v>207</v>
      </c>
    </row>
    <row r="65" spans="1:5" ht="114.75" x14ac:dyDescent="0.2">
      <c r="A65" s="13" t="s">
        <v>192</v>
      </c>
      <c r="B65" s="13" t="s">
        <v>21</v>
      </c>
      <c r="C65" s="13" t="s">
        <v>208</v>
      </c>
      <c r="D65" s="13" t="s">
        <v>209</v>
      </c>
      <c r="E65" s="13" t="s">
        <v>210</v>
      </c>
    </row>
    <row r="66" spans="1:5" ht="153" x14ac:dyDescent="0.2">
      <c r="A66" s="13" t="s">
        <v>211</v>
      </c>
      <c r="B66" s="13" t="s">
        <v>15</v>
      </c>
      <c r="C66" s="13" t="s">
        <v>212</v>
      </c>
      <c r="D66" s="13" t="s">
        <v>213</v>
      </c>
      <c r="E66" s="13" t="s">
        <v>214</v>
      </c>
    </row>
    <row r="67" spans="1:5" ht="51" x14ac:dyDescent="0.2">
      <c r="A67" s="13" t="s">
        <v>211</v>
      </c>
      <c r="B67" s="13" t="s">
        <v>15</v>
      </c>
      <c r="C67" s="13" t="s">
        <v>215</v>
      </c>
      <c r="D67" s="13" t="s">
        <v>216</v>
      </c>
      <c r="E67" s="13" t="s">
        <v>217</v>
      </c>
    </row>
    <row r="68" spans="1:5" ht="191.25" x14ac:dyDescent="0.2">
      <c r="A68" s="13" t="s">
        <v>211</v>
      </c>
      <c r="B68" s="13" t="s">
        <v>15</v>
      </c>
      <c r="C68" s="13" t="s">
        <v>218</v>
      </c>
      <c r="D68" s="13" t="s">
        <v>219</v>
      </c>
      <c r="E68" s="13" t="s">
        <v>220</v>
      </c>
    </row>
    <row r="69" spans="1:5" ht="102" x14ac:dyDescent="0.2">
      <c r="A69" s="13" t="s">
        <v>211</v>
      </c>
      <c r="B69" s="13" t="s">
        <v>21</v>
      </c>
      <c r="C69" s="13" t="s">
        <v>221</v>
      </c>
      <c r="D69" s="13" t="s">
        <v>222</v>
      </c>
      <c r="E69" s="13" t="s">
        <v>223</v>
      </c>
    </row>
    <row r="70" spans="1:5" ht="127.5" x14ac:dyDescent="0.2">
      <c r="A70" s="13" t="s">
        <v>211</v>
      </c>
      <c r="B70" s="13" t="s">
        <v>21</v>
      </c>
      <c r="C70" s="13" t="s">
        <v>224</v>
      </c>
      <c r="D70" s="13" t="s">
        <v>225</v>
      </c>
      <c r="E70" s="13" t="s">
        <v>226</v>
      </c>
    </row>
    <row r="71" spans="1:5" ht="76.5" x14ac:dyDescent="0.2">
      <c r="A71" s="13" t="s">
        <v>211</v>
      </c>
      <c r="B71" s="13" t="s">
        <v>21</v>
      </c>
      <c r="C71" s="13" t="s">
        <v>227</v>
      </c>
      <c r="D71" s="13" t="s">
        <v>228</v>
      </c>
      <c r="E71" s="13" t="s">
        <v>229</v>
      </c>
    </row>
    <row r="72" spans="1:5" ht="140.25" x14ac:dyDescent="0.2">
      <c r="A72" s="13" t="s">
        <v>211</v>
      </c>
      <c r="B72" s="13" t="s">
        <v>21</v>
      </c>
      <c r="C72" s="13" t="s">
        <v>230</v>
      </c>
      <c r="D72" s="13" t="s">
        <v>231</v>
      </c>
      <c r="E72" s="13" t="s">
        <v>232</v>
      </c>
    </row>
    <row r="73" spans="1:5" ht="38.25" x14ac:dyDescent="0.2">
      <c r="A73" s="13" t="s">
        <v>211</v>
      </c>
      <c r="B73" s="13" t="s">
        <v>21</v>
      </c>
      <c r="C73" s="13" t="s">
        <v>233</v>
      </c>
      <c r="D73" s="13" t="s">
        <v>234</v>
      </c>
      <c r="E73" s="13" t="s">
        <v>235</v>
      </c>
    </row>
    <row r="74" spans="1:5" ht="63.75" x14ac:dyDescent="0.2">
      <c r="A74" s="13" t="s">
        <v>211</v>
      </c>
      <c r="B74" s="13" t="s">
        <v>21</v>
      </c>
      <c r="C74" s="13" t="s">
        <v>236</v>
      </c>
      <c r="D74" s="13" t="s">
        <v>237</v>
      </c>
      <c r="E74" s="13" t="s">
        <v>238</v>
      </c>
    </row>
    <row r="75" spans="1:5" ht="63.75" x14ac:dyDescent="0.2">
      <c r="A75" s="13" t="s">
        <v>6</v>
      </c>
      <c r="B75" s="13" t="s">
        <v>15</v>
      </c>
      <c r="C75" s="13" t="s">
        <v>239</v>
      </c>
      <c r="D75" s="13" t="s">
        <v>240</v>
      </c>
      <c r="E75" s="13" t="s">
        <v>241</v>
      </c>
    </row>
    <row r="76" spans="1:5" ht="229.5" x14ac:dyDescent="0.2">
      <c r="A76" s="13" t="s">
        <v>6</v>
      </c>
      <c r="B76" s="13" t="s">
        <v>15</v>
      </c>
      <c r="C76" s="13" t="s">
        <v>242</v>
      </c>
      <c r="D76" s="13" t="s">
        <v>243</v>
      </c>
      <c r="E76" s="13" t="s">
        <v>244</v>
      </c>
    </row>
    <row r="77" spans="1:5" ht="114.75" x14ac:dyDescent="0.2">
      <c r="A77" s="13" t="s">
        <v>245</v>
      </c>
      <c r="B77" s="13" t="s">
        <v>15</v>
      </c>
      <c r="C77" s="13" t="s">
        <v>246</v>
      </c>
      <c r="D77" s="13" t="s">
        <v>247</v>
      </c>
      <c r="E77" s="13" t="s">
        <v>248</v>
      </c>
    </row>
    <row r="78" spans="1:5" ht="102" x14ac:dyDescent="0.2">
      <c r="A78" s="13" t="s">
        <v>245</v>
      </c>
      <c r="B78" s="13" t="s">
        <v>15</v>
      </c>
      <c r="C78" s="13" t="s">
        <v>249</v>
      </c>
      <c r="D78" s="13" t="s">
        <v>250</v>
      </c>
      <c r="E78" s="13" t="s">
        <v>251</v>
      </c>
    </row>
    <row r="79" spans="1:5" ht="25.5" x14ac:dyDescent="0.2">
      <c r="A79" s="13" t="s">
        <v>245</v>
      </c>
      <c r="B79" s="13" t="s">
        <v>21</v>
      </c>
      <c r="C79" s="13" t="s">
        <v>252</v>
      </c>
      <c r="D79" s="13" t="s">
        <v>253</v>
      </c>
      <c r="E79" s="13" t="s">
        <v>254</v>
      </c>
    </row>
    <row r="80" spans="1:5" ht="76.5" x14ac:dyDescent="0.2">
      <c r="A80" s="13" t="s">
        <v>245</v>
      </c>
      <c r="B80" s="13" t="s">
        <v>21</v>
      </c>
      <c r="C80" s="13" t="s">
        <v>255</v>
      </c>
      <c r="D80" s="13" t="s">
        <v>256</v>
      </c>
      <c r="E80" s="13" t="s">
        <v>257</v>
      </c>
    </row>
    <row r="81" spans="1:5" ht="25.5" x14ac:dyDescent="0.2">
      <c r="A81" s="13" t="s">
        <v>245</v>
      </c>
      <c r="B81" s="13" t="s">
        <v>21</v>
      </c>
      <c r="C81" s="13" t="s">
        <v>258</v>
      </c>
      <c r="D81" s="13" t="s">
        <v>259</v>
      </c>
      <c r="E81" s="13" t="s">
        <v>260</v>
      </c>
    </row>
    <row r="82" spans="1:5" ht="51" x14ac:dyDescent="0.2">
      <c r="A82" s="13" t="s">
        <v>245</v>
      </c>
      <c r="B82" s="13" t="s">
        <v>21</v>
      </c>
      <c r="C82" s="13" t="s">
        <v>261</v>
      </c>
      <c r="D82" s="13" t="s">
        <v>262</v>
      </c>
      <c r="E82" s="13" t="s">
        <v>263</v>
      </c>
    </row>
    <row r="83" spans="1:5" ht="102" x14ac:dyDescent="0.2">
      <c r="A83" s="13" t="s">
        <v>264</v>
      </c>
      <c r="B83" s="13" t="s">
        <v>15</v>
      </c>
      <c r="C83" s="13" t="s">
        <v>265</v>
      </c>
      <c r="D83" s="13" t="s">
        <v>266</v>
      </c>
      <c r="E83" s="13" t="s">
        <v>267</v>
      </c>
    </row>
    <row r="84" spans="1:5" ht="293.25" x14ac:dyDescent="0.2">
      <c r="A84" s="13" t="s">
        <v>264</v>
      </c>
      <c r="B84" s="13" t="s">
        <v>21</v>
      </c>
      <c r="C84" s="13" t="s">
        <v>268</v>
      </c>
      <c r="D84" s="13" t="s">
        <v>269</v>
      </c>
      <c r="E84" s="13" t="s">
        <v>270</v>
      </c>
    </row>
    <row r="85" spans="1:5" ht="38.25" x14ac:dyDescent="0.2">
      <c r="A85" s="13" t="s">
        <v>264</v>
      </c>
      <c r="B85" s="13" t="s">
        <v>21</v>
      </c>
      <c r="C85" s="13" t="s">
        <v>271</v>
      </c>
      <c r="D85" s="13" t="s">
        <v>272</v>
      </c>
      <c r="E85" s="13" t="s">
        <v>273</v>
      </c>
    </row>
    <row r="86" spans="1:5" ht="242.25" x14ac:dyDescent="0.2">
      <c r="A86" s="13" t="s">
        <v>274</v>
      </c>
      <c r="B86" s="13" t="s">
        <v>15</v>
      </c>
      <c r="C86" s="13" t="s">
        <v>275</v>
      </c>
      <c r="D86" s="13" t="s">
        <v>276</v>
      </c>
      <c r="E86" s="13" t="s">
        <v>277</v>
      </c>
    </row>
    <row r="87" spans="1:5" ht="102" x14ac:dyDescent="0.2">
      <c r="A87" s="13" t="s">
        <v>274</v>
      </c>
      <c r="B87" s="13" t="s">
        <v>15</v>
      </c>
      <c r="C87" s="13" t="s">
        <v>278</v>
      </c>
      <c r="D87" s="13" t="s">
        <v>279</v>
      </c>
      <c r="E87" s="13" t="s">
        <v>280</v>
      </c>
    </row>
    <row r="88" spans="1:5" ht="140.25" x14ac:dyDescent="0.2">
      <c r="A88" s="13" t="s">
        <v>274</v>
      </c>
      <c r="B88" s="13" t="s">
        <v>15</v>
      </c>
      <c r="C88" s="13" t="s">
        <v>281</v>
      </c>
      <c r="D88" s="13" t="s">
        <v>282</v>
      </c>
      <c r="E88" s="13" t="s">
        <v>283</v>
      </c>
    </row>
    <row r="89" spans="1:5" ht="216.75" x14ac:dyDescent="0.2">
      <c r="A89" s="13" t="s">
        <v>274</v>
      </c>
      <c r="B89" s="13" t="s">
        <v>15</v>
      </c>
      <c r="C89" s="13" t="s">
        <v>284</v>
      </c>
      <c r="D89" s="13" t="s">
        <v>285</v>
      </c>
      <c r="E89" s="13" t="s">
        <v>286</v>
      </c>
    </row>
    <row r="90" spans="1:5" ht="216.75" x14ac:dyDescent="0.2">
      <c r="A90" s="13" t="s">
        <v>287</v>
      </c>
      <c r="B90" s="13" t="s">
        <v>15</v>
      </c>
      <c r="C90" s="13" t="s">
        <v>288</v>
      </c>
      <c r="D90" s="13" t="s">
        <v>289</v>
      </c>
      <c r="E90" s="13" t="s">
        <v>290</v>
      </c>
    </row>
    <row r="91" spans="1:5" ht="191.25" x14ac:dyDescent="0.2">
      <c r="A91" s="13" t="s">
        <v>287</v>
      </c>
      <c r="B91" s="13" t="s">
        <v>15</v>
      </c>
      <c r="C91" s="13" t="s">
        <v>291</v>
      </c>
      <c r="D91" s="13" t="s">
        <v>292</v>
      </c>
      <c r="E91" s="13" t="s">
        <v>293</v>
      </c>
    </row>
    <row r="92" spans="1:5" ht="114.75" x14ac:dyDescent="0.2">
      <c r="A92" s="13" t="s">
        <v>287</v>
      </c>
      <c r="B92" s="13" t="s">
        <v>21</v>
      </c>
      <c r="C92" s="13" t="s">
        <v>294</v>
      </c>
      <c r="D92" s="13" t="s">
        <v>295</v>
      </c>
      <c r="E92" s="13" t="s">
        <v>296</v>
      </c>
    </row>
    <row r="93" spans="1:5" ht="127.5" x14ac:dyDescent="0.2">
      <c r="A93" s="13" t="s">
        <v>287</v>
      </c>
      <c r="B93" s="13" t="s">
        <v>21</v>
      </c>
      <c r="C93" s="13" t="s">
        <v>297</v>
      </c>
      <c r="D93" s="13" t="s">
        <v>298</v>
      </c>
      <c r="E93" s="13" t="s">
        <v>299</v>
      </c>
    </row>
    <row r="94" spans="1:5" ht="63.75" x14ac:dyDescent="0.2">
      <c r="A94" s="13" t="s">
        <v>287</v>
      </c>
      <c r="B94" s="13" t="s">
        <v>21</v>
      </c>
      <c r="C94" s="13" t="s">
        <v>300</v>
      </c>
      <c r="D94" s="13" t="s">
        <v>301</v>
      </c>
      <c r="E94" s="13" t="s">
        <v>302</v>
      </c>
    </row>
    <row r="95" spans="1:5" ht="51" x14ac:dyDescent="0.2">
      <c r="A95" s="13" t="s">
        <v>287</v>
      </c>
      <c r="B95" s="13" t="s">
        <v>21</v>
      </c>
      <c r="C95" s="13" t="s">
        <v>303</v>
      </c>
      <c r="D95" s="13" t="s">
        <v>304</v>
      </c>
      <c r="E95" s="13" t="s">
        <v>305</v>
      </c>
    </row>
    <row r="96" spans="1:5" ht="102" x14ac:dyDescent="0.2">
      <c r="A96" s="13" t="s">
        <v>287</v>
      </c>
      <c r="B96" s="13" t="s">
        <v>21</v>
      </c>
      <c r="C96" s="13" t="s">
        <v>306</v>
      </c>
      <c r="D96" s="13" t="s">
        <v>307</v>
      </c>
      <c r="E96" s="13" t="s">
        <v>308</v>
      </c>
    </row>
    <row r="97" spans="1:5" ht="178.5" x14ac:dyDescent="0.2">
      <c r="A97" s="13" t="s">
        <v>287</v>
      </c>
      <c r="B97" s="13" t="s">
        <v>21</v>
      </c>
      <c r="C97" s="13" t="s">
        <v>309</v>
      </c>
      <c r="D97" s="13" t="s">
        <v>310</v>
      </c>
      <c r="E97" s="13" t="s">
        <v>311</v>
      </c>
    </row>
    <row r="98" spans="1:5" ht="76.5" x14ac:dyDescent="0.2">
      <c r="A98" s="13" t="s">
        <v>287</v>
      </c>
      <c r="B98" s="13" t="s">
        <v>21</v>
      </c>
      <c r="C98" s="13" t="s">
        <v>312</v>
      </c>
      <c r="D98" s="13" t="s">
        <v>313</v>
      </c>
      <c r="E98" s="13" t="s">
        <v>314</v>
      </c>
    </row>
    <row r="99" spans="1:5" ht="63.75" x14ac:dyDescent="0.2">
      <c r="A99" s="13" t="s">
        <v>287</v>
      </c>
      <c r="B99" s="13" t="s">
        <v>21</v>
      </c>
      <c r="C99" s="13" t="s">
        <v>315</v>
      </c>
      <c r="D99" s="13" t="s">
        <v>316</v>
      </c>
      <c r="E99" s="13" t="s">
        <v>317</v>
      </c>
    </row>
    <row r="100" spans="1:5" ht="76.5" x14ac:dyDescent="0.2">
      <c r="A100" s="13" t="s">
        <v>287</v>
      </c>
      <c r="B100" s="13" t="s">
        <v>21</v>
      </c>
      <c r="C100" s="13" t="s">
        <v>318</v>
      </c>
      <c r="D100" s="13" t="s">
        <v>319</v>
      </c>
      <c r="E100" s="13" t="s">
        <v>320</v>
      </c>
    </row>
    <row r="101" spans="1:5" ht="89.25" x14ac:dyDescent="0.2">
      <c r="A101" s="13" t="s">
        <v>287</v>
      </c>
      <c r="B101" s="13" t="s">
        <v>21</v>
      </c>
      <c r="C101" s="13" t="s">
        <v>321</v>
      </c>
      <c r="D101" s="13" t="s">
        <v>322</v>
      </c>
      <c r="E101" s="13" t="s">
        <v>323</v>
      </c>
    </row>
    <row r="102" spans="1:5" ht="102" x14ac:dyDescent="0.2">
      <c r="A102" s="13" t="s">
        <v>287</v>
      </c>
      <c r="B102" s="13" t="s">
        <v>21</v>
      </c>
      <c r="C102" s="13" t="s">
        <v>324</v>
      </c>
      <c r="D102" s="13" t="s">
        <v>325</v>
      </c>
      <c r="E102" s="13" t="s">
        <v>326</v>
      </c>
    </row>
    <row r="103" spans="1:5" ht="102" x14ac:dyDescent="0.2">
      <c r="A103" s="13" t="s">
        <v>287</v>
      </c>
      <c r="B103" s="13" t="s">
        <v>21</v>
      </c>
      <c r="C103" s="13" t="s">
        <v>327</v>
      </c>
      <c r="D103" s="13" t="s">
        <v>328</v>
      </c>
      <c r="E103" s="13" t="s">
        <v>329</v>
      </c>
    </row>
    <row r="104" spans="1:5" ht="89.25" x14ac:dyDescent="0.2">
      <c r="A104" s="13" t="s">
        <v>287</v>
      </c>
      <c r="B104" s="13" t="s">
        <v>21</v>
      </c>
      <c r="C104" s="13" t="s">
        <v>330</v>
      </c>
      <c r="D104" s="13" t="s">
        <v>331</v>
      </c>
      <c r="E104" s="13" t="s">
        <v>332</v>
      </c>
    </row>
    <row r="105" spans="1:5" ht="89.25" x14ac:dyDescent="0.2">
      <c r="A105" s="13" t="s">
        <v>287</v>
      </c>
      <c r="B105" s="13" t="s">
        <v>21</v>
      </c>
      <c r="C105" s="13" t="s">
        <v>333</v>
      </c>
      <c r="D105" s="13" t="s">
        <v>334</v>
      </c>
      <c r="E105" s="13" t="s">
        <v>335</v>
      </c>
    </row>
    <row r="106" spans="1:5" ht="140.25" x14ac:dyDescent="0.2">
      <c r="A106" s="13" t="s">
        <v>336</v>
      </c>
      <c r="B106" s="13" t="s">
        <v>15</v>
      </c>
      <c r="C106" s="13" t="s">
        <v>337</v>
      </c>
      <c r="D106" s="13" t="s">
        <v>338</v>
      </c>
      <c r="E106" s="13" t="s">
        <v>339</v>
      </c>
    </row>
    <row r="107" spans="1:5" ht="229.5" x14ac:dyDescent="0.2">
      <c r="A107" s="13" t="s">
        <v>336</v>
      </c>
      <c r="B107" s="13" t="s">
        <v>15</v>
      </c>
      <c r="C107" s="13" t="s">
        <v>340</v>
      </c>
      <c r="D107" s="13" t="s">
        <v>341</v>
      </c>
      <c r="E107" s="13" t="s">
        <v>342</v>
      </c>
    </row>
    <row r="108" spans="1:5" ht="102" x14ac:dyDescent="0.2">
      <c r="A108" s="13" t="s">
        <v>336</v>
      </c>
      <c r="B108" s="13" t="s">
        <v>15</v>
      </c>
      <c r="C108" s="13" t="s">
        <v>343</v>
      </c>
      <c r="D108" s="13" t="s">
        <v>344</v>
      </c>
      <c r="E108" s="13" t="s">
        <v>345</v>
      </c>
    </row>
    <row r="109" spans="1:5" ht="127.5" x14ac:dyDescent="0.2">
      <c r="A109" s="13" t="s">
        <v>336</v>
      </c>
      <c r="B109" s="13" t="s">
        <v>21</v>
      </c>
      <c r="C109" s="13" t="s">
        <v>346</v>
      </c>
      <c r="D109" s="13" t="s">
        <v>347</v>
      </c>
      <c r="E109" s="13" t="s">
        <v>348</v>
      </c>
    </row>
    <row r="110" spans="1:5" ht="76.5" x14ac:dyDescent="0.2">
      <c r="A110" s="13" t="s">
        <v>336</v>
      </c>
      <c r="B110" s="13" t="s">
        <v>21</v>
      </c>
      <c r="C110" s="13" t="s">
        <v>349</v>
      </c>
      <c r="D110" s="13" t="s">
        <v>350</v>
      </c>
      <c r="E110" s="13" t="s">
        <v>351</v>
      </c>
    </row>
    <row r="111" spans="1:5" ht="293.25" x14ac:dyDescent="0.2">
      <c r="A111" s="13" t="s">
        <v>336</v>
      </c>
      <c r="B111" s="13" t="s">
        <v>21</v>
      </c>
      <c r="C111" s="13" t="s">
        <v>352</v>
      </c>
      <c r="D111" s="13" t="s">
        <v>353</v>
      </c>
      <c r="E111" s="13" t="s">
        <v>354</v>
      </c>
    </row>
    <row r="112" spans="1:5" ht="153" x14ac:dyDescent="0.2">
      <c r="A112" s="13" t="s">
        <v>336</v>
      </c>
      <c r="B112" s="13" t="s">
        <v>21</v>
      </c>
      <c r="C112" s="13" t="s">
        <v>355</v>
      </c>
      <c r="D112" s="13" t="s">
        <v>356</v>
      </c>
      <c r="E112" s="13" t="s">
        <v>357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25"/>
  <sheetViews>
    <sheetView workbookViewId="0">
      <selection activeCell="G32" sqref="G32"/>
    </sheetView>
  </sheetViews>
  <sheetFormatPr defaultColWidth="14.42578125" defaultRowHeight="15.75" customHeight="1" x14ac:dyDescent="0.2"/>
  <cols>
    <col min="4" max="4" width="40.5703125" customWidth="1"/>
    <col min="5" max="5" width="33" customWidth="1"/>
  </cols>
  <sheetData>
    <row r="1" spans="1:18" ht="15.75" customHeight="1" x14ac:dyDescent="0.2">
      <c r="A1" s="9" t="s">
        <v>7</v>
      </c>
      <c r="B1" s="9" t="s">
        <v>8</v>
      </c>
      <c r="F1" s="8" t="s">
        <v>9</v>
      </c>
      <c r="G1" s="8" t="s">
        <v>5</v>
      </c>
      <c r="H1" s="8" t="s">
        <v>2</v>
      </c>
      <c r="I1" s="8" t="s">
        <v>3</v>
      </c>
      <c r="J1" s="8" t="s">
        <v>4</v>
      </c>
      <c r="N1" s="8" t="s">
        <v>9</v>
      </c>
      <c r="O1" s="8" t="s">
        <v>5</v>
      </c>
      <c r="P1" s="8" t="s">
        <v>2</v>
      </c>
      <c r="Q1" s="8" t="s">
        <v>3</v>
      </c>
      <c r="R1" s="8" t="s">
        <v>4</v>
      </c>
    </row>
    <row r="2" spans="1:18" ht="15.75" customHeight="1" x14ac:dyDescent="0.2">
      <c r="A2" s="10" t="s">
        <v>2</v>
      </c>
      <c r="B2" s="16">
        <v>100</v>
      </c>
      <c r="E2" s="8" t="s">
        <v>14</v>
      </c>
      <c r="F2" s="8">
        <f>SUM(G2:J2)</f>
        <v>70</v>
      </c>
      <c r="G2">
        <f>COUNTIF(Questionnaire!$H$3:$H$72, "=N/A")</f>
        <v>9</v>
      </c>
      <c r="H2">
        <f>COUNTIF(Questionnaire!$H$3:$H$72, "=Yes")</f>
        <v>21</v>
      </c>
      <c r="I2">
        <f>COUNTIF(Questionnaire!$H$3:$H$72, "=No")</f>
        <v>15</v>
      </c>
      <c r="J2">
        <f>COUNTIF(Questionnaire!$H$3:$H$72, "=Partially")</f>
        <v>25</v>
      </c>
      <c r="M2" s="15" t="s">
        <v>687</v>
      </c>
      <c r="N2">
        <f>SUM(O2:R2)</f>
        <v>19</v>
      </c>
      <c r="O2">
        <f>COUNTIF(Questionnaire!$H$323:$H$341, "=N/A")</f>
        <v>0</v>
      </c>
      <c r="P2">
        <f>COUNTIF(Questionnaire!$H$323:$H$341, "=Yes")</f>
        <v>7</v>
      </c>
      <c r="Q2">
        <f>COUNTIF(Questionnaire!$H$323:$H$341, "=No")</f>
        <v>3</v>
      </c>
      <c r="R2">
        <f>COUNTIF(Questionnaire!$H$323:$H$341, "=Partially")</f>
        <v>9</v>
      </c>
    </row>
    <row r="3" spans="1:18" ht="15.75" customHeight="1" x14ac:dyDescent="0.2">
      <c r="A3" s="10" t="s">
        <v>3</v>
      </c>
      <c r="B3" s="17">
        <v>0</v>
      </c>
      <c r="E3" s="8" t="s">
        <v>82</v>
      </c>
      <c r="F3" s="8">
        <f t="shared" ref="F3:F15" si="0">SUM(G3:J3)</f>
        <v>9</v>
      </c>
      <c r="G3">
        <f>COUNTIF(Questionnaire!$H$73:$H$81, "=N/A")</f>
        <v>1</v>
      </c>
      <c r="H3">
        <f>COUNTIF(Questionnaire!$H$73:$H$81, "=Yes")</f>
        <v>3</v>
      </c>
      <c r="I3">
        <f>COUNTIF(Questionnaire!$H$73:$H$81, "=No")</f>
        <v>1</v>
      </c>
      <c r="J3">
        <f>COUNTIF(Questionnaire!$H$73:$H$81, "=Partially")</f>
        <v>4</v>
      </c>
      <c r="M3" s="15" t="s">
        <v>736</v>
      </c>
      <c r="N3">
        <f t="shared" ref="N3:N5" si="1">SUM(O3:R3)</f>
        <v>18</v>
      </c>
      <c r="O3">
        <f>COUNTIF(Questionnaire!$H$342:$H$359, "=N/A")</f>
        <v>0</v>
      </c>
      <c r="P3">
        <f>COUNTIF(Questionnaire!$H$342:$H$359, "=Yes")</f>
        <v>8</v>
      </c>
      <c r="Q3">
        <f>COUNTIF(Questionnaire!$H$342:$H$359, "=No")</f>
        <v>2</v>
      </c>
      <c r="R3">
        <f>COUNTIF(Questionnaire!$H$342:$H$359, "=Partially")</f>
        <v>8</v>
      </c>
    </row>
    <row r="4" spans="1:18" ht="15.75" customHeight="1" x14ac:dyDescent="0.2">
      <c r="A4" s="10" t="s">
        <v>4</v>
      </c>
      <c r="B4" s="17">
        <v>50</v>
      </c>
      <c r="E4" s="8" t="s">
        <v>92</v>
      </c>
      <c r="F4" s="8">
        <f t="shared" si="0"/>
        <v>29</v>
      </c>
      <c r="G4">
        <f>COUNTIF(Questionnaire!$H$82:$H$110, "=N/A")</f>
        <v>4</v>
      </c>
      <c r="H4">
        <f>COUNTIF(Questionnaire!$H$82:$H$110, "=Yes")</f>
        <v>9</v>
      </c>
      <c r="I4">
        <f>COUNTIF(Questionnaire!$H$82:$H$110, "=No")</f>
        <v>5</v>
      </c>
      <c r="J4">
        <f>COUNTIF(Questionnaire!$H$82:$H$110, "=Partially")</f>
        <v>11</v>
      </c>
      <c r="M4" s="15" t="s">
        <v>761</v>
      </c>
      <c r="N4">
        <f t="shared" si="1"/>
        <v>22</v>
      </c>
      <c r="O4">
        <f>COUNTIF(Questionnaire!$H$360:$H$381, "=N/A")</f>
        <v>0</v>
      </c>
      <c r="P4">
        <f>COUNTIF(Questionnaire!$H$360:$H$381, "=Yes")</f>
        <v>10</v>
      </c>
      <c r="Q4">
        <f>COUNTIF(Questionnaire!$H$360:$H$381, "=No")</f>
        <v>3</v>
      </c>
      <c r="R4">
        <f>COUNTIF(Questionnaire!$H$360:$H$381, "=Partially")</f>
        <v>9</v>
      </c>
    </row>
    <row r="5" spans="1:18" ht="15.75" customHeight="1" x14ac:dyDescent="0.2">
      <c r="A5" s="10" t="s">
        <v>5</v>
      </c>
      <c r="B5" s="17" t="s">
        <v>5</v>
      </c>
      <c r="E5" s="8" t="s">
        <v>120</v>
      </c>
      <c r="F5" s="8">
        <f t="shared" si="0"/>
        <v>44</v>
      </c>
      <c r="G5">
        <f>COUNTIF(Questionnaire!$H$111:$H$154, "=N/A")</f>
        <v>5</v>
      </c>
      <c r="H5">
        <f>COUNTIF(Questionnaire!$H$111:$H$154, "=Yes")</f>
        <v>14</v>
      </c>
      <c r="I5">
        <f>COUNTIF(Questionnaire!$H$111:$H$154, "=No")</f>
        <v>9</v>
      </c>
      <c r="J5">
        <f>COUNTIF(Questionnaire!$H$111:$H$154, "=Partially")</f>
        <v>16</v>
      </c>
      <c r="M5" s="15" t="s">
        <v>819</v>
      </c>
      <c r="N5">
        <f t="shared" si="1"/>
        <v>13</v>
      </c>
      <c r="O5">
        <f>COUNTIF(Questionnaire!$H$382:$H$394, "=N/A")</f>
        <v>0</v>
      </c>
      <c r="P5">
        <f>COUNTIF(Questionnaire!$H$382:$H$394, "=Yes")</f>
        <v>4</v>
      </c>
      <c r="Q5">
        <f>COUNTIF(Questionnaire!$H$382:$H$394, "=No")</f>
        <v>2</v>
      </c>
      <c r="R5">
        <f>COUNTIF(Questionnaire!$H$382:$H$394, "=Partially")</f>
        <v>7</v>
      </c>
    </row>
    <row r="6" spans="1:18" ht="15.75" customHeight="1" x14ac:dyDescent="0.2">
      <c r="A6" s="10"/>
      <c r="B6" s="17"/>
      <c r="E6" s="8" t="s">
        <v>148</v>
      </c>
      <c r="F6" s="8">
        <f t="shared" si="0"/>
        <v>25</v>
      </c>
      <c r="G6">
        <f>COUNTIF(Questionnaire!$H$155:$H$179, "=N/A")</f>
        <v>3</v>
      </c>
      <c r="H6">
        <f>COUNTIF(Questionnaire!$H$155:$H$179, "=Yes")</f>
        <v>8</v>
      </c>
      <c r="I6">
        <f>COUNTIF(Questionnaire!$H$155:$H$179, "=No")</f>
        <v>4</v>
      </c>
      <c r="J6">
        <f>COUNTIF(Questionnaire!$H$155:$H$179, "=Partially")</f>
        <v>10</v>
      </c>
    </row>
    <row r="7" spans="1:18" ht="15.75" customHeight="1" x14ac:dyDescent="0.2">
      <c r="A7" s="10"/>
      <c r="B7" s="17"/>
      <c r="E7" s="8" t="s">
        <v>182</v>
      </c>
      <c r="F7" s="8">
        <f t="shared" si="0"/>
        <v>14</v>
      </c>
      <c r="G7">
        <f>COUNTIF(Questionnaire!$H$180:$H$193, "=N/A")</f>
        <v>2</v>
      </c>
      <c r="H7">
        <f>COUNTIF(Questionnaire!$H$180:$H$193, "=Yes")</f>
        <v>4</v>
      </c>
      <c r="I7">
        <f>COUNTIF(Questionnaire!$H$180:$H$193, "=No")</f>
        <v>3</v>
      </c>
      <c r="J7">
        <f>COUNTIF(Questionnaire!$H$180:$H$193, "=Partially")</f>
        <v>5</v>
      </c>
    </row>
    <row r="8" spans="1:18" ht="15.75" customHeight="1" x14ac:dyDescent="0.2">
      <c r="A8" s="10"/>
      <c r="B8" s="17"/>
      <c r="E8" s="8" t="s">
        <v>192</v>
      </c>
      <c r="F8" s="8">
        <f t="shared" si="0"/>
        <v>10</v>
      </c>
      <c r="G8">
        <f>COUNTIF(Questionnaire!$H$194:$H$203, "=N/A")</f>
        <v>1</v>
      </c>
      <c r="H8">
        <f>COUNTIF(Questionnaire!$H$194:$H$203, "=Yes")</f>
        <v>3</v>
      </c>
      <c r="I8">
        <f>COUNTIF(Questionnaire!$H$194:$H$203, "=No")</f>
        <v>2</v>
      </c>
      <c r="J8">
        <f>COUNTIF(Questionnaire!$H$194:$H$203, "=Partially")</f>
        <v>4</v>
      </c>
    </row>
    <row r="9" spans="1:18" ht="15.75" customHeight="1" x14ac:dyDescent="0.2">
      <c r="A9" s="10"/>
      <c r="B9" s="17"/>
      <c r="E9" s="8" t="s">
        <v>211</v>
      </c>
      <c r="F9" s="8">
        <f t="shared" si="0"/>
        <v>15</v>
      </c>
      <c r="G9">
        <f>COUNTIF(Questionnaire!$H$204:$H$218, "=N/A")</f>
        <v>2</v>
      </c>
      <c r="H9">
        <f>COUNTIF(Questionnaire!$H$204:$H$218, "=Yes")</f>
        <v>5</v>
      </c>
      <c r="I9">
        <f>COUNTIF(Questionnaire!$H$204:$H$218, "=No")</f>
        <v>3</v>
      </c>
      <c r="J9">
        <f>COUNTIF(Questionnaire!$H$204:$H$218, "=Partially")</f>
        <v>5</v>
      </c>
    </row>
    <row r="10" spans="1:18" ht="15.75" customHeight="1" x14ac:dyDescent="0.2">
      <c r="A10" s="11"/>
      <c r="B10" s="11"/>
      <c r="E10" s="8" t="s">
        <v>6</v>
      </c>
      <c r="F10" s="8">
        <f t="shared" si="0"/>
        <v>4</v>
      </c>
      <c r="G10">
        <f>COUNTIF(Questionnaire!$H$219:$H$222, "=N/A")</f>
        <v>1</v>
      </c>
      <c r="H10">
        <f>COUNTIF(Questionnaire!$H$219:$H$222, "=Yes")</f>
        <v>1</v>
      </c>
      <c r="I10">
        <f>COUNTIF(Questionnaire!$H$219:$H$222, "=No")</f>
        <v>0</v>
      </c>
      <c r="J10">
        <f>COUNTIF(Questionnaire!$H$219:$H$222, "=Partially")</f>
        <v>2</v>
      </c>
    </row>
    <row r="11" spans="1:18" ht="15.75" customHeight="1" x14ac:dyDescent="0.2">
      <c r="E11" s="8" t="s">
        <v>245</v>
      </c>
      <c r="F11" s="8">
        <f t="shared" si="0"/>
        <v>16</v>
      </c>
      <c r="G11">
        <f>COUNTIF(Questionnaire!$H$223:$H$238, "=N/A")</f>
        <v>2</v>
      </c>
      <c r="H11">
        <f>COUNTIF(Questionnaire!$H$223:$H$238, "=Yes")</f>
        <v>5</v>
      </c>
      <c r="I11">
        <f>COUNTIF(Questionnaire!$H$223:$H$238, "=No")</f>
        <v>3</v>
      </c>
      <c r="J11">
        <f>COUNTIF(Questionnaire!$H$223:$H$238, "=Partially")</f>
        <v>6</v>
      </c>
    </row>
    <row r="12" spans="1:18" ht="15.75" customHeight="1" x14ac:dyDescent="0.2">
      <c r="E12" s="8" t="s">
        <v>264</v>
      </c>
      <c r="F12" s="8">
        <f t="shared" si="0"/>
        <v>9</v>
      </c>
      <c r="G12">
        <f>COUNTIF(Questionnaire!$H$239:$H$247, "=N/A")</f>
        <v>1</v>
      </c>
      <c r="H12">
        <f>COUNTIF(Questionnaire!$H$239:$H$247, "=Yes")</f>
        <v>2</v>
      </c>
      <c r="I12">
        <f>COUNTIF(Questionnaire!$H$239:$H$247, "=No")</f>
        <v>3</v>
      </c>
      <c r="J12">
        <f>COUNTIF(Questionnaire!$H$239:$H$247, "=Partially")</f>
        <v>3</v>
      </c>
    </row>
    <row r="13" spans="1:18" ht="15.75" customHeight="1" x14ac:dyDescent="0.2">
      <c r="A13" s="8"/>
      <c r="B13" s="8"/>
      <c r="E13" t="s">
        <v>274</v>
      </c>
      <c r="F13" s="8">
        <f t="shared" si="0"/>
        <v>14</v>
      </c>
      <c r="G13">
        <f>COUNTIF(Questionnaire!$H$248:$H$261, "=N/A")</f>
        <v>2</v>
      </c>
      <c r="H13">
        <f>COUNTIF(Questionnaire!$H$248:$H$261, "=Yes")</f>
        <v>5</v>
      </c>
      <c r="I13">
        <f>COUNTIF(Questionnaire!$H$248:$H$261, "=No")</f>
        <v>2</v>
      </c>
      <c r="J13">
        <f>COUNTIF(Questionnaire!$H$248:$H$261, "=Partially")</f>
        <v>5</v>
      </c>
    </row>
    <row r="14" spans="1:18" ht="15.75" customHeight="1" x14ac:dyDescent="0.2">
      <c r="A14" s="8"/>
      <c r="B14" s="8"/>
      <c r="E14" t="s">
        <v>287</v>
      </c>
      <c r="F14" s="8">
        <f t="shared" si="0"/>
        <v>41</v>
      </c>
      <c r="G14">
        <f>COUNTIF(Questionnaire!$H$262:$H$302, "=N/A")</f>
        <v>4</v>
      </c>
      <c r="H14">
        <f>COUNTIF(Questionnaire!$H$262:$H$302, "=Yes")</f>
        <v>13</v>
      </c>
      <c r="I14">
        <f>COUNTIF(Questionnaire!$H$262:$H$302, "=No")</f>
        <v>7</v>
      </c>
      <c r="J14">
        <f>COUNTIF(Questionnaire!$H$262:$H$302, "=Partially")</f>
        <v>17</v>
      </c>
    </row>
    <row r="15" spans="1:18" ht="15.75" customHeight="1" x14ac:dyDescent="0.2">
      <c r="D15" s="8"/>
      <c r="E15" t="s">
        <v>336</v>
      </c>
      <c r="F15" s="8">
        <f t="shared" si="0"/>
        <v>20</v>
      </c>
      <c r="G15">
        <f>COUNTIF(Questionnaire!$H$303:$H$322, "=N/A")</f>
        <v>1</v>
      </c>
      <c r="H15">
        <f>COUNTIF(Questionnaire!$H$303:$H$322, "=Yes")</f>
        <v>8</v>
      </c>
      <c r="I15">
        <f>COUNTIF(Questionnaire!$H$303:$H$322, "=No")</f>
        <v>4</v>
      </c>
      <c r="J15">
        <f>COUNTIF(Questionnaire!$H$303:$H$322, "=Partially")</f>
        <v>7</v>
      </c>
    </row>
    <row r="16" spans="1:18" ht="15.75" customHeight="1" x14ac:dyDescent="0.2">
      <c r="D16" s="8"/>
    </row>
    <row r="17" spans="4:4" ht="15.75" customHeight="1" x14ac:dyDescent="0.2">
      <c r="D17" s="8"/>
    </row>
    <row r="18" spans="4:4" ht="15.75" customHeight="1" x14ac:dyDescent="0.2">
      <c r="D18" s="8"/>
    </row>
    <row r="19" spans="4:4" ht="15.75" customHeight="1" x14ac:dyDescent="0.2">
      <c r="D19" s="8"/>
    </row>
    <row r="20" spans="4:4" ht="15.75" customHeight="1" x14ac:dyDescent="0.2">
      <c r="D20" s="8"/>
    </row>
    <row r="21" spans="4:4" ht="15.75" customHeight="1" x14ac:dyDescent="0.2">
      <c r="D21" s="8"/>
    </row>
    <row r="22" spans="4:4" ht="15.75" customHeight="1" x14ac:dyDescent="0.2">
      <c r="D22" s="8"/>
    </row>
    <row r="23" spans="4:4" ht="15.75" customHeight="1" x14ac:dyDescent="0.2">
      <c r="D23" s="8"/>
    </row>
    <row r="25" spans="4:4" ht="15.75" customHeight="1" x14ac:dyDescent="0.2">
      <c r="D2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Questionnaire</vt:lpstr>
      <vt:lpstr>Guidance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Navarro Palos, Mario</cp:lastModifiedBy>
  <dcterms:modified xsi:type="dcterms:W3CDTF">2023-08-19T22:20:35Z</dcterms:modified>
</cp:coreProperties>
</file>