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27822G\Documents\Chapter 14 5e\"/>
    </mc:Choice>
  </mc:AlternateContent>
  <bookViews>
    <workbookView xWindow="360" yWindow="15" windowWidth="14025" windowHeight="9840" tabRatio="354" firstSheet="2" activeTab="2"/>
  </bookViews>
  <sheets>
    <sheet name="CB_DATA_" sheetId="2005" state="hidden" r:id="rId1"/>
    <sheet name="Sheet1" sheetId="2006" r:id="rId2"/>
    <sheet name="14.3" sheetId="5" r:id="rId3"/>
    <sheet name="14.4" sheetId="2007" r:id="rId4"/>
    <sheet name="14.5" sheetId="2008" r:id="rId5"/>
  </sheets>
  <definedNames>
    <definedName name="CB_a6754b6d661947b1885e69233ea98a12" localSheetId="2" hidden="1">'14.3'!$C$8</definedName>
    <definedName name="CB_b76bbd601db54dccb8ac2d6f72ec4dee" localSheetId="0" hidden="1">#N/A</definedName>
    <definedName name="CB_c7da389f791b4ce8beba7d22fe867a85" localSheetId="2" hidden="1">'14.3'!$C$21</definedName>
    <definedName name="CB_cfbfe0e721774de188e650ca8ef6dea6" localSheetId="0" hidden="1">#N/A</definedName>
    <definedName name="CB_d522fc77fdb8450e9e30bae30671d512" localSheetId="2" hidden="1">'14.3'!$C$7</definedName>
    <definedName name="CB_f55306595e8d4afabcc9e60db7b2db5b" localSheetId="2" hidden="1">'14.3'!$C$10</definedName>
    <definedName name="CBx_08c833b5de184d51b2fa714b788ecfc4" localSheetId="0" hidden="1">"'Distributions'!$A$1"</definedName>
    <definedName name="CBx_46be7f2c7a8c41b0b738b20b99ff3138" localSheetId="0" hidden="1">"'Appendices'!$A$1"</definedName>
    <definedName name="CBx_ccc38408338045d6ad16f9ce58ecb7f2" localSheetId="0" hidden="1">"'CB_DATA_'!$A$1"</definedName>
    <definedName name="CBx_eb1d573d69ce4d908166a951a9c88feb" localSheetId="0" hidden="1">"'15.3'!$A$1"</definedName>
    <definedName name="CBx_Sheet_Guid" localSheetId="2" hidden="1">"'eb1d573d69ce4d908166a951a9c88feb"</definedName>
    <definedName name="CBx_Sheet_Guid" localSheetId="0" hidden="1">"'ccc38408338045d6ad16f9ce58ecb7f2"</definedName>
    <definedName name="param_cuthi" localSheetId="2" hidden="1">2E+30</definedName>
    <definedName name="param_cutlo" localSheetId="2" hidden="1">-2E+30</definedName>
    <definedName name="param_epstep" localSheetId="2" hidden="1">0.000001</definedName>
    <definedName name="param_iisbnd" localSheetId="2" hidden="1">0</definedName>
    <definedName name="_xlnm.Print_Area" localSheetId="2">'14.3'!$A$2:$I$38</definedName>
    <definedName name="solver_adj" localSheetId="2" hidden="1">'14.3'!$D$18:$G$18</definedName>
    <definedName name="solver_adj_ob" localSheetId="2" hidden="1">1</definedName>
    <definedName name="solver_bigm" localSheetId="2" hidden="1">1000000</definedName>
    <definedName name="solver_bnd" localSheetId="2" hidden="1">1</definedName>
    <definedName name="solver_cha" localSheetId="2" hidden="1">0</definedName>
    <definedName name="solver_chc1" localSheetId="2" hidden="1">0</definedName>
    <definedName name="solver_chn" localSheetId="2" hidden="1">4</definedName>
    <definedName name="solver_chp1" localSheetId="2" hidden="1">0</definedName>
    <definedName name="solver_cht" localSheetId="2" hidden="1">0</definedName>
    <definedName name="solver_cir1" localSheetId="2" hidden="1">1</definedName>
    <definedName name="solver_con" localSheetId="2" hidden="1">" "</definedName>
    <definedName name="solver_con1" localSheetId="2" hidden="1">" "</definedName>
    <definedName name="solver_corr" hidden="1">1</definedName>
    <definedName name="solver_ctp1" hidden="1">0</definedName>
    <definedName name="solver_ctp2" hidden="1">0</definedName>
    <definedName name="solver_cvg" localSheetId="2" hidden="1">0.0001</definedName>
    <definedName name="solver_dia" localSheetId="2" hidden="1">1</definedName>
    <definedName name="solver_disp" hidden="1">0</definedName>
    <definedName name="solver_drv" localSheetId="2" hidden="1">1</definedName>
    <definedName name="solver_dua" localSheetId="2" hidden="1">1</definedName>
    <definedName name="solver_eng" localSheetId="2" hidden="1">1</definedName>
    <definedName name="solver_est" localSheetId="2" hidden="1">1</definedName>
    <definedName name="solver_eval" hidden="1">0</definedName>
    <definedName name="solver_glb" localSheetId="2" hidden="1">-1E+30</definedName>
    <definedName name="solver_gub" localSheetId="2" hidden="1">1E+30</definedName>
    <definedName name="solver_iao" localSheetId="2" hidden="1">0</definedName>
    <definedName name="solver_ibd" localSheetId="2" hidden="1">2</definedName>
    <definedName name="solver_inc" localSheetId="2" hidden="1">0</definedName>
    <definedName name="solver_int" localSheetId="2" hidden="1">0</definedName>
    <definedName name="solver_irs" localSheetId="2" hidden="1">0</definedName>
    <definedName name="solver_ism" localSheetId="2" hidden="1">0</definedName>
    <definedName name="solver_itr" localSheetId="2" hidden="1">1000</definedName>
    <definedName name="solver_kiv" localSheetId="2" hidden="1">2E+30</definedName>
    <definedName name="solver_lcens" hidden="1">-1E+30</definedName>
    <definedName name="solver_lcut" hidden="1">-1E+30</definedName>
    <definedName name="solver_lhs_ob1" localSheetId="2" hidden="1">0</definedName>
    <definedName name="solver_lhs1" localSheetId="2" hidden="1">'14.3'!$H$18</definedName>
    <definedName name="solver_lin" localSheetId="2" hidden="1">2</definedName>
    <definedName name="solver_log" localSheetId="2" hidden="1">1</definedName>
    <definedName name="solver_lva" localSheetId="2" hidden="1">2</definedName>
    <definedName name="solver_mda" localSheetId="2" hidden="1">4</definedName>
    <definedName name="solver_mip" localSheetId="2" hidden="1">1000</definedName>
    <definedName name="solver_mod" localSheetId="2" hidden="1">3</definedName>
    <definedName name="solver_msl" localSheetId="2" hidden="1">2</definedName>
    <definedName name="solver_neg" localSheetId="2" hidden="1">1</definedName>
    <definedName name="solver_nod" localSheetId="2" hidden="1">1000</definedName>
    <definedName name="solver_nopt" localSheetId="2" hidden="1">1</definedName>
    <definedName name="solver_nsim" hidden="1">1</definedName>
    <definedName name="solver_ntr" localSheetId="2" hidden="1">2</definedName>
    <definedName name="solver_ntri" hidden="1">1000</definedName>
    <definedName name="solver_num" localSheetId="2" hidden="1">1</definedName>
    <definedName name="solver_nwt" localSheetId="2" hidden="1">1</definedName>
    <definedName name="solver_obc" localSheetId="2" hidden="1">0</definedName>
    <definedName name="solver_obp" localSheetId="2" hidden="1">0</definedName>
    <definedName name="solver_ofx" localSheetId="2" hidden="1">2</definedName>
    <definedName name="solver_opt" localSheetId="2" hidden="1">'14.3'!$C$21</definedName>
    <definedName name="solver_opt_ob" localSheetId="2" hidden="1">1</definedName>
    <definedName name="solver_pre" localSheetId="2" hidden="1">0.000001</definedName>
    <definedName name="solver_pro" localSheetId="2" hidden="1">2</definedName>
    <definedName name="solver_psi" localSheetId="2" hidden="1">0</definedName>
    <definedName name="solver_rbv" localSheetId="2" hidden="1">1</definedName>
    <definedName name="solver_rdp" localSheetId="2" hidden="1">0</definedName>
    <definedName name="solver_rel1" localSheetId="2" hidden="1">1</definedName>
    <definedName name="solver_reo" localSheetId="2" hidden="1">2</definedName>
    <definedName name="solver_rep" localSheetId="2" hidden="1">2</definedName>
    <definedName name="solver_rgen" hidden="1">1</definedName>
    <definedName name="solver_rhs1" localSheetId="2" hidden="1">'14.3'!$C$15</definedName>
    <definedName name="solver_rlx" localSheetId="2" hidden="1">0</definedName>
    <definedName name="solver_rsd" localSheetId="2" hidden="1">0</definedName>
    <definedName name="solver_rsmp" hidden="1">2</definedName>
    <definedName name="solver_rtr" localSheetId="2" hidden="1">0</definedName>
    <definedName name="solver_rxc1" localSheetId="2" hidden="1">1</definedName>
    <definedName name="solver_rxv" localSheetId="2" hidden="1">1</definedName>
    <definedName name="solver_scl" localSheetId="2" hidden="1">2</definedName>
    <definedName name="solver_seed" hidden="1">0</definedName>
    <definedName name="solver_sel" localSheetId="2" hidden="1">1</definedName>
    <definedName name="solver_sho" localSheetId="2" hidden="1">2</definedName>
    <definedName name="solver_slv" localSheetId="2" hidden="1">0</definedName>
    <definedName name="solver_slvu" localSheetId="2" hidden="1">0</definedName>
    <definedName name="solver_ssz" localSheetId="2" hidden="1">0</definedName>
    <definedName name="solver_strm" hidden="1">0</definedName>
    <definedName name="solver_tim" localSheetId="2" hidden="1">100</definedName>
    <definedName name="solver_tms" localSheetId="2" hidden="1">2</definedName>
    <definedName name="solver_tol" localSheetId="2" hidden="1">0.05</definedName>
    <definedName name="solver_tree_a" localSheetId="2" hidden="1">1</definedName>
    <definedName name="solver_tree_b" localSheetId="2" hidden="1">1</definedName>
    <definedName name="solver_tree_ce" localSheetId="2" hidden="1">1</definedName>
    <definedName name="solver_tree_dn" localSheetId="2" hidden="1">1</definedName>
    <definedName name="solver_tree_rt" localSheetId="2" hidden="1">1000000000000</definedName>
    <definedName name="solver_typ" localSheetId="2" hidden="1">1</definedName>
    <definedName name="solver_ucens" hidden="1">1E+30</definedName>
    <definedName name="solver_ucut" hidden="1">1E+30</definedName>
    <definedName name="solver_umod" localSheetId="2" hidden="1">1</definedName>
    <definedName name="solver_urs" localSheetId="2" hidden="1">0</definedName>
    <definedName name="solver_userid" localSheetId="2" hidden="1">" "</definedName>
    <definedName name="solver_val" localSheetId="2" hidden="1">0</definedName>
    <definedName name="solver_var" localSheetId="2" hidden="1">" "</definedName>
    <definedName name="solver_ver" localSheetId="2" hidden="1">9</definedName>
    <definedName name="solver_vir" localSheetId="2" hidden="1">1</definedName>
    <definedName name="solver_vol" localSheetId="2" hidden="1">0</definedName>
    <definedName name="solver_vst" localSheetId="2" hidden="1">0</definedName>
    <definedName name="solveri_ISpPars_C7" localSheetId="2" hidden="1">"RiskSolver.UI.Charts.InputDlgPars:-1000001;1;1;29;21;41;54;0;90;80;0;0;0;0;"</definedName>
    <definedName name="solveri_ISpPars_C8" localSheetId="2" hidden="1">"RiskSolver.UI.Charts.InputDlgPars:-1000001;1;1;29;21;41;54;0;90;80;0;0;0;0;"</definedName>
    <definedName name="solvero_CRMax_C21" localSheetId="2" hidden="1">"System.Double:Infinity"</definedName>
    <definedName name="solvero_CRMin_C21" localSheetId="2" hidden="1">"System.Double:0"</definedName>
    <definedName name="solvero_ISpMarker1_C21" localSheetId="2" hidden="1">"RiskSolver.UI.Charts.Marker:100;3;125460.012;1;1;0;0;0;;Mean"</definedName>
    <definedName name="solvero_ISpMarkers_C21" localSheetId="2" hidden="1">"RiskSolver.UI.Charts.Markers:1"</definedName>
    <definedName name="solvero_OSpPars_C21" localSheetId="2" hidden="1">"RiskSolver.UI.Charts.OutDlgPars:-1000001;11;24;72;58;0;1;90;80;0;0;0;0;"</definedName>
  </definedNames>
  <calcPr calcId="162913"/>
</workbook>
</file>

<file path=xl/calcChain.xml><?xml version="1.0" encoding="utf-8"?>
<calcChain xmlns="http://schemas.openxmlformats.org/spreadsheetml/2006/main">
  <c r="D25" i="5" l="1"/>
  <c r="D27" i="5" s="1"/>
  <c r="D32" i="5"/>
  <c r="D33" i="5"/>
  <c r="E25" i="5"/>
  <c r="E27" i="5" s="1"/>
  <c r="E32" i="5"/>
  <c r="E33" i="5"/>
  <c r="F25" i="5"/>
  <c r="F27" i="5" s="1"/>
  <c r="F32" i="5"/>
  <c r="F33" i="5"/>
  <c r="G25" i="5"/>
  <c r="G27" i="5" s="1"/>
  <c r="G32" i="5"/>
  <c r="G33" i="5"/>
  <c r="H18" i="5"/>
  <c r="C7" i="5"/>
  <c r="C8" i="5"/>
  <c r="H32" i="5" l="1"/>
  <c r="H33" i="5"/>
  <c r="G29" i="5"/>
  <c r="G28" i="5"/>
  <c r="E29" i="5"/>
  <c r="E28" i="5"/>
  <c r="F29" i="5"/>
  <c r="F28" i="5"/>
  <c r="D29" i="5"/>
  <c r="H27" i="5"/>
  <c r="D28" i="5"/>
  <c r="H29" i="5" l="1"/>
  <c r="D34" i="5"/>
  <c r="H28" i="5"/>
  <c r="D30" i="5"/>
  <c r="F34" i="5"/>
  <c r="F35" i="5" s="1"/>
  <c r="F30" i="5"/>
  <c r="E34" i="5"/>
  <c r="E35" i="5" s="1"/>
  <c r="E30" i="5"/>
  <c r="G34" i="5"/>
  <c r="G35" i="5" s="1"/>
  <c r="G30" i="5"/>
  <c r="G37" i="5" l="1"/>
  <c r="G38" i="5" s="1"/>
  <c r="E37" i="5"/>
  <c r="E38" i="5" s="1"/>
  <c r="F37" i="5"/>
  <c r="F38" i="5" s="1"/>
  <c r="H30" i="5"/>
  <c r="D35" i="5"/>
  <c r="H35" i="5" s="1"/>
  <c r="H34" i="5"/>
  <c r="D37" i="5" l="1"/>
  <c r="H37" i="5" l="1"/>
  <c r="D38" i="5"/>
  <c r="C21" i="5"/>
  <c r="H38" i="5" l="1"/>
</calcChain>
</file>

<file path=xl/comments1.xml><?xml version="1.0" encoding="utf-8"?>
<comments xmlns="http://schemas.openxmlformats.org/spreadsheetml/2006/main">
  <authors>
    <author>Steve.Powell</author>
  </authors>
  <commentList>
    <comment ref="C7" authorId="0" shapeId="0">
      <text>
        <r>
          <rPr>
            <b/>
            <sz val="9"/>
            <color indexed="81"/>
            <rFont val="Tahoma"/>
            <family val="2"/>
          </rPr>
          <t>Random input for Price from a triangular distribution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Random input for Cost from a triangular distribution.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 xml:space="preserve">Random outcome for Profit based on random Price and Cost.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<sst xmlns="http://schemas.openxmlformats.org/spreadsheetml/2006/main" count="63" uniqueCount="47">
  <si>
    <t>Advertising Budget Model</t>
  </si>
  <si>
    <t>PARAMETERS</t>
  </si>
  <si>
    <t>Q1</t>
  </si>
  <si>
    <t>Q2</t>
  </si>
  <si>
    <t>Q3</t>
  </si>
  <si>
    <t>Q4</t>
  </si>
  <si>
    <t>Price</t>
  </si>
  <si>
    <t>Cost</t>
  </si>
  <si>
    <t>Seasonal</t>
  </si>
  <si>
    <t>Sales Parameters</t>
  </si>
  <si>
    <t>Ad Budget</t>
  </si>
  <si>
    <t>Total</t>
  </si>
  <si>
    <t>Ad Expenditures</t>
  </si>
  <si>
    <t xml:space="preserve"> </t>
  </si>
  <si>
    <t>OUTPUTS</t>
  </si>
  <si>
    <t>Profit</t>
  </si>
  <si>
    <t>Quarter</t>
  </si>
  <si>
    <t>Units Sold</t>
  </si>
  <si>
    <t>Revenue</t>
  </si>
  <si>
    <t>Gross Margin</t>
  </si>
  <si>
    <t>Sales Expense</t>
  </si>
  <si>
    <t>Advertising</t>
  </si>
  <si>
    <t>Overhead</t>
  </si>
  <si>
    <t>Profit Margin</t>
  </si>
  <si>
    <t>OHD rate</t>
  </si>
  <si>
    <t>price*units</t>
  </si>
  <si>
    <t>cost*units</t>
  </si>
  <si>
    <t>given</t>
  </si>
  <si>
    <t>subtraction</t>
  </si>
  <si>
    <t>decisions</t>
  </si>
  <si>
    <t>rate*revenue</t>
  </si>
  <si>
    <t>Total Fixed Cost</t>
  </si>
  <si>
    <t>sum</t>
  </si>
  <si>
    <t>pct of revenue</t>
  </si>
  <si>
    <t>given formula</t>
  </si>
  <si>
    <t>GM -TFC</t>
  </si>
  <si>
    <t>DECISIONS</t>
  </si>
  <si>
    <t>Base case</t>
  </si>
  <si>
    <t>CALCULATIONS</t>
  </si>
  <si>
    <t>Notes</t>
  </si>
  <si>
    <t>Current price</t>
  </si>
  <si>
    <t>Accounting</t>
  </si>
  <si>
    <t xml:space="preserve">Data analysis </t>
  </si>
  <si>
    <t>Consultants</t>
  </si>
  <si>
    <t>Current budget</t>
  </si>
  <si>
    <t>COGS</t>
  </si>
  <si>
    <t>SGP/KRB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</si>
</sst>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7" formatCode="&quot;$&quot;#,##0.00_);\(&quot;$&quot;#,##0.00\)"/>
  </numFmts>
  <fonts count="8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5" fontId="1" fillId="0" borderId="0" xfId="0" applyNumberFormat="1" applyFont="1"/>
    <xf numFmtId="0" fontId="3" fillId="0" borderId="0" xfId="0" applyFont="1" applyAlignment="1">
      <alignment horizontal="right"/>
    </xf>
    <xf numFmtId="10" fontId="1" fillId="0" borderId="0" xfId="0" applyNumberFormat="1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5" fontId="1" fillId="2" borderId="9" xfId="0" applyNumberFormat="1" applyFont="1" applyFill="1" applyBorder="1"/>
    <xf numFmtId="5" fontId="1" fillId="2" borderId="10" xfId="0" applyNumberFormat="1" applyFont="1" applyFill="1" applyBorder="1"/>
    <xf numFmtId="5" fontId="1" fillId="2" borderId="11" xfId="0" applyNumberFormat="1" applyFont="1" applyFill="1" applyBorder="1"/>
    <xf numFmtId="5" fontId="1" fillId="0" borderId="11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5" xfId="0" applyFont="1" applyBorder="1"/>
    <xf numFmtId="1" fontId="3" fillId="0" borderId="0" xfId="0" applyNumberFormat="1" applyFont="1" applyBorder="1"/>
    <xf numFmtId="1" fontId="3" fillId="0" borderId="5" xfId="0" applyNumberFormat="1" applyFont="1" applyBorder="1"/>
    <xf numFmtId="10" fontId="3" fillId="0" borderId="7" xfId="0" applyNumberFormat="1" applyFont="1" applyBorder="1"/>
    <xf numFmtId="10" fontId="3" fillId="0" borderId="8" xfId="0" applyNumberFormat="1" applyFont="1" applyBorder="1"/>
    <xf numFmtId="14" fontId="1" fillId="0" borderId="0" xfId="0" applyNumberFormat="1" applyFont="1" applyAlignment="1">
      <alignment horizontal="left"/>
    </xf>
    <xf numFmtId="5" fontId="1" fillId="0" borderId="12" xfId="0" applyNumberFormat="1" applyFont="1" applyFill="1" applyBorder="1"/>
    <xf numFmtId="0" fontId="4" fillId="0" borderId="0" xfId="0" applyFont="1"/>
    <xf numFmtId="5" fontId="1" fillId="3" borderId="12" xfId="0" applyNumberFormat="1" applyFont="1" applyFill="1" applyBorder="1"/>
    <xf numFmtId="0" fontId="1" fillId="0" borderId="0" xfId="0" applyFont="1" applyFill="1" applyBorder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4337" name="CB_Block_0" hidden="1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4338" name="CB_00000000000000000000000000000001" hidden="1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4339" name="CB_Block_7.0.0.0:1" hidden="1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4340" name="CB_00000000000000000000000000000003" hidden="1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4341" name="CB_00000000000000000000000000000000" hidden="1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3316" name="CB_00000000000000000000000000000000" hidden="1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3317" name="CB_00000000000000000000000000000001" hidden="1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3319" name="CB_Block_0" hidden="1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3324" name="CB_00000000000000000000000000000003" hidden="1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3328" name="CB_Block_7.0.0.0:1" hidden="1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15</xdr:col>
      <xdr:colOff>122819</xdr:colOff>
      <xdr:row>29</xdr:row>
      <xdr:rowOff>47113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647700"/>
          <a:ext cx="8047619" cy="40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15</xdr:col>
      <xdr:colOff>122819</xdr:colOff>
      <xdr:row>29</xdr:row>
      <xdr:rowOff>47113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647700"/>
          <a:ext cx="8047619" cy="4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75" x14ac:dyDescent="0.2"/>
  <sheetData/>
  <phoneticPr fontId="5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38"/>
  <sheetViews>
    <sheetView tabSelected="1" zoomScale="80" zoomScaleNormal="80" workbookViewId="0">
      <selection activeCell="C21" sqref="C21"/>
    </sheetView>
  </sheetViews>
  <sheetFormatPr defaultColWidth="8.85546875" defaultRowHeight="12.75" x14ac:dyDescent="0.2"/>
  <cols>
    <col min="1" max="1" width="15" style="3" customWidth="1"/>
    <col min="2" max="2" width="14" style="3" customWidth="1"/>
    <col min="3" max="3" width="9.7109375" style="3" customWidth="1"/>
    <col min="4" max="7" width="10.42578125" style="3" customWidth="1"/>
    <col min="8" max="8" width="9.7109375" style="3" customWidth="1"/>
    <col min="9" max="9" width="3.42578125" style="3" customWidth="1"/>
    <col min="10" max="10" width="14.42578125" style="3" customWidth="1"/>
    <col min="11" max="16384" width="8.85546875" style="3"/>
  </cols>
  <sheetData>
    <row r="1" spans="1:10" ht="15.75" x14ac:dyDescent="0.25">
      <c r="A1" s="2" t="s">
        <v>0</v>
      </c>
      <c r="B1"/>
      <c r="C1"/>
    </row>
    <row r="2" spans="1:10" x14ac:dyDescent="0.2">
      <c r="A2" s="4" t="s">
        <v>46</v>
      </c>
      <c r="B2" s="1"/>
      <c r="C2" s="1"/>
      <c r="D2" s="1"/>
      <c r="E2" s="1"/>
      <c r="F2" s="1"/>
      <c r="G2" s="1"/>
      <c r="H2" s="1"/>
    </row>
    <row r="3" spans="1:10" x14ac:dyDescent="0.2">
      <c r="A3" s="32">
        <v>42370</v>
      </c>
      <c r="B3" s="1"/>
      <c r="C3" s="1"/>
      <c r="D3" s="1"/>
      <c r="E3" s="1"/>
      <c r="F3" s="1"/>
      <c r="G3" s="1"/>
      <c r="H3" s="1"/>
    </row>
    <row r="4" spans="1:10" x14ac:dyDescent="0.2">
      <c r="A4" s="1"/>
      <c r="B4" s="1"/>
      <c r="C4" s="1"/>
      <c r="D4" s="1"/>
      <c r="E4" s="1"/>
      <c r="F4" s="1"/>
      <c r="G4" s="1"/>
      <c r="H4" s="1"/>
    </row>
    <row r="5" spans="1:10" x14ac:dyDescent="0.2">
      <c r="A5" s="1" t="s">
        <v>1</v>
      </c>
      <c r="B5" s="1"/>
      <c r="C5" s="1"/>
      <c r="D5" s="1"/>
      <c r="E5" s="1"/>
      <c r="F5" s="1"/>
      <c r="G5" s="1"/>
      <c r="H5" s="1"/>
    </row>
    <row r="6" spans="1:10" x14ac:dyDescent="0.2">
      <c r="A6" s="1"/>
      <c r="B6" s="11"/>
      <c r="C6" s="12"/>
      <c r="D6" s="13" t="s">
        <v>2</v>
      </c>
      <c r="E6" s="13" t="s">
        <v>3</v>
      </c>
      <c r="F6" s="13" t="s">
        <v>4</v>
      </c>
      <c r="G6" s="14" t="s">
        <v>5</v>
      </c>
      <c r="H6" s="1"/>
      <c r="J6" s="34" t="s">
        <v>39</v>
      </c>
    </row>
    <row r="7" spans="1:10" x14ac:dyDescent="0.2">
      <c r="A7" s="1"/>
      <c r="B7" s="15" t="s">
        <v>6</v>
      </c>
      <c r="C7" s="37">
        <f ca="1">_xll.PsiTriangular(30,45,50,_xll.PsiBaseCase(40))</f>
        <v>40.634579145830131</v>
      </c>
      <c r="D7" s="9"/>
      <c r="E7" s="9"/>
      <c r="F7" s="9"/>
      <c r="G7" s="16"/>
      <c r="H7" s="1"/>
      <c r="J7" t="s">
        <v>40</v>
      </c>
    </row>
    <row r="8" spans="1:10" x14ac:dyDescent="0.2">
      <c r="A8" s="1"/>
      <c r="B8" s="15" t="s">
        <v>7</v>
      </c>
      <c r="C8" s="37">
        <f ca="1">_xll.PsiTriangular(10,20,35,_xll.PsiBaseCase(25))</f>
        <v>18.561638741259529</v>
      </c>
      <c r="D8" s="9"/>
      <c r="E8" s="9"/>
      <c r="F8" s="9"/>
      <c r="G8" s="16"/>
      <c r="H8" s="1"/>
      <c r="J8" t="s">
        <v>41</v>
      </c>
    </row>
    <row r="9" spans="1:10" x14ac:dyDescent="0.2">
      <c r="A9" s="1"/>
      <c r="B9" s="15" t="s">
        <v>8</v>
      </c>
      <c r="C9" s="1"/>
      <c r="D9" s="9">
        <v>0.9</v>
      </c>
      <c r="E9" s="9">
        <v>1.1000000000000001</v>
      </c>
      <c r="F9" s="9">
        <v>0.8</v>
      </c>
      <c r="G9" s="16">
        <v>1.2</v>
      </c>
      <c r="H9" s="1"/>
      <c r="J9" t="s">
        <v>42</v>
      </c>
    </row>
    <row r="10" spans="1:10" x14ac:dyDescent="0.2">
      <c r="A10" s="1"/>
      <c r="B10" s="15" t="s">
        <v>24</v>
      </c>
      <c r="C10" s="1">
        <v>0.15</v>
      </c>
      <c r="D10" s="9"/>
      <c r="E10" s="9"/>
      <c r="F10" s="9"/>
      <c r="G10" s="16"/>
      <c r="H10" s="1"/>
      <c r="J10" t="s">
        <v>41</v>
      </c>
    </row>
    <row r="11" spans="1:10" x14ac:dyDescent="0.2">
      <c r="A11" s="1"/>
      <c r="B11" s="15" t="s">
        <v>9</v>
      </c>
      <c r="C11" s="10"/>
      <c r="D11" s="9"/>
      <c r="E11" s="9"/>
      <c r="F11" s="9"/>
      <c r="G11" s="16"/>
      <c r="H11" s="1"/>
      <c r="J11"/>
    </row>
    <row r="12" spans="1:10" x14ac:dyDescent="0.2">
      <c r="A12" s="1"/>
      <c r="B12" s="15"/>
      <c r="C12" s="9">
        <v>35</v>
      </c>
      <c r="D12" s="9"/>
      <c r="E12" s="9"/>
      <c r="F12" s="9"/>
      <c r="G12" s="16"/>
      <c r="H12" s="1"/>
      <c r="J12" t="s">
        <v>43</v>
      </c>
    </row>
    <row r="13" spans="1:10" x14ac:dyDescent="0.2">
      <c r="A13" s="1"/>
      <c r="B13" s="15"/>
      <c r="C13" s="36">
        <v>3000</v>
      </c>
      <c r="D13" s="9"/>
      <c r="E13" s="9"/>
      <c r="F13" s="9"/>
      <c r="G13" s="16"/>
      <c r="H13" s="1"/>
      <c r="J13"/>
    </row>
    <row r="14" spans="1:10" x14ac:dyDescent="0.2">
      <c r="A14" s="1"/>
      <c r="B14" s="15" t="s">
        <v>20</v>
      </c>
      <c r="C14" s="9"/>
      <c r="D14" s="9">
        <v>8000</v>
      </c>
      <c r="E14" s="9">
        <v>8000</v>
      </c>
      <c r="F14" s="9">
        <v>9000</v>
      </c>
      <c r="G14" s="16">
        <v>9000</v>
      </c>
      <c r="H14" s="1"/>
      <c r="J14" t="s">
        <v>43</v>
      </c>
    </row>
    <row r="15" spans="1:10" x14ac:dyDescent="0.2">
      <c r="A15" s="1"/>
      <c r="B15" s="17" t="s">
        <v>10</v>
      </c>
      <c r="C15" s="33">
        <v>40000</v>
      </c>
      <c r="D15" s="18"/>
      <c r="E15" s="18"/>
      <c r="F15" s="18"/>
      <c r="G15" s="19"/>
      <c r="H15" s="1"/>
      <c r="J15" t="s">
        <v>44</v>
      </c>
    </row>
    <row r="16" spans="1:10" x14ac:dyDescent="0.2">
      <c r="A16" s="1"/>
      <c r="B16" s="1"/>
      <c r="C16" s="1"/>
      <c r="D16" s="1"/>
      <c r="E16" s="1"/>
      <c r="F16" s="1"/>
      <c r="G16" s="1"/>
      <c r="H16" s="1"/>
    </row>
    <row r="17" spans="1:10" x14ac:dyDescent="0.2">
      <c r="A17" s="1" t="s">
        <v>36</v>
      </c>
      <c r="B17" s="1"/>
      <c r="C17" s="1"/>
      <c r="D17" s="1"/>
      <c r="E17" s="1"/>
      <c r="F17" s="1"/>
      <c r="G17" s="1"/>
      <c r="H17" s="5" t="s">
        <v>11</v>
      </c>
    </row>
    <row r="18" spans="1:10" x14ac:dyDescent="0.2">
      <c r="A18" s="1"/>
      <c r="B18" s="20" t="s">
        <v>12</v>
      </c>
      <c r="C18" s="21"/>
      <c r="D18" s="22">
        <v>5099.616400296657</v>
      </c>
      <c r="E18" s="23">
        <v>12554.000155305108</v>
      </c>
      <c r="F18" s="23">
        <v>5556.6273467742631</v>
      </c>
      <c r="G18" s="24">
        <v>16789.756097623969</v>
      </c>
      <c r="H18" s="6">
        <f>SUM(D18:G18)</f>
        <v>40000</v>
      </c>
      <c r="J18" s="3" t="s">
        <v>32</v>
      </c>
    </row>
    <row r="19" spans="1:10" x14ac:dyDescent="0.2">
      <c r="A19" s="1"/>
      <c r="B19" s="7" t="s">
        <v>13</v>
      </c>
      <c r="C19" s="1"/>
      <c r="D19" s="1" t="s">
        <v>13</v>
      </c>
      <c r="E19" s="1"/>
      <c r="F19" s="1" t="s">
        <v>13</v>
      </c>
      <c r="G19" s="1"/>
      <c r="H19" s="1"/>
    </row>
    <row r="20" spans="1:10" x14ac:dyDescent="0.2">
      <c r="A20" s="1" t="s">
        <v>14</v>
      </c>
      <c r="B20" s="1"/>
      <c r="C20" s="1"/>
      <c r="D20" s="1" t="s">
        <v>13</v>
      </c>
      <c r="E20" s="1"/>
      <c r="F20" s="1"/>
      <c r="G20" s="1"/>
      <c r="H20" s="1" t="s">
        <v>13</v>
      </c>
    </row>
    <row r="21" spans="1:10" x14ac:dyDescent="0.2">
      <c r="A21" s="1"/>
      <c r="B21" s="20" t="s">
        <v>15</v>
      </c>
      <c r="C21" s="35">
        <f ca="1">H37+_xll.PsiOutput()</f>
        <v>183800.06917506855</v>
      </c>
      <c r="D21" s="1"/>
      <c r="E21" s="20" t="s">
        <v>37</v>
      </c>
      <c r="F21" s="25">
        <v>69662.103562491364</v>
      </c>
      <c r="G21" s="1"/>
      <c r="H21" s="1" t="s">
        <v>13</v>
      </c>
    </row>
    <row r="22" spans="1:10" x14ac:dyDescent="0.2">
      <c r="A22" s="1"/>
      <c r="B22" s="1"/>
      <c r="C22" s="6"/>
      <c r="D22" s="8"/>
      <c r="E22" s="1"/>
      <c r="F22" s="1"/>
      <c r="G22" s="1"/>
      <c r="H22" s="1"/>
    </row>
    <row r="23" spans="1:10" x14ac:dyDescent="0.2">
      <c r="A23" s="1" t="s">
        <v>38</v>
      </c>
      <c r="B23" s="1"/>
      <c r="C23" s="1"/>
      <c r="H23" s="1"/>
    </row>
    <row r="24" spans="1:10" x14ac:dyDescent="0.2">
      <c r="A24" s="1"/>
      <c r="B24" s="11" t="s">
        <v>16</v>
      </c>
      <c r="C24" s="12"/>
      <c r="D24" s="13" t="s">
        <v>2</v>
      </c>
      <c r="E24" s="13" t="s">
        <v>3</v>
      </c>
      <c r="F24" s="13" t="s">
        <v>4</v>
      </c>
      <c r="G24" s="13" t="s">
        <v>5</v>
      </c>
      <c r="H24" s="14" t="s">
        <v>11</v>
      </c>
    </row>
    <row r="25" spans="1:10" x14ac:dyDescent="0.2">
      <c r="A25" s="1"/>
      <c r="B25" s="15" t="s">
        <v>8</v>
      </c>
      <c r="C25" s="9"/>
      <c r="D25" s="26">
        <f>D9</f>
        <v>0.9</v>
      </c>
      <c r="E25" s="26">
        <f>E9</f>
        <v>1.1000000000000001</v>
      </c>
      <c r="F25" s="26">
        <f>F9</f>
        <v>0.8</v>
      </c>
      <c r="G25" s="26">
        <f>G9</f>
        <v>1.2</v>
      </c>
      <c r="H25" s="27"/>
    </row>
    <row r="26" spans="1:10" x14ac:dyDescent="0.2">
      <c r="A26" s="1"/>
      <c r="B26" s="15"/>
      <c r="C26" s="9"/>
      <c r="D26" s="10"/>
      <c r="E26" s="10"/>
      <c r="F26" s="10"/>
      <c r="G26" s="10"/>
      <c r="H26" s="27"/>
    </row>
    <row r="27" spans="1:10" x14ac:dyDescent="0.2">
      <c r="A27" s="1"/>
      <c r="B27" s="15" t="s">
        <v>17</v>
      </c>
      <c r="C27" s="9"/>
      <c r="D27" s="28">
        <f>$C$12*D25*($C$13+D18)^0.5</f>
        <v>2834.9328692571112</v>
      </c>
      <c r="E27" s="28">
        <f>$C$12*E25*($C$13+E18)^0.5</f>
        <v>4801.553574646543</v>
      </c>
      <c r="F27" s="28">
        <f>$C$12*F25*($C$13+F18)^0.5</f>
        <v>2590.0571113145406</v>
      </c>
      <c r="G27" s="28">
        <f>$C$12*G25*($C$13+G18)^0.5</f>
        <v>5908.3948544599389</v>
      </c>
      <c r="H27" s="29">
        <f>SUM(D27:G27)</f>
        <v>16134.938409678134</v>
      </c>
      <c r="J27" s="3" t="s">
        <v>34</v>
      </c>
    </row>
    <row r="28" spans="1:10" x14ac:dyDescent="0.2">
      <c r="A28" s="1"/>
      <c r="B28" s="15" t="s">
        <v>18</v>
      </c>
      <c r="C28" s="9"/>
      <c r="D28" s="28">
        <f ca="1">$C$7*D27</f>
        <v>115196.30404894339</v>
      </c>
      <c r="E28" s="28">
        <f ca="1">$C$7*E27</f>
        <v>195109.10875191854</v>
      </c>
      <c r="F28" s="28">
        <f ca="1">$C$7*F27</f>
        <v>105245.88068193087</v>
      </c>
      <c r="G28" s="28">
        <f ca="1">$C$7*G27</f>
        <v>240085.13833836789</v>
      </c>
      <c r="H28" s="29">
        <f ca="1">SUM(D28:G28)</f>
        <v>655636.43182116072</v>
      </c>
      <c r="J28" s="3" t="s">
        <v>25</v>
      </c>
    </row>
    <row r="29" spans="1:10" x14ac:dyDescent="0.2">
      <c r="A29" s="1"/>
      <c r="B29" s="15" t="s">
        <v>45</v>
      </c>
      <c r="C29" s="9"/>
      <c r="D29" s="28">
        <f ca="1">$C$8*D27</f>
        <v>52620.999774872827</v>
      </c>
      <c r="E29" s="28">
        <f ca="1">$C$8*E27</f>
        <v>89124.702849392444</v>
      </c>
      <c r="F29" s="28">
        <f ca="1">$C$8*F27</f>
        <v>48075.704419450718</v>
      </c>
      <c r="G29" s="28">
        <f ca="1">$C$8*G27</f>
        <v>109669.49082920206</v>
      </c>
      <c r="H29" s="29">
        <f ca="1">SUM(D29:G29)</f>
        <v>299490.89787291805</v>
      </c>
      <c r="J29" s="3" t="s">
        <v>26</v>
      </c>
    </row>
    <row r="30" spans="1:10" x14ac:dyDescent="0.2">
      <c r="A30" s="1"/>
      <c r="B30" s="15" t="s">
        <v>19</v>
      </c>
      <c r="C30" s="9"/>
      <c r="D30" s="28">
        <f ca="1">D28-D29</f>
        <v>62575.304274070564</v>
      </c>
      <c r="E30" s="28">
        <f ca="1">E28-E29</f>
        <v>105984.40590252609</v>
      </c>
      <c r="F30" s="28">
        <f ca="1">F28-F29</f>
        <v>57170.176262480149</v>
      </c>
      <c r="G30" s="28">
        <f ca="1">G28-G29</f>
        <v>130415.64750916584</v>
      </c>
      <c r="H30" s="29">
        <f ca="1">SUM(D30:G30)</f>
        <v>356145.53394824266</v>
      </c>
      <c r="J30" s="3" t="s">
        <v>28</v>
      </c>
    </row>
    <row r="31" spans="1:10" x14ac:dyDescent="0.2">
      <c r="A31" s="1"/>
      <c r="B31" s="15"/>
      <c r="C31" s="9"/>
      <c r="D31" s="28"/>
      <c r="E31" s="28"/>
      <c r="F31" s="28"/>
      <c r="G31" s="28"/>
      <c r="H31" s="29"/>
    </row>
    <row r="32" spans="1:10" x14ac:dyDescent="0.2">
      <c r="A32" s="1"/>
      <c r="B32" s="15" t="s">
        <v>20</v>
      </c>
      <c r="C32" s="9"/>
      <c r="D32" s="28">
        <f>D14</f>
        <v>8000</v>
      </c>
      <c r="E32" s="28">
        <f>E14</f>
        <v>8000</v>
      </c>
      <c r="F32" s="28">
        <f>F14</f>
        <v>9000</v>
      </c>
      <c r="G32" s="28">
        <f>G14</f>
        <v>9000</v>
      </c>
      <c r="H32" s="29">
        <f>SUM(D32:G32)</f>
        <v>34000</v>
      </c>
      <c r="J32" s="3" t="s">
        <v>27</v>
      </c>
    </row>
    <row r="33" spans="1:10" x14ac:dyDescent="0.2">
      <c r="A33" s="1"/>
      <c r="B33" s="15" t="s">
        <v>21</v>
      </c>
      <c r="C33" s="9"/>
      <c r="D33" s="28">
        <f>D18</f>
        <v>5099.616400296657</v>
      </c>
      <c r="E33" s="28">
        <f>E18</f>
        <v>12554.000155305108</v>
      </c>
      <c r="F33" s="28">
        <f>F18</f>
        <v>5556.6273467742631</v>
      </c>
      <c r="G33" s="28">
        <f>G18</f>
        <v>16789.756097623969</v>
      </c>
      <c r="H33" s="29">
        <f>SUM(D33:G33)</f>
        <v>40000</v>
      </c>
      <c r="J33" s="3" t="s">
        <v>29</v>
      </c>
    </row>
    <row r="34" spans="1:10" x14ac:dyDescent="0.2">
      <c r="A34" s="1"/>
      <c r="B34" s="15" t="s">
        <v>22</v>
      </c>
      <c r="C34" s="9"/>
      <c r="D34" s="28">
        <f ca="1">$C$10*D28</f>
        <v>17279.445607341509</v>
      </c>
      <c r="E34" s="28">
        <f ca="1">$C$10*E28</f>
        <v>29266.366312787781</v>
      </c>
      <c r="F34" s="28">
        <f ca="1">$C$10*F28</f>
        <v>15786.88210228963</v>
      </c>
      <c r="G34" s="28">
        <f ca="1">$C$10*G28</f>
        <v>36012.770750755182</v>
      </c>
      <c r="H34" s="29">
        <f ca="1">SUM(D34:G34)</f>
        <v>98345.464773174099</v>
      </c>
      <c r="J34" s="3" t="s">
        <v>30</v>
      </c>
    </row>
    <row r="35" spans="1:10" x14ac:dyDescent="0.2">
      <c r="A35" s="1"/>
      <c r="B35" s="15" t="s">
        <v>31</v>
      </c>
      <c r="C35" s="9"/>
      <c r="D35" s="28">
        <f ca="1">SUM(D32:D34)</f>
        <v>30379.062007638167</v>
      </c>
      <c r="E35" s="28">
        <f ca="1">SUM(E32:E34)</f>
        <v>49820.366468092892</v>
      </c>
      <c r="F35" s="28">
        <f ca="1">SUM(F32:F34)</f>
        <v>30343.509449063895</v>
      </c>
      <c r="G35" s="28">
        <f ca="1">SUM(G32:G34)</f>
        <v>61802.526848379151</v>
      </c>
      <c r="H35" s="29">
        <f ca="1">SUM(D35:G35)</f>
        <v>172345.46477317408</v>
      </c>
      <c r="J35" s="3" t="s">
        <v>32</v>
      </c>
    </row>
    <row r="36" spans="1:10" x14ac:dyDescent="0.2">
      <c r="A36" s="1"/>
      <c r="B36" s="15"/>
      <c r="C36" s="9"/>
      <c r="D36" s="28"/>
      <c r="E36" s="28"/>
      <c r="F36" s="28"/>
      <c r="G36" s="28"/>
      <c r="H36" s="29"/>
    </row>
    <row r="37" spans="1:10" x14ac:dyDescent="0.2">
      <c r="A37" s="1"/>
      <c r="B37" s="15" t="s">
        <v>15</v>
      </c>
      <c r="C37" s="9"/>
      <c r="D37" s="28">
        <f ca="1">D30-D35</f>
        <v>32196.242266432397</v>
      </c>
      <c r="E37" s="28">
        <f ca="1">E30-E35</f>
        <v>56164.039434433202</v>
      </c>
      <c r="F37" s="28">
        <f ca="1">F30-F35</f>
        <v>26826.666813416254</v>
      </c>
      <c r="G37" s="28">
        <f ca="1">G30-G35</f>
        <v>68613.120660786692</v>
      </c>
      <c r="H37" s="29">
        <f ca="1">SUM(D37:G37)</f>
        <v>183800.06917506855</v>
      </c>
      <c r="J37" s="3" t="s">
        <v>35</v>
      </c>
    </row>
    <row r="38" spans="1:10" x14ac:dyDescent="0.2">
      <c r="A38" s="1"/>
      <c r="B38" s="17" t="s">
        <v>23</v>
      </c>
      <c r="C38" s="18"/>
      <c r="D38" s="30">
        <f ca="1">D37/D28</f>
        <v>0.27949023653357141</v>
      </c>
      <c r="E38" s="30">
        <f ca="1">E37/E28</f>
        <v>0.28785964834602285</v>
      </c>
      <c r="F38" s="30">
        <f ca="1">F37/F28</f>
        <v>0.25489517156961744</v>
      </c>
      <c r="G38" s="30">
        <f ca="1">G37/G28</f>
        <v>0.28578662192778326</v>
      </c>
      <c r="H38" s="31">
        <f ca="1">H37/H28</f>
        <v>0.28033840136754951</v>
      </c>
      <c r="J38" s="3" t="s">
        <v>33</v>
      </c>
    </row>
  </sheetData>
  <scenarios current="1" show="1" sqref="C21">
    <scenario name="Optimistic" locked="1" count="2" user="Tuck.Student" comment="Example in Chapter 6_x000a_">
      <inputCells r="C7" val="50" numFmtId="7"/>
      <inputCells r="C8" val="20" numFmtId="7"/>
    </scenario>
    <scenario name="Pessimistic" locked="1" count="2" user="Tuck.Student" comment="Example in Chapter 6._x000a_">
      <inputCells r="C7" val="35" numFmtId="7"/>
      <inputCells r="C8" val="30" numFmtId="7"/>
    </scenario>
  </scenarios>
  <phoneticPr fontId="0" type="noConversion"/>
  <printOptions horizontalCentered="1"/>
  <pageMargins left="0.75" right="0.75" top="1" bottom="1" header="0.5" footer="0.5"/>
  <pageSetup orientation="portrait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3" sqref="M33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CB_DATA_</vt:lpstr>
      <vt:lpstr>Sheet1</vt:lpstr>
      <vt:lpstr>14.3</vt:lpstr>
      <vt:lpstr>14.4</vt:lpstr>
      <vt:lpstr>14.5</vt:lpstr>
      <vt:lpstr>'14.3'!Print_Area</vt:lpstr>
    </vt:vector>
  </TitlesOfParts>
  <Company>Dartmouth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Baker</dc:creator>
  <cp:lastModifiedBy>Powell, Stephen G.</cp:lastModifiedBy>
  <cp:lastPrinted>1997-09-22T21:31:57Z</cp:lastPrinted>
  <dcterms:created xsi:type="dcterms:W3CDTF">1997-09-22T20:14:02Z</dcterms:created>
  <dcterms:modified xsi:type="dcterms:W3CDTF">2016-02-12T22:01:04Z</dcterms:modified>
</cp:coreProperties>
</file>