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360" yWindow="45" windowWidth="14295" windowHeight="11985" activeTab="2"/>
  </bookViews>
  <sheets>
    <sheet name="Ad Budget" sheetId="2" r:id="rId1"/>
    <sheet name="14.33" sheetId="3" r:id="rId2"/>
    <sheet name="14.34" sheetId="4" r:id="rId3"/>
  </sheets>
  <definedNames>
    <definedName name="CB_a6754b6d661947b1885e69233ea98a12" localSheetId="0" hidden="1">'Ad Budget'!$C$8</definedName>
    <definedName name="CB_c7da389f791b4ce8beba7d22fe867a85" localSheetId="0" hidden="1">'Ad Budget'!$C$21</definedName>
    <definedName name="CB_d522fc77fdb8450e9e30bae30671d512" localSheetId="0" hidden="1">'Ad Budget'!$C$7</definedName>
    <definedName name="CB_f55306595e8d4afabcc9e60db7b2db5b" localSheetId="0" hidden="1">'Ad Budget'!$C$10</definedName>
    <definedName name="CBx_Sheet_Guid" localSheetId="0" hidden="1">"'eb1d573d69ce4d908166a951a9c88feb"</definedName>
    <definedName name="_xlnm.Print_Area" localSheetId="0">'Ad Budget'!$A$2:$I$38</definedName>
    <definedName name="solver_adj" localSheetId="0" hidden="1">'Ad Budget'!$D$18:$G$18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'Ad Budget'!$H$18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'Ad Budget'!$C$21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'Ad Budget'!$C$15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userid" localSheetId="0" hidden="1">" "</definedName>
    <definedName name="solver_val" localSheetId="0" hidden="1">0</definedName>
    <definedName name="solver_ver" localSheetId="0" hidden="1">2</definedName>
    <definedName name="solveri_ISpPars_C7" localSheetId="0" hidden="1">"RiskSolver.UI.Charts.InputDlgPars:-1000001;1;1;29;21;41;54;0;90;80;0;0;0;0;"</definedName>
    <definedName name="solveri_ISpPars_C8" localSheetId="0" hidden="1">"RiskSolver.UI.Charts.InputDlgPars:-1000001;1;1;29;21;41;54;0;90;80;0;0;0;0;"</definedName>
    <definedName name="solvero_CRMax_C21" localSheetId="0" hidden="1">"System.Double:Infinity"</definedName>
    <definedName name="solvero_CRMin_C21" localSheetId="0" hidden="1">"System.Double:-Infinity"</definedName>
    <definedName name="solvero_ISpMarker1_C21" localSheetId="0" hidden="1">"RiskSolver.UI.Charts.Marker:100;3;60435.111;1;1;0;0;0;Marker 1;Mean_x000D_
"</definedName>
    <definedName name="solvero_ISpMarkers_C21" localSheetId="0" hidden="1">"RiskSolver.UI.Charts.Markers:1"</definedName>
    <definedName name="solvero_OSpPars_C21" localSheetId="0" hidden="1">"RiskSolver.UI.Charts.OutDlgPars:-1000001;25;27;50;44;0;1;90;80;0;0;0;0;"</definedName>
  </definedNames>
  <calcPr calcId="162913"/>
</workbook>
</file>

<file path=xl/calcChain.xml><?xml version="1.0" encoding="utf-8"?>
<calcChain xmlns="http://schemas.openxmlformats.org/spreadsheetml/2006/main">
  <c r="F33" i="2" l="1"/>
  <c r="C10" i="2"/>
  <c r="C12" i="2"/>
  <c r="C8" i="2"/>
  <c r="C7" i="2"/>
  <c r="E33" i="2" l="1"/>
  <c r="D33" i="2"/>
  <c r="G33" i="2"/>
  <c r="E25" i="2"/>
  <c r="E27" i="2" s="1"/>
  <c r="D32" i="2"/>
  <c r="E32" i="2"/>
  <c r="G32" i="2"/>
  <c r="F32" i="2"/>
  <c r="D25" i="2"/>
  <c r="G25" i="2"/>
  <c r="G27" i="2" s="1"/>
  <c r="F25" i="2"/>
  <c r="F27" i="2" s="1"/>
  <c r="H33" i="2"/>
  <c r="D27" i="2"/>
  <c r="H18" i="2"/>
  <c r="H32" i="2" l="1"/>
  <c r="H27" i="2"/>
  <c r="G28" i="2"/>
  <c r="E28" i="2"/>
  <c r="F28" i="2"/>
  <c r="D28" i="2"/>
  <c r="F29" i="2"/>
  <c r="D29" i="2"/>
  <c r="G29" i="2"/>
  <c r="E29" i="2"/>
  <c r="F34" i="2" l="1"/>
  <c r="F35" i="2" s="1"/>
  <c r="F30" i="2"/>
  <c r="G30" i="2"/>
  <c r="G34" i="2"/>
  <c r="G35" i="2" s="1"/>
  <c r="D34" i="2"/>
  <c r="D30" i="2"/>
  <c r="H28" i="2"/>
  <c r="E30" i="2"/>
  <c r="E34" i="2"/>
  <c r="E35" i="2" s="1"/>
  <c r="H29" i="2"/>
  <c r="E37" i="2" l="1"/>
  <c r="E38" i="2" s="1"/>
  <c r="F37" i="2"/>
  <c r="F38" i="2" s="1"/>
  <c r="H30" i="2"/>
  <c r="H34" i="2"/>
  <c r="D35" i="2"/>
  <c r="H35" i="2" s="1"/>
  <c r="G37" i="2"/>
  <c r="G38" i="2" s="1"/>
  <c r="D37" i="2" l="1"/>
  <c r="H37" i="2" s="1"/>
  <c r="C21" i="2"/>
  <c r="D38" i="2" l="1"/>
  <c r="H38" i="2"/>
</calcChain>
</file>

<file path=xl/comments1.xml><?xml version="1.0" encoding="utf-8"?>
<comments xmlns="http://schemas.openxmlformats.org/spreadsheetml/2006/main">
  <authors>
    <author>Steve.Powell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Random outcome for Price from a triangular distribution.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Random outcome for Cost from a triangular distribution.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Random outcome for Profit, based on random price and cost.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<sst xmlns="http://schemas.openxmlformats.org/spreadsheetml/2006/main" count="63" uniqueCount="47">
  <si>
    <t>Advertising Budget Model</t>
  </si>
  <si>
    <t>SGP/KRB</t>
  </si>
  <si>
    <t>PARAMETERS</t>
  </si>
  <si>
    <t>Q1</t>
  </si>
  <si>
    <t>Q2</t>
  </si>
  <si>
    <t>Q3</t>
  </si>
  <si>
    <t>Q4</t>
  </si>
  <si>
    <t>Notes</t>
  </si>
  <si>
    <t>Price</t>
  </si>
  <si>
    <t>Current price</t>
  </si>
  <si>
    <t>Cost</t>
  </si>
  <si>
    <t>Accounting</t>
  </si>
  <si>
    <t>Seasonal</t>
  </si>
  <si>
    <t xml:space="preserve">Data analysis </t>
  </si>
  <si>
    <t>OHD rate</t>
  </si>
  <si>
    <t>Sales Parameters</t>
  </si>
  <si>
    <t>Consultants</t>
  </si>
  <si>
    <t>Sales Expense</t>
  </si>
  <si>
    <t>Ad Budget</t>
  </si>
  <si>
    <t>Current budget</t>
  </si>
  <si>
    <t>DECISIONS</t>
  </si>
  <si>
    <t>Total</t>
  </si>
  <si>
    <t>Ad Expenditures</t>
  </si>
  <si>
    <t>sum</t>
  </si>
  <si>
    <t xml:space="preserve"> </t>
  </si>
  <si>
    <t>OUTPUTS</t>
  </si>
  <si>
    <t>Profit</t>
  </si>
  <si>
    <t>Base case</t>
  </si>
  <si>
    <t>CALCULATIONS</t>
  </si>
  <si>
    <t>Quarter</t>
  </si>
  <si>
    <t>Units Sold</t>
  </si>
  <si>
    <t>given formula</t>
  </si>
  <si>
    <t>Revenue</t>
  </si>
  <si>
    <t>price*units</t>
  </si>
  <si>
    <t>COGS</t>
  </si>
  <si>
    <t>cost*units</t>
  </si>
  <si>
    <t>Gross Margin</t>
  </si>
  <si>
    <t>subtraction</t>
  </si>
  <si>
    <t>given</t>
  </si>
  <si>
    <t>Advertising</t>
  </si>
  <si>
    <t>decisions</t>
  </si>
  <si>
    <t>Overhead</t>
  </si>
  <si>
    <t>rate*revenue</t>
  </si>
  <si>
    <t>Total Fixed Cost</t>
  </si>
  <si>
    <t>GM -TFC</t>
  </si>
  <si>
    <t>Profit Margin</t>
  </si>
  <si>
    <t>pct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</si>
</sst>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left"/>
    </xf>
    <xf numFmtId="0" fontId="3" fillId="0" borderId="0" xfId="1" applyFont="1"/>
    <xf numFmtId="14" fontId="3" fillId="0" borderId="0" xfId="1" applyNumberFormat="1" applyFont="1" applyAlignment="1">
      <alignment horizontal="left"/>
    </xf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0" xfId="1" applyFont="1"/>
    <xf numFmtId="0" fontId="3" fillId="0" borderId="4" xfId="1" applyFont="1" applyBorder="1"/>
    <xf numFmtId="2" fontId="3" fillId="0" borderId="0" xfId="1" applyNumberFormat="1" applyFont="1"/>
    <xf numFmtId="0" fontId="3" fillId="0" borderId="0" xfId="1" applyFont="1" applyBorder="1"/>
    <xf numFmtId="0" fontId="3" fillId="0" borderId="5" xfId="1" applyFont="1" applyBorder="1"/>
    <xf numFmtId="0" fontId="1" fillId="0" borderId="0" xfId="1" applyFont="1" applyBorder="1"/>
    <xf numFmtId="0" fontId="3" fillId="0" borderId="0" xfId="1" applyFont="1" applyFill="1" applyBorder="1"/>
    <xf numFmtId="0" fontId="3" fillId="0" borderId="6" xfId="1" applyFont="1" applyBorder="1"/>
    <xf numFmtId="5" fontId="3" fillId="0" borderId="7" xfId="1" applyNumberFormat="1" applyFont="1" applyFill="1" applyBorder="1"/>
    <xf numFmtId="0" fontId="3" fillId="0" borderId="8" xfId="1" applyFont="1" applyBorder="1"/>
    <xf numFmtId="0" fontId="3" fillId="0" borderId="9" xfId="1" applyFont="1" applyBorder="1"/>
    <xf numFmtId="0" fontId="3" fillId="0" borderId="0" xfId="1" applyFont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5" fontId="3" fillId="2" borderId="10" xfId="1" applyNumberFormat="1" applyFont="1" applyFill="1" applyBorder="1"/>
    <xf numFmtId="5" fontId="3" fillId="0" borderId="0" xfId="1" applyNumberFormat="1" applyFont="1"/>
    <xf numFmtId="0" fontId="1" fillId="0" borderId="0" xfId="1" applyFont="1" applyAlignment="1">
      <alignment horizontal="right"/>
    </xf>
    <xf numFmtId="5" fontId="3" fillId="3" borderId="7" xfId="1" applyNumberFormat="1" applyFont="1" applyFill="1" applyBorder="1"/>
    <xf numFmtId="5" fontId="3" fillId="0" borderId="12" xfId="1" applyNumberFormat="1" applyFont="1" applyBorder="1"/>
    <xf numFmtId="10" fontId="3" fillId="0" borderId="0" xfId="1" applyNumberFormat="1" applyFont="1"/>
    <xf numFmtId="0" fontId="1" fillId="0" borderId="0" xfId="1" applyFont="1" applyBorder="1" applyAlignment="1">
      <alignment horizontal="center"/>
    </xf>
    <xf numFmtId="0" fontId="1" fillId="0" borderId="5" xfId="1" applyFont="1" applyBorder="1"/>
    <xf numFmtId="1" fontId="1" fillId="0" borderId="0" xfId="1" applyNumberFormat="1" applyFont="1" applyBorder="1"/>
    <xf numFmtId="1" fontId="1" fillId="0" borderId="5" xfId="1" applyNumberFormat="1" applyFont="1" applyBorder="1"/>
    <xf numFmtId="10" fontId="1" fillId="0" borderId="8" xfId="1" applyNumberFormat="1" applyFont="1" applyBorder="1"/>
    <xf numFmtId="10" fontId="1" fillId="0" borderId="9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189714</xdr:colOff>
      <xdr:row>27</xdr:row>
      <xdr:rowOff>104167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285714" cy="4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189714</xdr:colOff>
      <xdr:row>28</xdr:row>
      <xdr:rowOff>104167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285714" cy="4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65534"/>
  <sheetViews>
    <sheetView workbookViewId="0">
      <selection activeCell="C21" sqref="C21"/>
    </sheetView>
  </sheetViews>
  <sheetFormatPr defaultColWidth="8.85546875" defaultRowHeight="12.75" x14ac:dyDescent="0.2"/>
  <cols>
    <col min="1" max="1" width="15" style="3" customWidth="1"/>
    <col min="2" max="2" width="14" style="3" customWidth="1"/>
    <col min="3" max="3" width="9.7109375" style="3" customWidth="1"/>
    <col min="4" max="7" width="10.42578125" style="3" customWidth="1"/>
    <col min="8" max="8" width="9.7109375" style="3" customWidth="1"/>
    <col min="9" max="9" width="3.42578125" style="3" customWidth="1"/>
    <col min="10" max="10" width="14.42578125" style="3" customWidth="1"/>
    <col min="11" max="16384" width="8.85546875" style="3"/>
  </cols>
  <sheetData>
    <row r="1" spans="1:10" ht="15.75" x14ac:dyDescent="0.25">
      <c r="A1" s="1" t="s">
        <v>0</v>
      </c>
      <c r="B1" s="2"/>
      <c r="C1" s="2"/>
    </row>
    <row r="2" spans="1:10" x14ac:dyDescent="0.2">
      <c r="A2" s="4" t="s">
        <v>1</v>
      </c>
      <c r="B2" s="5"/>
      <c r="C2" s="5"/>
      <c r="D2" s="5"/>
      <c r="E2" s="5"/>
      <c r="F2" s="5"/>
      <c r="G2" s="5"/>
      <c r="H2" s="5"/>
    </row>
    <row r="3" spans="1:10" x14ac:dyDescent="0.2">
      <c r="A3" s="6">
        <v>42370</v>
      </c>
      <c r="B3" s="5"/>
      <c r="C3" s="5"/>
      <c r="D3" s="5"/>
      <c r="E3" s="5"/>
      <c r="F3" s="5"/>
      <c r="G3" s="5"/>
      <c r="H3" s="5"/>
    </row>
    <row r="4" spans="1:10" x14ac:dyDescent="0.2">
      <c r="A4" s="5"/>
      <c r="B4" s="5"/>
      <c r="C4" s="5"/>
      <c r="D4" s="5"/>
      <c r="E4" s="5"/>
      <c r="F4" s="5"/>
      <c r="G4" s="5"/>
      <c r="H4" s="5"/>
    </row>
    <row r="5" spans="1:10" x14ac:dyDescent="0.2">
      <c r="A5" s="5" t="s">
        <v>2</v>
      </c>
      <c r="B5" s="5"/>
      <c r="C5" s="5"/>
      <c r="D5" s="5"/>
      <c r="E5" s="5"/>
      <c r="F5" s="5"/>
      <c r="G5" s="5"/>
      <c r="H5" s="5"/>
    </row>
    <row r="6" spans="1:10" x14ac:dyDescent="0.2">
      <c r="A6" s="5"/>
      <c r="B6" s="7"/>
      <c r="C6" s="8"/>
      <c r="D6" s="9" t="s">
        <v>3</v>
      </c>
      <c r="E6" s="9" t="s">
        <v>4</v>
      </c>
      <c r="F6" s="9" t="s">
        <v>5</v>
      </c>
      <c r="G6" s="10" t="s">
        <v>6</v>
      </c>
      <c r="H6" s="5"/>
      <c r="J6" s="11" t="s">
        <v>7</v>
      </c>
    </row>
    <row r="7" spans="1:10" x14ac:dyDescent="0.2">
      <c r="A7" s="5"/>
      <c r="B7" s="12" t="s">
        <v>8</v>
      </c>
      <c r="C7" s="13">
        <f ca="1">_xll.PsiSenParam(33,52,40)</f>
        <v>40</v>
      </c>
      <c r="D7" s="14"/>
      <c r="E7" s="14"/>
      <c r="F7" s="14"/>
      <c r="G7" s="15"/>
      <c r="H7" s="5"/>
      <c r="J7" s="2" t="s">
        <v>9</v>
      </c>
    </row>
    <row r="8" spans="1:10" x14ac:dyDescent="0.2">
      <c r="A8" s="5"/>
      <c r="B8" s="12" t="s">
        <v>10</v>
      </c>
      <c r="C8" s="13">
        <f ca="1">_xll.PsiSenParam(19,31,25)</f>
        <v>25</v>
      </c>
      <c r="D8" s="14"/>
      <c r="E8" s="14"/>
      <c r="F8" s="14"/>
      <c r="G8" s="15"/>
      <c r="H8" s="5"/>
      <c r="J8" s="2" t="s">
        <v>11</v>
      </c>
    </row>
    <row r="9" spans="1:10" x14ac:dyDescent="0.2">
      <c r="A9" s="5"/>
      <c r="B9" s="12" t="s">
        <v>12</v>
      </c>
      <c r="C9" s="5"/>
      <c r="D9" s="14">
        <v>0.9</v>
      </c>
      <c r="E9" s="14">
        <v>1.1000000000000001</v>
      </c>
      <c r="F9" s="14">
        <v>0.8</v>
      </c>
      <c r="G9" s="15">
        <v>1.2</v>
      </c>
      <c r="H9" s="5"/>
      <c r="J9" s="2" t="s">
        <v>13</v>
      </c>
    </row>
    <row r="10" spans="1:10" x14ac:dyDescent="0.2">
      <c r="A10" s="5"/>
      <c r="B10" s="12" t="s">
        <v>14</v>
      </c>
      <c r="C10" s="5">
        <f ca="1">_xll.PsiSenParam(0.12,0.19,0.15)</f>
        <v>0.15</v>
      </c>
      <c r="D10" s="14"/>
      <c r="E10" s="14"/>
      <c r="F10" s="14"/>
      <c r="G10" s="15"/>
      <c r="H10" s="5"/>
      <c r="J10" s="2" t="s">
        <v>11</v>
      </c>
    </row>
    <row r="11" spans="1:10" x14ac:dyDescent="0.2">
      <c r="A11" s="5"/>
      <c r="B11" s="12" t="s">
        <v>15</v>
      </c>
      <c r="C11" s="16"/>
      <c r="D11" s="14"/>
      <c r="E11" s="14"/>
      <c r="F11" s="14"/>
      <c r="G11" s="15"/>
      <c r="H11" s="5"/>
      <c r="J11" s="2"/>
    </row>
    <row r="12" spans="1:10" x14ac:dyDescent="0.2">
      <c r="A12" s="5"/>
      <c r="B12" s="12"/>
      <c r="C12" s="14">
        <f ca="1">_xll.PsiSenParam(30,40,35)</f>
        <v>35</v>
      </c>
      <c r="D12" s="14"/>
      <c r="E12" s="14"/>
      <c r="F12" s="14"/>
      <c r="G12" s="15"/>
      <c r="H12" s="5"/>
      <c r="J12" s="2" t="s">
        <v>16</v>
      </c>
    </row>
    <row r="13" spans="1:10" x14ac:dyDescent="0.2">
      <c r="A13" s="5"/>
      <c r="B13" s="12"/>
      <c r="C13" s="17">
        <v>3000</v>
      </c>
      <c r="D13" s="14"/>
      <c r="E13" s="14"/>
      <c r="F13" s="14"/>
      <c r="G13" s="15"/>
      <c r="H13" s="5"/>
      <c r="J13" s="2"/>
    </row>
    <row r="14" spans="1:10" x14ac:dyDescent="0.2">
      <c r="A14" s="5"/>
      <c r="B14" s="12" t="s">
        <v>17</v>
      </c>
      <c r="C14" s="14"/>
      <c r="D14" s="14">
        <v>8000</v>
      </c>
      <c r="E14" s="14">
        <v>8000</v>
      </c>
      <c r="F14" s="14">
        <v>9000</v>
      </c>
      <c r="G14" s="15">
        <v>9000</v>
      </c>
      <c r="H14" s="5"/>
      <c r="J14" s="2" t="s">
        <v>16</v>
      </c>
    </row>
    <row r="15" spans="1:10" x14ac:dyDescent="0.2">
      <c r="A15" s="5"/>
      <c r="B15" s="18" t="s">
        <v>18</v>
      </c>
      <c r="C15" s="19">
        <v>40000</v>
      </c>
      <c r="D15" s="20"/>
      <c r="E15" s="20"/>
      <c r="F15" s="20"/>
      <c r="G15" s="21"/>
      <c r="H15" s="5"/>
      <c r="J15" s="2" t="s">
        <v>19</v>
      </c>
    </row>
    <row r="16" spans="1:10" x14ac:dyDescent="0.2">
      <c r="A16" s="5"/>
      <c r="B16" s="5"/>
      <c r="C16" s="5"/>
      <c r="D16" s="5"/>
      <c r="E16" s="5"/>
      <c r="F16" s="5"/>
      <c r="G16" s="5"/>
      <c r="H16" s="5"/>
    </row>
    <row r="17" spans="1:10" x14ac:dyDescent="0.2">
      <c r="A17" s="5" t="s">
        <v>20</v>
      </c>
      <c r="B17" s="5"/>
      <c r="C17" s="5"/>
      <c r="D17" s="5"/>
      <c r="E17" s="5"/>
      <c r="F17" s="5"/>
      <c r="G17" s="5"/>
      <c r="H17" s="22" t="s">
        <v>21</v>
      </c>
    </row>
    <row r="18" spans="1:10" x14ac:dyDescent="0.2">
      <c r="A18" s="5"/>
      <c r="B18" s="23" t="s">
        <v>22</v>
      </c>
      <c r="C18" s="24"/>
      <c r="D18" s="25">
        <v>10000</v>
      </c>
      <c r="E18" s="25">
        <v>10000</v>
      </c>
      <c r="F18" s="25">
        <v>10000</v>
      </c>
      <c r="G18" s="25">
        <v>10000</v>
      </c>
      <c r="H18" s="26">
        <f>SUM(D18:G18)</f>
        <v>40000</v>
      </c>
      <c r="J18" s="3" t="s">
        <v>23</v>
      </c>
    </row>
    <row r="19" spans="1:10" x14ac:dyDescent="0.2">
      <c r="A19" s="5"/>
      <c r="B19" s="27" t="s">
        <v>24</v>
      </c>
      <c r="C19" s="5"/>
      <c r="D19" s="5" t="s">
        <v>24</v>
      </c>
      <c r="E19" s="5"/>
      <c r="F19" s="5" t="s">
        <v>24</v>
      </c>
      <c r="G19" s="5"/>
      <c r="H19" s="5"/>
    </row>
    <row r="20" spans="1:10" x14ac:dyDescent="0.2">
      <c r="A20" s="5" t="s">
        <v>25</v>
      </c>
      <c r="B20" s="5"/>
      <c r="C20" s="5"/>
      <c r="D20" s="5" t="s">
        <v>24</v>
      </c>
      <c r="E20" s="5"/>
      <c r="F20" s="5"/>
      <c r="G20" s="5"/>
      <c r="H20" s="5" t="s">
        <v>24</v>
      </c>
    </row>
    <row r="21" spans="1:10" x14ac:dyDescent="0.2">
      <c r="A21" s="5"/>
      <c r="B21" s="23" t="s">
        <v>26</v>
      </c>
      <c r="C21" s="28">
        <f ca="1">H37+_xll.PsiOutput()</f>
        <v>69662.103562491364</v>
      </c>
      <c r="D21" s="5"/>
      <c r="E21" s="23" t="s">
        <v>27</v>
      </c>
      <c r="F21" s="29">
        <v>69662.103562491364</v>
      </c>
      <c r="G21" s="5"/>
      <c r="H21" s="5" t="s">
        <v>24</v>
      </c>
    </row>
    <row r="22" spans="1:10" x14ac:dyDescent="0.2">
      <c r="A22" s="5"/>
      <c r="B22" s="5"/>
      <c r="C22" s="26"/>
      <c r="D22" s="30"/>
      <c r="E22" s="5"/>
      <c r="F22" s="5"/>
      <c r="G22" s="5"/>
      <c r="H22" s="5"/>
    </row>
    <row r="23" spans="1:10" x14ac:dyDescent="0.2">
      <c r="A23" s="5" t="s">
        <v>28</v>
      </c>
      <c r="B23" s="5"/>
      <c r="C23" s="5"/>
      <c r="H23" s="5"/>
    </row>
    <row r="24" spans="1:10" x14ac:dyDescent="0.2">
      <c r="A24" s="5"/>
      <c r="B24" s="7" t="s">
        <v>29</v>
      </c>
      <c r="C24" s="8"/>
      <c r="D24" s="9" t="s">
        <v>3</v>
      </c>
      <c r="E24" s="9" t="s">
        <v>4</v>
      </c>
      <c r="F24" s="9" t="s">
        <v>5</v>
      </c>
      <c r="G24" s="9" t="s">
        <v>6</v>
      </c>
      <c r="H24" s="10" t="s">
        <v>21</v>
      </c>
    </row>
    <row r="25" spans="1:10" x14ac:dyDescent="0.2">
      <c r="A25" s="5"/>
      <c r="B25" s="12" t="s">
        <v>12</v>
      </c>
      <c r="C25" s="14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">
      <c r="A26" s="5"/>
      <c r="B26" s="12"/>
      <c r="C26" s="14"/>
      <c r="D26" s="16"/>
      <c r="E26" s="16"/>
      <c r="F26" s="16"/>
      <c r="G26" s="16"/>
      <c r="H26" s="32"/>
    </row>
    <row r="27" spans="1:10" x14ac:dyDescent="0.2">
      <c r="A27" s="5"/>
      <c r="B27" s="12" t="s">
        <v>30</v>
      </c>
      <c r="C27" s="14"/>
      <c r="D27" s="33">
        <f ca="1">$C$12*D25*($C$13+D18)^0.5</f>
        <v>3591.5525890622844</v>
      </c>
      <c r="E27" s="33">
        <f ca="1">$C$12*E25*($C$13+E18)^0.5</f>
        <v>4389.6753866316812</v>
      </c>
      <c r="F27" s="33">
        <f ca="1">$C$12*F25*($C$13+F18)^0.5</f>
        <v>3192.4911902775862</v>
      </c>
      <c r="G27" s="33">
        <f ca="1">$C$12*G25*($C$13+G18)^0.5</f>
        <v>4788.7367854163795</v>
      </c>
      <c r="H27" s="34">
        <f ca="1">SUM(D27:G27)</f>
        <v>15962.455951387932</v>
      </c>
      <c r="J27" s="3" t="s">
        <v>31</v>
      </c>
    </row>
    <row r="28" spans="1:10" x14ac:dyDescent="0.2">
      <c r="A28" s="5"/>
      <c r="B28" s="12" t="s">
        <v>32</v>
      </c>
      <c r="C28" s="14"/>
      <c r="D28" s="33">
        <f ca="1">$C$7*D27</f>
        <v>143662.10356249136</v>
      </c>
      <c r="E28" s="33">
        <f ca="1">$C$7*E27</f>
        <v>175587.01546526724</v>
      </c>
      <c r="F28" s="33">
        <f ca="1">$C$7*F27</f>
        <v>127699.64761110344</v>
      </c>
      <c r="G28" s="33">
        <f ca="1">$C$7*G27</f>
        <v>191549.47141665517</v>
      </c>
      <c r="H28" s="34">
        <f ca="1">SUM(D28:G28)</f>
        <v>638498.2380555172</v>
      </c>
      <c r="J28" s="3" t="s">
        <v>33</v>
      </c>
    </row>
    <row r="29" spans="1:10" x14ac:dyDescent="0.2">
      <c r="A29" s="5"/>
      <c r="B29" s="12" t="s">
        <v>34</v>
      </c>
      <c r="C29" s="14"/>
      <c r="D29" s="33">
        <f ca="1">$C$8*D27</f>
        <v>89788.814726557102</v>
      </c>
      <c r="E29" s="33">
        <f ca="1">$C$8*E27</f>
        <v>109741.88466579204</v>
      </c>
      <c r="F29" s="33">
        <f ca="1">$C$8*F27</f>
        <v>79812.27975693965</v>
      </c>
      <c r="G29" s="33">
        <f ca="1">$C$8*G27</f>
        <v>119718.41963540949</v>
      </c>
      <c r="H29" s="34">
        <f ca="1">SUM(D29:G29)</f>
        <v>399061.39878469828</v>
      </c>
      <c r="J29" s="3" t="s">
        <v>35</v>
      </c>
    </row>
    <row r="30" spans="1:10" x14ac:dyDescent="0.2">
      <c r="A30" s="5"/>
      <c r="B30" s="12" t="s">
        <v>36</v>
      </c>
      <c r="C30" s="14"/>
      <c r="D30" s="33">
        <f ca="1">D28-D29</f>
        <v>53873.288835934261</v>
      </c>
      <c r="E30" s="33">
        <f ca="1">E28-E29</f>
        <v>65845.130799475199</v>
      </c>
      <c r="F30" s="33">
        <f ca="1">F28-F29</f>
        <v>47887.367854163793</v>
      </c>
      <c r="G30" s="33">
        <f ca="1">G28-G29</f>
        <v>71831.051781245682</v>
      </c>
      <c r="H30" s="34">
        <f ca="1">SUM(D30:G30)</f>
        <v>239436.83927081892</v>
      </c>
      <c r="J30" s="3" t="s">
        <v>37</v>
      </c>
    </row>
    <row r="31" spans="1:10" x14ac:dyDescent="0.2">
      <c r="A31" s="5"/>
      <c r="B31" s="12"/>
      <c r="C31" s="14"/>
      <c r="D31" s="33"/>
      <c r="E31" s="33"/>
      <c r="F31" s="33"/>
      <c r="G31" s="33"/>
      <c r="H31" s="34"/>
    </row>
    <row r="32" spans="1:10" x14ac:dyDescent="0.2">
      <c r="A32" s="5"/>
      <c r="B32" s="12" t="s">
        <v>17</v>
      </c>
      <c r="C32" s="14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3" t="s">
        <v>38</v>
      </c>
    </row>
    <row r="33" spans="1:10" x14ac:dyDescent="0.2">
      <c r="A33" s="5"/>
      <c r="B33" s="12" t="s">
        <v>39</v>
      </c>
      <c r="C33" s="14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3" t="s">
        <v>40</v>
      </c>
    </row>
    <row r="34" spans="1:10" x14ac:dyDescent="0.2">
      <c r="A34" s="5"/>
      <c r="B34" s="12" t="s">
        <v>41</v>
      </c>
      <c r="C34" s="14"/>
      <c r="D34" s="33">
        <f ca="1">$C$10*D28</f>
        <v>21549.315534373705</v>
      </c>
      <c r="E34" s="33">
        <f ca="1">$C$10*E28</f>
        <v>26338.052319790084</v>
      </c>
      <c r="F34" s="33">
        <f ca="1">$C$10*F28</f>
        <v>19154.947141665514</v>
      </c>
      <c r="G34" s="33">
        <f ca="1">$C$10*G28</f>
        <v>28732.420712498275</v>
      </c>
      <c r="H34" s="34">
        <f ca="1">SUM(D34:G34)</f>
        <v>95774.735708327586</v>
      </c>
      <c r="J34" s="3" t="s">
        <v>42</v>
      </c>
    </row>
    <row r="35" spans="1:10" x14ac:dyDescent="0.2">
      <c r="A35" s="5"/>
      <c r="B35" s="12" t="s">
        <v>43</v>
      </c>
      <c r="C35" s="14"/>
      <c r="D35" s="33">
        <f ca="1">SUM(D32:D34)</f>
        <v>39549.315534373702</v>
      </c>
      <c r="E35" s="33">
        <f ca="1">SUM(E32:E34)</f>
        <v>44338.052319790084</v>
      </c>
      <c r="F35" s="33">
        <f ca="1">SUM(F32:F34)</f>
        <v>38154.947141665514</v>
      </c>
      <c r="G35" s="33">
        <f ca="1">SUM(G32:G34)</f>
        <v>47732.420712498279</v>
      </c>
      <c r="H35" s="34">
        <f ca="1">SUM(D35:G35)</f>
        <v>169774.73570832756</v>
      </c>
      <c r="J35" s="3" t="s">
        <v>23</v>
      </c>
    </row>
    <row r="36" spans="1:10" x14ac:dyDescent="0.2">
      <c r="A36" s="5"/>
      <c r="B36" s="12"/>
      <c r="C36" s="14"/>
      <c r="D36" s="33"/>
      <c r="E36" s="33"/>
      <c r="F36" s="33"/>
      <c r="G36" s="33"/>
      <c r="H36" s="34"/>
    </row>
    <row r="37" spans="1:10" x14ac:dyDescent="0.2">
      <c r="A37" s="5"/>
      <c r="B37" s="12" t="s">
        <v>26</v>
      </c>
      <c r="C37" s="14"/>
      <c r="D37" s="33">
        <f ca="1">D30-D35</f>
        <v>14323.97330156056</v>
      </c>
      <c r="E37" s="33">
        <f ca="1">E30-E35</f>
        <v>21507.078479685115</v>
      </c>
      <c r="F37" s="33">
        <f ca="1">F30-F35</f>
        <v>9732.4207124982786</v>
      </c>
      <c r="G37" s="33">
        <f ca="1">G30-G35</f>
        <v>24098.631068747403</v>
      </c>
      <c r="H37" s="34">
        <f ca="1">SUM(D37:G37)</f>
        <v>69662.103562491364</v>
      </c>
      <c r="J37" s="3" t="s">
        <v>44</v>
      </c>
    </row>
    <row r="38" spans="1:10" x14ac:dyDescent="0.2">
      <c r="A38" s="5"/>
      <c r="B38" s="18" t="s">
        <v>45</v>
      </c>
      <c r="C38" s="20"/>
      <c r="D38" s="35">
        <f ca="1">D37/D28</f>
        <v>9.9705997241852973E-2</v>
      </c>
      <c r="E38" s="35">
        <f ca="1">E37/E28</f>
        <v>0.12248672501606143</v>
      </c>
      <c r="F38" s="35">
        <f ca="1">F37/F28</f>
        <v>7.6213371724700413E-2</v>
      </c>
      <c r="G38" s="35">
        <f ca="1">G37/G28</f>
        <v>0.12580891448313355</v>
      </c>
      <c r="H38" s="36">
        <f ca="1">H37/H28</f>
        <v>0.10910304744871398</v>
      </c>
      <c r="J38" s="3" t="s">
        <v>46</v>
      </c>
    </row>
    <row r="65534" spans="255:255" x14ac:dyDescent="0.2">
      <c r="IU65534" s="3">
        <v>0</v>
      </c>
    </row>
  </sheetData>
  <printOptions horizontalCentered="1"/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Ad Budget</vt:lpstr>
      <vt:lpstr>14.33</vt:lpstr>
      <vt:lpstr>14.34</vt:lpstr>
      <vt:lpstr>'Ad Budget'!Print_Area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Powell, Stephen G.</cp:lastModifiedBy>
  <dcterms:created xsi:type="dcterms:W3CDTF">2009-06-05T13:54:08Z</dcterms:created>
  <dcterms:modified xsi:type="dcterms:W3CDTF">2016-02-13T17:19:13Z</dcterms:modified>
</cp:coreProperties>
</file>