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/>
  <bookViews>
    <workbookView xWindow="-5115" yWindow="630" windowWidth="17520" windowHeight="6795" tabRatio="121" firstSheet="1" activeTab="1"/>
  </bookViews>
  <sheets>
    <sheet name="CB_DATA_" sheetId="7" state="hidden" r:id="rId1"/>
    <sheet name="15.16" sheetId="17" r:id="rId2"/>
  </sheets>
  <definedNames>
    <definedName name="CBWorkbookPriority" hidden="1">-1301773784</definedName>
    <definedName name="CBx_58fc3928099c4e5d88fdbabeb6d3ca88" localSheetId="0" hidden="1">"'CB_DATA_'!$A$1"</definedName>
    <definedName name="CBx_5956288586214d869d5453a46e00bd7f" localSheetId="0" hidden="1">"'16.18'!$A$1"</definedName>
    <definedName name="CBx_Sheet_Guid" localSheetId="0" hidden="1">"'58fc3928099c4e5d88fdbabeb6d3ca88"</definedName>
    <definedName name="coin_cuttype" localSheetId="1" hidden="1">1</definedName>
    <definedName name="coin_dualtol" localSheetId="1" hidden="1">0.0000001</definedName>
    <definedName name="coin_heurs" localSheetId="1" hidden="1">1</definedName>
    <definedName name="coin_integerpresolve" localSheetId="1" hidden="1">1</definedName>
    <definedName name="coin_presolve1" localSheetId="1" hidden="1">1</definedName>
    <definedName name="coin_primaltol" localSheetId="1" hidden="1">0.0000001</definedName>
    <definedName name="param_cuthi" localSheetId="1" hidden="1">2E+30</definedName>
    <definedName name="param_cutlo" localSheetId="1" hidden="1">-2E+30</definedName>
    <definedName name="param_epstep" localSheetId="1" hidden="1">0.000001</definedName>
    <definedName name="param_extinc" localSheetId="1" hidden="1">0.5</definedName>
    <definedName name="param_iisbnd" localSheetId="1" hidden="1">0</definedName>
    <definedName name="param_nsfeas" localSheetId="1" hidden="1">0</definedName>
    <definedName name="solver_adj" localSheetId="1" hidden="1">'15.16'!$B$7:$O$7</definedName>
    <definedName name="solver_adj_ob" localSheetId="1" hidden="1">1</definedName>
    <definedName name="solver_cha" localSheetId="1" hidden="1">0</definedName>
    <definedName name="solver_chc1" localSheetId="1" hidden="1">0</definedName>
    <definedName name="solver_chc2" localSheetId="1" hidden="1">0</definedName>
    <definedName name="solver_chc3" localSheetId="1" hidden="1">0</definedName>
    <definedName name="solver_chn" localSheetId="1" hidden="1">4</definedName>
    <definedName name="solver_chp1" localSheetId="1" hidden="1">0</definedName>
    <definedName name="solver_chp2" localSheetId="1" hidden="1">0</definedName>
    <definedName name="solver_chp3" localSheetId="1" hidden="1">0</definedName>
    <definedName name="solver_cht" localSheetId="1" hidden="1">0</definedName>
    <definedName name="solver_cir1" localSheetId="1" hidden="1">1</definedName>
    <definedName name="solver_cir2" localSheetId="1" hidden="1">1</definedName>
    <definedName name="solver_cir3" localSheetId="1" hidden="1">1</definedName>
    <definedName name="solver_con" localSheetId="1" hidden="1">" "</definedName>
    <definedName name="solver_con1" localSheetId="1" hidden="1">" "</definedName>
    <definedName name="solver_con2" localSheetId="1" hidden="1">" "</definedName>
    <definedName name="solver_con3" localSheetId="1" hidden="1">" "</definedName>
    <definedName name="solver_cvg" localSheetId="1" hidden="1">0.0001</definedName>
    <definedName name="solver_dia" localSheetId="1" hidden="1">5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fns" localSheetId="1" hidden="1">0</definedName>
    <definedName name="solver_iao" localSheetId="1" hidden="1">0</definedName>
    <definedName name="solver_int" localSheetId="1" hidden="1">0</definedName>
    <definedName name="solver_irs" localSheetId="1" hidden="1">0</definedName>
    <definedName name="solver_ism" localSheetId="1" hidden="1">0</definedName>
    <definedName name="solver_itr" localSheetId="1" hidden="1">2147483647</definedName>
    <definedName name="solver_kiv" localSheetId="1" hidden="1">2E+30</definedName>
    <definedName name="solver_lhs_ob1" localSheetId="1" hidden="1">0</definedName>
    <definedName name="solver_lhs_ob2" localSheetId="1" hidden="1">0</definedName>
    <definedName name="solver_lhs_ob3" localSheetId="1" hidden="1">0</definedName>
    <definedName name="solver_lhs1" localSheetId="1" hidden="1">'15.16'!$Q$11:$Q$14</definedName>
    <definedName name="solver_lhs2" localSheetId="1" hidden="1">'15.16'!$R$15:$R$18</definedName>
    <definedName name="solver_lhs3" localSheetId="1" hidden="1">'15.16'!$B$7:$O$7</definedName>
    <definedName name="solver_lin" localSheetId="1" hidden="1">2</definedName>
    <definedName name="solver_loc" localSheetId="1" hidden="1">4</definedName>
    <definedName name="solver_lva" localSheetId="1" hidden="1">0</definedName>
    <definedName name="solver_mda" localSheetId="1" hidden="1">4</definedName>
    <definedName name="solver_mip" localSheetId="1" hidden="1">2147483647</definedName>
    <definedName name="solver_mni" localSheetId="1" hidden="1">30</definedName>
    <definedName name="solver_mod" localSheetId="1" hidden="1">3</definedName>
    <definedName name="solver_mrt" localSheetId="1" hidden="1">0.075</definedName>
    <definedName name="solver_msl" localSheetId="1" hidden="1">1</definedName>
    <definedName name="solver_neg" localSheetId="1" hidden="1">1</definedName>
    <definedName name="solver_nod" localSheetId="1" hidden="1">2147483647</definedName>
    <definedName name="solver_ntr" localSheetId="1" hidden="1">2</definedName>
    <definedName name="solver_ntri" hidden="1">1000</definedName>
    <definedName name="solver_num" localSheetId="1" hidden="1">3</definedName>
    <definedName name="solver_nwt" localSheetId="1" hidden="1">1</definedName>
    <definedName name="solver_obc" localSheetId="1" hidden="1">0</definedName>
    <definedName name="solver_obp" localSheetId="1" hidden="1">0</definedName>
    <definedName name="solver_opt" localSheetId="1" hidden="1">'15.16'!$B$7</definedName>
    <definedName name="solver_opt_ob" localSheetId="1" hidden="1">1</definedName>
    <definedName name="solver_pre" localSheetId="1" hidden="1">0.000001</definedName>
    <definedName name="solver_psi" localSheetId="1" hidden="1">0</definedName>
    <definedName name="solver_rbv" localSheetId="1" hidden="1">1</definedName>
    <definedName name="solver_rdp" localSheetId="1" hidden="1">0</definedName>
    <definedName name="solver_rel1" localSheetId="1" hidden="1">3</definedName>
    <definedName name="solver_rel2" localSheetId="1" hidden="1">3</definedName>
    <definedName name="solver_rel3" localSheetId="1" hidden="1">1</definedName>
    <definedName name="solver_rep" localSheetId="1" hidden="1">0</definedName>
    <definedName name="solver_rhs1" localSheetId="1" hidden="1">0</definedName>
    <definedName name="solver_rhs2" localSheetId="1" hidden="1">'15.16'!$S$15:$S$18</definedName>
    <definedName name="solver_rhs3" localSheetId="1" hidden="1">150</definedName>
    <definedName name="solver_rlx" localSheetId="1" hidden="1">0</definedName>
    <definedName name="solver_rsd" localSheetId="1" hidden="1">0</definedName>
    <definedName name="solver_rsmp" hidden="1">2</definedName>
    <definedName name="solver_rtr" localSheetId="1" hidden="1">0</definedName>
    <definedName name="solver_rxc1" localSheetId="1" hidden="1">1</definedName>
    <definedName name="solver_rxc2" localSheetId="1" hidden="1">1</definedName>
    <definedName name="solver_rxc3" localSheetId="1" hidden="1">1</definedName>
    <definedName name="solver_rxv" localSheetId="1" hidden="1">1</definedName>
    <definedName name="solver_scl" localSheetId="1" hidden="1">0</definedName>
    <definedName name="solver_seed" hidden="1">999</definedName>
    <definedName name="solver_sel" localSheetId="1" hidden="1">1</definedName>
    <definedName name="solver_sho" localSheetId="1" hidden="1">0</definedName>
    <definedName name="solver_slv" localSheetId="1" hidden="1">0</definedName>
    <definedName name="solver_slvu" localSheetId="1" hidden="1">0</definedName>
    <definedName name="solver_ssz" localSheetId="1" hidden="1">100</definedName>
    <definedName name="solver_tim" localSheetId="1" hidden="1">30</definedName>
    <definedName name="solver_tms" localSheetId="1" hidden="1">0</definedName>
    <definedName name="solver_tol" localSheetId="1" hidden="1">0</definedName>
    <definedName name="solver_typ" localSheetId="1" hidden="1">2</definedName>
    <definedName name="solver_umod" localSheetId="1" hidden="1">1</definedName>
    <definedName name="solver_urs" localSheetId="1" hidden="1">0</definedName>
    <definedName name="solver_val" localSheetId="1" hidden="1">0</definedName>
    <definedName name="solver_var" localSheetId="1" hidden="1">" "</definedName>
    <definedName name="solver_ver" localSheetId="1" hidden="1">9</definedName>
    <definedName name="solver_vir" localSheetId="1" hidden="1">1</definedName>
    <definedName name="solver_vol" localSheetId="1" hidden="1">0</definedName>
    <definedName name="solver_vst" localSheetId="1" hidden="1">0</definedName>
  </definedNames>
  <calcPr calcId="145621" calcMode="manual"/>
</workbook>
</file>

<file path=xl/calcChain.xml><?xml version="1.0" encoding="utf-8"?>
<calcChain xmlns="http://schemas.openxmlformats.org/spreadsheetml/2006/main">
  <c r="B21" i="17" l="1"/>
  <c r="P21" i="17" s="1"/>
  <c r="I17" i="17"/>
  <c r="I28" i="17" s="1"/>
  <c r="H16" i="17"/>
  <c r="H27" i="17" s="1"/>
  <c r="L15" i="17"/>
  <c r="L27" i="17" s="1"/>
  <c r="G15" i="17"/>
  <c r="G26" i="17" s="1"/>
  <c r="N14" i="17"/>
  <c r="N27" i="17" s="1"/>
  <c r="F14" i="17"/>
  <c r="F25" i="17" s="1"/>
  <c r="K13" i="17"/>
  <c r="K25" i="17" s="1"/>
  <c r="E13" i="17"/>
  <c r="E24" i="17" s="1"/>
  <c r="D12" i="17"/>
  <c r="D23" i="17" s="1"/>
  <c r="O11" i="17"/>
  <c r="O28" i="17" s="1"/>
  <c r="M11" i="17"/>
  <c r="M24" i="17" s="1"/>
  <c r="J11" i="17"/>
  <c r="J23" i="17" s="1"/>
  <c r="C11" i="17"/>
  <c r="R18" i="17"/>
  <c r="R17" i="17"/>
  <c r="R16" i="17"/>
  <c r="R15" i="17"/>
  <c r="B15" i="17"/>
  <c r="P11" i="17" l="1"/>
  <c r="P15" i="17"/>
  <c r="C22" i="17"/>
  <c r="P12" i="17"/>
  <c r="P13" i="17"/>
  <c r="P14" i="17"/>
  <c r="B16" i="17"/>
  <c r="Q11" i="17" l="1"/>
  <c r="B22" i="17" s="1"/>
  <c r="P22" i="17" s="1"/>
  <c r="Q12" i="17" s="1"/>
  <c r="B23" i="17" s="1"/>
  <c r="P23" i="17" s="1"/>
  <c r="Q13" i="17" s="1"/>
  <c r="B24" i="17" s="1"/>
  <c r="P24" i="17" s="1"/>
  <c r="P16" i="17"/>
  <c r="B17" i="17"/>
  <c r="Q14" i="17"/>
  <c r="P17" i="17" l="1"/>
  <c r="B25" i="17"/>
  <c r="P25" i="17" s="1"/>
  <c r="B18" i="17"/>
  <c r="Q15" i="17"/>
  <c r="P18" i="17" l="1"/>
  <c r="B26" i="17"/>
  <c r="P26" i="17" s="1"/>
  <c r="Q16" i="17"/>
  <c r="B27" i="17" l="1"/>
  <c r="P27" i="17" s="1"/>
  <c r="Q17" i="17"/>
  <c r="B28" i="17" l="1"/>
  <c r="P28" i="17" s="1"/>
  <c r="Q18" i="17"/>
</calcChain>
</file>

<file path=xl/comments1.xml><?xml version="1.0" encoding="utf-8"?>
<comments xmlns="http://schemas.openxmlformats.org/spreadsheetml/2006/main">
  <authors>
    <author>ken.baker</author>
  </authors>
  <commentList>
    <comment ref="R15" authorId="0">
      <text>
        <r>
          <rPr>
            <b/>
            <sz val="9"/>
            <color indexed="81"/>
            <rFont val="Tahoma"/>
            <family val="2"/>
          </rPr>
          <t>=PsiCVaR(Q15,0.1)</t>
        </r>
      </text>
    </comment>
  </commentList>
</comments>
</file>

<file path=xl/sharedStrings.xml><?xml version="1.0" encoding="utf-8"?>
<sst xmlns="http://schemas.openxmlformats.org/spreadsheetml/2006/main" count="28" uniqueCount="27">
  <si>
    <t>Decisions</t>
  </si>
  <si>
    <t>Total</t>
  </si>
  <si>
    <t>Return</t>
  </si>
  <si>
    <t>Data</t>
  </si>
  <si>
    <t>Tuition Problem</t>
  </si>
  <si>
    <t>Length</t>
  </si>
  <si>
    <t>Initial</t>
  </si>
  <si>
    <t>A1</t>
  </si>
  <si>
    <t>A2</t>
  </si>
  <si>
    <t>A3</t>
  </si>
  <si>
    <t>A4</t>
  </si>
  <si>
    <t>A5</t>
  </si>
  <si>
    <t>A6</t>
  </si>
  <si>
    <t>A7</t>
  </si>
  <si>
    <t>B1</t>
  </si>
  <si>
    <t>B3</t>
  </si>
  <si>
    <t>B5</t>
  </si>
  <si>
    <t>C1</t>
  </si>
  <si>
    <t>C4</t>
  </si>
  <si>
    <t>D1</t>
  </si>
  <si>
    <t>Amount</t>
  </si>
  <si>
    <t>Constraints</t>
  </si>
  <si>
    <t>Year</t>
  </si>
  <si>
    <t>Outflows</t>
  </si>
  <si>
    <t>Net</t>
  </si>
  <si>
    <t>Inflows</t>
  </si>
  <si>
    <t>CVaR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</si>
</sst>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9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1"/>
      <color theme="1"/>
      <name val="Calibri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0" tint="-4.9989318521683403E-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0" fontId="3" fillId="0" borderId="0"/>
    <xf numFmtId="9" fontId="3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</cellStyleXfs>
  <cellXfs count="47">
    <xf numFmtId="0" fontId="0" fillId="0" borderId="0" xfId="0"/>
    <xf numFmtId="0" fontId="6" fillId="0" borderId="0" xfId="0" applyFont="1"/>
    <xf numFmtId="0" fontId="5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6" fillId="0" borderId="4" xfId="0" applyFont="1" applyBorder="1"/>
    <xf numFmtId="0" fontId="6" fillId="0" borderId="4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1" xfId="0" applyFont="1" applyBorder="1"/>
    <xf numFmtId="9" fontId="6" fillId="0" borderId="1" xfId="0" applyNumberFormat="1" applyFont="1" applyBorder="1" applyAlignment="1">
      <alignment horizontal="center"/>
    </xf>
    <xf numFmtId="9" fontId="6" fillId="0" borderId="2" xfId="0" applyNumberFormat="1" applyFont="1" applyBorder="1" applyAlignment="1">
      <alignment horizontal="center"/>
    </xf>
    <xf numFmtId="9" fontId="6" fillId="0" borderId="3" xfId="0" applyNumberFormat="1" applyFont="1" applyBorder="1" applyAlignment="1">
      <alignment horizontal="center"/>
    </xf>
    <xf numFmtId="0" fontId="6" fillId="0" borderId="0" xfId="0" applyFont="1" applyBorder="1"/>
    <xf numFmtId="9" fontId="6" fillId="0" borderId="0" xfId="0" applyNumberFormat="1" applyFont="1" applyBorder="1" applyAlignment="1">
      <alignment horizontal="center"/>
    </xf>
    <xf numFmtId="9" fontId="6" fillId="0" borderId="0" xfId="0" applyNumberFormat="1" applyFont="1"/>
    <xf numFmtId="164" fontId="6" fillId="2" borderId="7" xfId="0" applyNumberFormat="1" applyFont="1" applyFill="1" applyBorder="1"/>
    <xf numFmtId="164" fontId="6" fillId="2" borderId="8" xfId="0" applyNumberFormat="1" applyFont="1" applyFill="1" applyBorder="1"/>
    <xf numFmtId="164" fontId="6" fillId="2" borderId="9" xfId="0" applyNumberFormat="1" applyFont="1" applyFill="1" applyBorder="1"/>
    <xf numFmtId="0" fontId="6" fillId="0" borderId="0" xfId="0" applyFont="1" applyFill="1" applyAlignment="1">
      <alignment horizontal="center"/>
    </xf>
    <xf numFmtId="164" fontId="6" fillId="0" borderId="0" xfId="0" applyNumberFormat="1" applyFont="1" applyFill="1" applyBorder="1"/>
    <xf numFmtId="0" fontId="6" fillId="0" borderId="0" xfId="0" applyFont="1" applyFill="1"/>
    <xf numFmtId="0" fontId="5" fillId="0" borderId="0" xfId="0" applyFont="1" applyFill="1" applyAlignment="1">
      <alignment horizontal="left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164" fontId="6" fillId="0" borderId="0" xfId="0" applyNumberFormat="1" applyFont="1"/>
    <xf numFmtId="164" fontId="6" fillId="0" borderId="4" xfId="0" applyNumberFormat="1" applyFont="1" applyBorder="1"/>
    <xf numFmtId="164" fontId="6" fillId="0" borderId="5" xfId="0" applyNumberFormat="1" applyFont="1" applyBorder="1"/>
    <xf numFmtId="164" fontId="6" fillId="0" borderId="6" xfId="0" applyNumberFormat="1" applyFont="1" applyBorder="1"/>
    <xf numFmtId="164" fontId="6" fillId="0" borderId="11" xfId="0" applyNumberFormat="1" applyFont="1" applyBorder="1"/>
    <xf numFmtId="164" fontId="6" fillId="0" borderId="0" xfId="0" applyNumberFormat="1" applyFont="1" applyBorder="1"/>
    <xf numFmtId="164" fontId="6" fillId="0" borderId="12" xfId="0" applyNumberFormat="1" applyFont="1" applyBorder="1"/>
    <xf numFmtId="0" fontId="6" fillId="0" borderId="12" xfId="0" applyFont="1" applyBorder="1"/>
    <xf numFmtId="164" fontId="6" fillId="0" borderId="1" xfId="0" applyNumberFormat="1" applyFont="1" applyBorder="1"/>
    <xf numFmtId="164" fontId="6" fillId="0" borderId="2" xfId="0" applyNumberFormat="1" applyFont="1" applyBorder="1"/>
    <xf numFmtId="164" fontId="6" fillId="0" borderId="3" xfId="0" applyNumberFormat="1" applyFont="1" applyBorder="1"/>
    <xf numFmtId="0" fontId="6" fillId="0" borderId="2" xfId="0" applyFont="1" applyBorder="1"/>
    <xf numFmtId="2" fontId="6" fillId="0" borderId="10" xfId="0" applyNumberFormat="1" applyFont="1" applyBorder="1"/>
    <xf numFmtId="2" fontId="6" fillId="0" borderId="13" xfId="0" applyNumberFormat="1" applyFont="1" applyBorder="1"/>
    <xf numFmtId="2" fontId="6" fillId="0" borderId="14" xfId="0" applyNumberFormat="1" applyFont="1" applyBorder="1"/>
    <xf numFmtId="164" fontId="6" fillId="0" borderId="10" xfId="0" applyNumberFormat="1" applyFont="1" applyBorder="1"/>
    <xf numFmtId="164" fontId="6" fillId="0" borderId="13" xfId="0" applyNumberFormat="1" applyFont="1" applyBorder="1"/>
    <xf numFmtId="164" fontId="6" fillId="0" borderId="14" xfId="0" applyNumberFormat="1" applyFont="1" applyBorder="1"/>
    <xf numFmtId="164" fontId="6" fillId="3" borderId="4" xfId="0" applyNumberFormat="1" applyFont="1" applyFill="1" applyBorder="1"/>
    <xf numFmtId="164" fontId="6" fillId="3" borderId="11" xfId="0" applyNumberFormat="1" applyFont="1" applyFill="1" applyBorder="1"/>
    <xf numFmtId="164" fontId="6" fillId="3" borderId="1" xfId="0" applyNumberFormat="1" applyFont="1" applyFill="1" applyBorder="1"/>
    <xf numFmtId="0" fontId="6" fillId="0" borderId="6" xfId="0" applyFont="1" applyBorder="1"/>
    <xf numFmtId="0" fontId="6" fillId="0" borderId="3" xfId="0" applyFont="1" applyBorder="1"/>
  </cellXfs>
  <cellStyles count="7">
    <cellStyle name="Normal" xfId="0" builtinId="0"/>
    <cellStyle name="Normal 2" xfId="1"/>
    <cellStyle name="Normal 2 2" xfId="3"/>
    <cellStyle name="Normal 3" xfId="5"/>
    <cellStyle name="Percent 2" xfId="2"/>
    <cellStyle name="Percent 2 2" xfId="4"/>
    <cellStyle name="Percent 3" xfId="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9525</xdr:colOff>
      <xdr:row>0</xdr:row>
      <xdr:rowOff>9525</xdr:rowOff>
    </xdr:to>
    <xdr:pic>
      <xdr:nvPicPr>
        <xdr:cNvPr id="4097" name="CB_Block_0" hidden="1"/>
        <xdr:cNvPicPr>
          <a:picLocks noGrp="1"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9525</xdr:colOff>
      <xdr:row>0</xdr:row>
      <xdr:rowOff>9525</xdr:rowOff>
    </xdr:to>
    <xdr:pic>
      <xdr:nvPicPr>
        <xdr:cNvPr id="4098" name="CB_00000000000000000000000000000001" hidden="1"/>
        <xdr:cNvPicPr>
          <a:picLocks noGrp="1"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"/>
  <sheetViews>
    <sheetView workbookViewId="0"/>
  </sheetViews>
  <sheetFormatPr defaultRowHeight="12.75" x14ac:dyDescent="0.2"/>
  <sheetData/>
  <phoneticPr fontId="2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S29"/>
  <sheetViews>
    <sheetView tabSelected="1" workbookViewId="0">
      <selection activeCell="U31" sqref="U31"/>
    </sheetView>
  </sheetViews>
  <sheetFormatPr defaultRowHeight="14.25" customHeight="1" x14ac:dyDescent="0.25"/>
  <cols>
    <col min="1" max="1" width="11.85546875" style="3" customWidth="1"/>
    <col min="2" max="2" width="8.42578125" style="1" customWidth="1"/>
    <col min="3" max="15" width="6.7109375" style="1" customWidth="1"/>
    <col min="16" max="16" width="9" style="1" customWidth="1"/>
    <col min="17" max="17" width="8.42578125" style="1" customWidth="1"/>
    <col min="18" max="18" width="9" style="1" customWidth="1"/>
    <col min="19" max="19" width="8.28515625" style="1" customWidth="1"/>
    <col min="20" max="16384" width="9.140625" style="1"/>
  </cols>
  <sheetData>
    <row r="1" spans="1:19" ht="14.25" customHeight="1" x14ac:dyDescent="0.25">
      <c r="A1" s="2" t="s">
        <v>4</v>
      </c>
    </row>
    <row r="2" spans="1:19" ht="14.25" customHeight="1" x14ac:dyDescent="0.25">
      <c r="A2" s="2"/>
    </row>
    <row r="3" spans="1:19" ht="14.25" customHeight="1" x14ac:dyDescent="0.25">
      <c r="A3" s="2" t="s">
        <v>3</v>
      </c>
      <c r="B3" s="4" t="s">
        <v>5</v>
      </c>
      <c r="C3" s="5">
        <v>1</v>
      </c>
      <c r="D3" s="6">
        <v>2</v>
      </c>
      <c r="E3" s="6">
        <v>3</v>
      </c>
      <c r="F3" s="7">
        <v>7</v>
      </c>
    </row>
    <row r="4" spans="1:19" ht="14.25" customHeight="1" x14ac:dyDescent="0.25">
      <c r="B4" s="8" t="s">
        <v>2</v>
      </c>
      <c r="C4" s="9">
        <v>0.05</v>
      </c>
      <c r="D4" s="10">
        <v>0.11</v>
      </c>
      <c r="E4" s="10">
        <v>0.16</v>
      </c>
      <c r="F4" s="11">
        <v>0.44</v>
      </c>
    </row>
    <row r="5" spans="1:19" ht="14.25" customHeight="1" x14ac:dyDescent="0.25">
      <c r="B5" s="12"/>
      <c r="C5" s="13"/>
      <c r="D5" s="13"/>
      <c r="E5" s="13"/>
      <c r="F5" s="13"/>
      <c r="G5" s="14"/>
    </row>
    <row r="6" spans="1:19" ht="14.25" customHeight="1" x14ac:dyDescent="0.25">
      <c r="A6" s="2" t="s">
        <v>0</v>
      </c>
      <c r="B6" s="3" t="s">
        <v>6</v>
      </c>
      <c r="C6" s="3" t="s">
        <v>7</v>
      </c>
      <c r="D6" s="3" t="s">
        <v>8</v>
      </c>
      <c r="E6" s="3" t="s">
        <v>9</v>
      </c>
      <c r="F6" s="3" t="s">
        <v>10</v>
      </c>
      <c r="G6" s="3" t="s">
        <v>11</v>
      </c>
      <c r="H6" s="3" t="s">
        <v>12</v>
      </c>
      <c r="I6" s="3" t="s">
        <v>13</v>
      </c>
      <c r="J6" s="3" t="s">
        <v>14</v>
      </c>
      <c r="K6" s="3" t="s">
        <v>15</v>
      </c>
      <c r="L6" s="3" t="s">
        <v>16</v>
      </c>
      <c r="M6" s="3" t="s">
        <v>17</v>
      </c>
      <c r="N6" s="3" t="s">
        <v>18</v>
      </c>
      <c r="O6" s="3" t="s">
        <v>19</v>
      </c>
    </row>
    <row r="7" spans="1:19" ht="14.25" customHeight="1" x14ac:dyDescent="0.25">
      <c r="A7" s="3" t="s">
        <v>20</v>
      </c>
      <c r="B7" s="15">
        <v>97.437763677369631</v>
      </c>
      <c r="C7" s="16">
        <v>9.329554651423726E-9</v>
      </c>
      <c r="D7" s="16">
        <v>0</v>
      </c>
      <c r="E7" s="16">
        <v>0</v>
      </c>
      <c r="F7" s="16">
        <v>0</v>
      </c>
      <c r="G7" s="16">
        <v>30.269871992922543</v>
      </c>
      <c r="H7" s="16">
        <v>0</v>
      </c>
      <c r="I7" s="16">
        <v>0</v>
      </c>
      <c r="J7" s="16">
        <v>73.326728888157447</v>
      </c>
      <c r="K7" s="16">
        <v>81.392669126969238</v>
      </c>
      <c r="L7" s="16">
        <v>30.068883031464011</v>
      </c>
      <c r="M7" s="16">
        <v>0</v>
      </c>
      <c r="N7" s="16">
        <v>0</v>
      </c>
      <c r="O7" s="17">
        <v>24.111034779882655</v>
      </c>
    </row>
    <row r="8" spans="1:19" s="20" customFormat="1" ht="14.25" customHeight="1" x14ac:dyDescent="0.25">
      <c r="A8" s="18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</row>
    <row r="9" spans="1:19" s="20" customFormat="1" ht="14.25" customHeight="1" x14ac:dyDescent="0.25">
      <c r="A9" s="21" t="s">
        <v>21</v>
      </c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</row>
    <row r="10" spans="1:19" ht="14.25" customHeight="1" x14ac:dyDescent="0.25">
      <c r="A10" s="22" t="s">
        <v>22</v>
      </c>
      <c r="B10" s="23" t="s">
        <v>23</v>
      </c>
      <c r="J10" s="24"/>
      <c r="P10" s="22" t="s">
        <v>1</v>
      </c>
      <c r="Q10" s="22" t="s">
        <v>24</v>
      </c>
      <c r="R10" s="22" t="s">
        <v>26</v>
      </c>
    </row>
    <row r="11" spans="1:19" ht="14.25" customHeight="1" x14ac:dyDescent="0.25">
      <c r="A11" s="3">
        <v>1</v>
      </c>
      <c r="B11" s="25">
        <v>0</v>
      </c>
      <c r="C11" s="26">
        <f>C$7</f>
        <v>9.329554651423726E-9</v>
      </c>
      <c r="D11" s="26"/>
      <c r="E11" s="26"/>
      <c r="F11" s="26"/>
      <c r="G11" s="26"/>
      <c r="H11" s="26"/>
      <c r="I11" s="26"/>
      <c r="J11" s="26">
        <f>J$7</f>
        <v>73.326728888157447</v>
      </c>
      <c r="K11" s="26"/>
      <c r="L11" s="26"/>
      <c r="M11" s="26">
        <f>M$7</f>
        <v>0</v>
      </c>
      <c r="N11" s="26"/>
      <c r="O11" s="27">
        <f>O$7</f>
        <v>24.111034779882655</v>
      </c>
      <c r="P11" s="24">
        <f>SUM(B11:O11)</f>
        <v>97.437763677369659</v>
      </c>
      <c r="Q11" s="39">
        <f t="shared" ref="Q11" si="0">P21-P11</f>
        <v>0</v>
      </c>
    </row>
    <row r="12" spans="1:19" ht="14.25" customHeight="1" x14ac:dyDescent="0.25">
      <c r="A12" s="3">
        <v>2</v>
      </c>
      <c r="B12" s="28">
        <v>0</v>
      </c>
      <c r="C12" s="29"/>
      <c r="D12" s="29">
        <f>D$7</f>
        <v>0</v>
      </c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30"/>
      <c r="P12" s="24">
        <f t="shared" ref="P12:P18" si="1">SUM(B12:O12)</f>
        <v>0</v>
      </c>
      <c r="Q12" s="40">
        <f>P22-P12</f>
        <v>9.796032383994913E-9</v>
      </c>
    </row>
    <row r="13" spans="1:19" ht="14.25" customHeight="1" x14ac:dyDescent="0.25">
      <c r="A13" s="3">
        <v>3</v>
      </c>
      <c r="B13" s="28">
        <v>0</v>
      </c>
      <c r="C13" s="29"/>
      <c r="D13" s="29"/>
      <c r="E13" s="29">
        <f>E$7</f>
        <v>0</v>
      </c>
      <c r="F13" s="29"/>
      <c r="G13" s="29"/>
      <c r="H13" s="29"/>
      <c r="I13" s="29"/>
      <c r="J13" s="29"/>
      <c r="K13" s="29">
        <f>K$7</f>
        <v>81.392669126969238</v>
      </c>
      <c r="L13" s="29"/>
      <c r="M13" s="29"/>
      <c r="N13" s="29"/>
      <c r="O13" s="30"/>
      <c r="P13" s="24">
        <f t="shared" si="1"/>
        <v>81.392669126969238</v>
      </c>
      <c r="Q13" s="40">
        <f>P23-P13</f>
        <v>-5.1318437499503489E-8</v>
      </c>
    </row>
    <row r="14" spans="1:19" ht="14.25" customHeight="1" x14ac:dyDescent="0.25">
      <c r="A14" s="3">
        <v>4</v>
      </c>
      <c r="B14" s="28">
        <v>0</v>
      </c>
      <c r="C14" s="29"/>
      <c r="D14" s="29"/>
      <c r="E14" s="29"/>
      <c r="F14" s="29">
        <f>F$7</f>
        <v>0</v>
      </c>
      <c r="G14" s="29"/>
      <c r="H14" s="29"/>
      <c r="I14" s="29"/>
      <c r="J14" s="29"/>
      <c r="K14" s="29"/>
      <c r="L14" s="29"/>
      <c r="M14" s="29"/>
      <c r="N14" s="29">
        <f>N$7</f>
        <v>0</v>
      </c>
      <c r="O14" s="30"/>
      <c r="P14" s="24">
        <f t="shared" si="1"/>
        <v>0</v>
      </c>
      <c r="Q14" s="41">
        <f ca="1">P24-P14 + _xll.PsiOutput()</f>
        <v>-5.1318437499503489E-8</v>
      </c>
    </row>
    <row r="15" spans="1:19" ht="14.25" customHeight="1" x14ac:dyDescent="0.25">
      <c r="A15" s="3">
        <v>5</v>
      </c>
      <c r="B15" s="28">
        <f ca="1">_xll.PsiNormal(24,4)</f>
        <v>17.995636336185036</v>
      </c>
      <c r="C15" s="29"/>
      <c r="D15" s="29"/>
      <c r="E15" s="29"/>
      <c r="F15" s="29"/>
      <c r="G15" s="29">
        <f>G$7</f>
        <v>30.269871992922543</v>
      </c>
      <c r="H15" s="29"/>
      <c r="I15" s="29"/>
      <c r="J15" s="29"/>
      <c r="K15" s="29"/>
      <c r="L15" s="29">
        <f>L$7</f>
        <v>30.068883031464011</v>
      </c>
      <c r="M15" s="29"/>
      <c r="N15" s="29"/>
      <c r="O15" s="30"/>
      <c r="P15" s="24">
        <f ca="1">SUM(B15:O15)</f>
        <v>78.334391360571587</v>
      </c>
      <c r="Q15" s="42">
        <f ca="1">P25-P15 + _xll.PsiOutput()</f>
        <v>12.011471319045839</v>
      </c>
      <c r="R15" s="36">
        <f ca="1">_xll.PsiCVaR(Q15,0.1)</f>
        <v>-0.99999999946041529</v>
      </c>
      <c r="S15" s="45">
        <v>-1</v>
      </c>
    </row>
    <row r="16" spans="1:19" ht="14.25" customHeight="1" x14ac:dyDescent="0.25">
      <c r="A16" s="3">
        <v>6</v>
      </c>
      <c r="B16" s="28">
        <f ca="1">MAX(B15,_xll.PsiNormal(26,4))</f>
        <v>23.493792290852159</v>
      </c>
      <c r="C16" s="29"/>
      <c r="D16" s="29"/>
      <c r="E16" s="29"/>
      <c r="F16" s="29"/>
      <c r="G16" s="29"/>
      <c r="H16" s="29">
        <f>H$7</f>
        <v>0</v>
      </c>
      <c r="I16" s="29"/>
      <c r="J16" s="12"/>
      <c r="K16" s="12"/>
      <c r="L16" s="12"/>
      <c r="M16" s="12"/>
      <c r="N16" s="12"/>
      <c r="O16" s="31"/>
      <c r="P16" s="24">
        <f t="shared" ca="1" si="1"/>
        <v>23.493792290852159</v>
      </c>
      <c r="Q16" s="43">
        <f ca="1">P26-P16 + _xll.PsiOutput()</f>
        <v>20.301044620762351</v>
      </c>
      <c r="R16" s="37">
        <f ca="1">_xll.PsiCVaR(Q16,0.1)</f>
        <v>-1.0000000001165754</v>
      </c>
      <c r="S16" s="31">
        <v>-1</v>
      </c>
    </row>
    <row r="17" spans="1:19" ht="14.25" customHeight="1" x14ac:dyDescent="0.25">
      <c r="A17" s="3">
        <v>7</v>
      </c>
      <c r="B17" s="28">
        <f ca="1">MAX(B16,_xll.PsiNormal(28,4))</f>
        <v>27.780742259477361</v>
      </c>
      <c r="C17" s="29"/>
      <c r="D17" s="29"/>
      <c r="E17" s="29"/>
      <c r="F17" s="29"/>
      <c r="G17" s="29"/>
      <c r="H17" s="29"/>
      <c r="I17" s="29">
        <f>I$7</f>
        <v>0</v>
      </c>
      <c r="J17" s="29"/>
      <c r="K17" s="29"/>
      <c r="L17" s="29"/>
      <c r="M17" s="29"/>
      <c r="N17" s="29"/>
      <c r="O17" s="30"/>
      <c r="P17" s="24">
        <f t="shared" ca="1" si="1"/>
        <v>27.780742259477361</v>
      </c>
      <c r="Q17" s="43">
        <f ca="1">P27-P17 + _xll.PsiOutput()</f>
        <v>25.896762526210043</v>
      </c>
      <c r="R17" s="37">
        <f ca="1">_xll.PsiCVaR(Q17,0.1)</f>
        <v>-1.0000000007357157</v>
      </c>
      <c r="S17" s="31">
        <v>-1</v>
      </c>
    </row>
    <row r="18" spans="1:19" ht="14.25" customHeight="1" x14ac:dyDescent="0.25">
      <c r="A18" s="3">
        <v>8</v>
      </c>
      <c r="B18" s="32">
        <f ca="1">MAX(B17,_xll.PsiNormal(30,4))</f>
        <v>36.33049929489141</v>
      </c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4"/>
      <c r="P18" s="24">
        <f t="shared" ca="1" si="1"/>
        <v>36.33049929489141</v>
      </c>
      <c r="Q18" s="44">
        <f ca="1">P28-P18 + _xll.PsiOutput()</f>
        <v>24.286153314349647</v>
      </c>
      <c r="R18" s="38">
        <f ca="1">_xll.PsiCVaR(Q18,0.1)</f>
        <v>-1.0000000008044401</v>
      </c>
      <c r="S18" s="46">
        <v>-1</v>
      </c>
    </row>
    <row r="20" spans="1:19" ht="14.25" customHeight="1" x14ac:dyDescent="0.25">
      <c r="A20" s="22" t="s">
        <v>22</v>
      </c>
      <c r="B20" s="23" t="s">
        <v>25</v>
      </c>
    </row>
    <row r="21" spans="1:19" ht="14.25" customHeight="1" x14ac:dyDescent="0.25">
      <c r="A21" s="3">
        <v>1</v>
      </c>
      <c r="B21" s="25">
        <f>B7</f>
        <v>97.437763677369631</v>
      </c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7"/>
      <c r="P21" s="24">
        <f t="shared" ref="P21:P28" si="2">SUM(B21:O21)</f>
        <v>97.437763677369631</v>
      </c>
    </row>
    <row r="22" spans="1:19" ht="14.25" customHeight="1" x14ac:dyDescent="0.25">
      <c r="A22" s="3">
        <v>2</v>
      </c>
      <c r="B22" s="28">
        <f t="shared" ref="B22:B28" si="3">Q11</f>
        <v>0</v>
      </c>
      <c r="C22" s="29">
        <f>(1+$C$4)*C11</f>
        <v>9.796032383994913E-9</v>
      </c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30"/>
      <c r="P22" s="24">
        <f t="shared" si="2"/>
        <v>9.796032383994913E-9</v>
      </c>
    </row>
    <row r="23" spans="1:19" ht="14.25" customHeight="1" x14ac:dyDescent="0.25">
      <c r="A23" s="3">
        <v>3</v>
      </c>
      <c r="B23" s="28">
        <f t="shared" si="3"/>
        <v>9.796032383994913E-9</v>
      </c>
      <c r="C23" s="29"/>
      <c r="D23" s="29">
        <f>(1+$C$4)*D12</f>
        <v>0</v>
      </c>
      <c r="E23" s="29"/>
      <c r="F23" s="29"/>
      <c r="G23" s="29"/>
      <c r="H23" s="29"/>
      <c r="I23" s="29"/>
      <c r="J23" s="29">
        <f>(1+$D$4)*J11</f>
        <v>81.392669065854776</v>
      </c>
      <c r="K23" s="29"/>
      <c r="L23" s="29"/>
      <c r="M23" s="29"/>
      <c r="N23" s="29"/>
      <c r="O23" s="30"/>
      <c r="P23" s="24">
        <f t="shared" si="2"/>
        <v>81.392669075650801</v>
      </c>
    </row>
    <row r="24" spans="1:19" ht="14.25" customHeight="1" x14ac:dyDescent="0.25">
      <c r="A24" s="3">
        <v>4</v>
      </c>
      <c r="B24" s="28">
        <f t="shared" si="3"/>
        <v>-5.1318437499503489E-8</v>
      </c>
      <c r="C24" s="29"/>
      <c r="D24" s="29"/>
      <c r="E24" s="29">
        <f>(1+$C$4)*E13</f>
        <v>0</v>
      </c>
      <c r="F24" s="29"/>
      <c r="G24" s="29"/>
      <c r="H24" s="29"/>
      <c r="I24" s="29"/>
      <c r="J24" s="29"/>
      <c r="K24" s="29"/>
      <c r="L24" s="29"/>
      <c r="M24" s="29">
        <f>(1+$E$4)*M11</f>
        <v>0</v>
      </c>
      <c r="N24" s="29"/>
      <c r="O24" s="30"/>
      <c r="P24" s="24">
        <f t="shared" si="2"/>
        <v>-5.1318437499503489E-8</v>
      </c>
    </row>
    <row r="25" spans="1:19" ht="14.25" customHeight="1" x14ac:dyDescent="0.25">
      <c r="A25" s="3">
        <v>5</v>
      </c>
      <c r="B25" s="28">
        <f t="shared" ca="1" si="3"/>
        <v>-5.1318437499503489E-8</v>
      </c>
      <c r="C25" s="29"/>
      <c r="D25" s="29"/>
      <c r="E25" s="29"/>
      <c r="F25" s="29">
        <f>(1+$C$4)*F14</f>
        <v>0</v>
      </c>
      <c r="G25" s="29"/>
      <c r="H25" s="29"/>
      <c r="I25" s="29"/>
      <c r="J25" s="29"/>
      <c r="K25" s="29">
        <f>(1+$D$4)*K13</f>
        <v>90.345862730935863</v>
      </c>
      <c r="L25" s="29"/>
      <c r="M25" s="29"/>
      <c r="N25" s="29"/>
      <c r="O25" s="30"/>
      <c r="P25" s="24">
        <f t="shared" ca="1" si="2"/>
        <v>90.345862679617426</v>
      </c>
    </row>
    <row r="26" spans="1:19" ht="14.25" customHeight="1" x14ac:dyDescent="0.25">
      <c r="A26" s="3">
        <v>6</v>
      </c>
      <c r="B26" s="28">
        <f t="shared" ca="1" si="3"/>
        <v>12.011471319045839</v>
      </c>
      <c r="C26" s="29"/>
      <c r="D26" s="29"/>
      <c r="E26" s="29"/>
      <c r="F26" s="29"/>
      <c r="G26" s="29">
        <f>(1+$C$4)*G15</f>
        <v>31.783365592568671</v>
      </c>
      <c r="H26" s="29"/>
      <c r="I26" s="29"/>
      <c r="J26" s="29"/>
      <c r="K26" s="29"/>
      <c r="L26" s="29"/>
      <c r="M26" s="29"/>
      <c r="N26" s="29"/>
      <c r="O26" s="30"/>
      <c r="P26" s="24">
        <f t="shared" ca="1" si="2"/>
        <v>43.79483691161451</v>
      </c>
    </row>
    <row r="27" spans="1:19" ht="14.25" customHeight="1" x14ac:dyDescent="0.25">
      <c r="A27" s="3">
        <v>7</v>
      </c>
      <c r="B27" s="28">
        <f t="shared" ca="1" si="3"/>
        <v>20.301044620762351</v>
      </c>
      <c r="C27" s="29"/>
      <c r="D27" s="29"/>
      <c r="E27" s="29"/>
      <c r="F27" s="29"/>
      <c r="G27" s="29"/>
      <c r="H27" s="29">
        <f>(1+$C$4)*H16</f>
        <v>0</v>
      </c>
      <c r="I27" s="29"/>
      <c r="J27" s="29"/>
      <c r="K27" s="29"/>
      <c r="L27" s="29">
        <f>(1+$D$4)*L15</f>
        <v>33.376460164925057</v>
      </c>
      <c r="M27" s="29"/>
      <c r="N27" s="29">
        <f>(1+$E$4)*N14</f>
        <v>0</v>
      </c>
      <c r="O27" s="30"/>
      <c r="P27" s="24">
        <f t="shared" ca="1" si="2"/>
        <v>53.677504785687404</v>
      </c>
    </row>
    <row r="28" spans="1:19" ht="14.25" customHeight="1" x14ac:dyDescent="0.25">
      <c r="A28" s="3">
        <v>8</v>
      </c>
      <c r="B28" s="32">
        <f t="shared" ca="1" si="3"/>
        <v>25.896762526210043</v>
      </c>
      <c r="C28" s="33"/>
      <c r="D28" s="33"/>
      <c r="E28" s="33"/>
      <c r="F28" s="33"/>
      <c r="G28" s="33"/>
      <c r="H28" s="33"/>
      <c r="I28" s="33">
        <f>(1+$C$4)*I17</f>
        <v>0</v>
      </c>
      <c r="J28" s="35"/>
      <c r="K28" s="33"/>
      <c r="L28" s="33"/>
      <c r="M28" s="33"/>
      <c r="N28" s="33"/>
      <c r="O28" s="34">
        <f>(1+$F$4)*O11</f>
        <v>34.719890083031018</v>
      </c>
      <c r="P28" s="24">
        <f t="shared" ca="1" si="2"/>
        <v>60.616652609241058</v>
      </c>
    </row>
    <row r="29" spans="1:19" ht="14.25" customHeight="1" x14ac:dyDescent="0.25"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CB_DATA_</vt:lpstr>
      <vt:lpstr>15.16</vt:lpstr>
    </vt:vector>
  </TitlesOfParts>
  <Company>Dartmouth College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Ken.Baker</dc:creator>
  <cp:lastModifiedBy>Powell, Stephen G.</cp:lastModifiedBy>
  <dcterms:created xsi:type="dcterms:W3CDTF">2002-08-16T17:12:37Z</dcterms:created>
  <dcterms:modified xsi:type="dcterms:W3CDTF">2013-01-29T17:22:06Z</dcterms:modified>
</cp:coreProperties>
</file>