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20339T\Desktop\Sheets\"/>
    </mc:Choice>
  </mc:AlternateContent>
  <bookViews>
    <workbookView xWindow="780" yWindow="765" windowWidth="15480" windowHeight="10455" tabRatio="776"/>
  </bookViews>
  <sheets>
    <sheet name="9.1" sheetId="1" r:id="rId1"/>
    <sheet name="9.2" sheetId="13" r:id="rId2"/>
    <sheet name="9.6" sheetId="14" r:id="rId3"/>
    <sheet name="9.7" sheetId="23" r:id="rId4"/>
    <sheet name="9.8" sheetId="24" r:id="rId5"/>
    <sheet name="9.9" sheetId="11" r:id="rId6"/>
    <sheet name="9.10" sheetId="26" r:id="rId7"/>
    <sheet name="9.11" sheetId="27" r:id="rId8"/>
    <sheet name="9.12" sheetId="3" r:id="rId9"/>
    <sheet name="9.13" sheetId="15" r:id="rId10"/>
    <sheet name="SolverTableSheet" sheetId="10" state="veryHidden" r:id="rId11"/>
    <sheet name="9.15" sheetId="39" r:id="rId12"/>
    <sheet name="9.17" sheetId="29" r:id="rId13"/>
    <sheet name="9.18" sheetId="30" r:id="rId14"/>
    <sheet name="9.19" sheetId="31" r:id="rId15"/>
    <sheet name="9.20" sheetId="32" r:id="rId16"/>
    <sheet name="9.21" sheetId="33" r:id="rId17"/>
    <sheet name="9.22" sheetId="34" r:id="rId18"/>
    <sheet name="9.23" sheetId="35" r:id="rId19"/>
    <sheet name="9.24" sheetId="36" r:id="rId20"/>
    <sheet name="9A1x" sheetId="44" r:id="rId21"/>
    <sheet name="9A2" sheetId="46" r:id="rId22"/>
  </sheets>
  <definedNames>
    <definedName name="coin_cuttype" localSheetId="14" hidden="1">1</definedName>
    <definedName name="coin_cuttype" localSheetId="15" hidden="1">1</definedName>
    <definedName name="coin_cuttype" localSheetId="17" hidden="1">1</definedName>
    <definedName name="coin_cuttype" localSheetId="2" hidden="1">1</definedName>
    <definedName name="coin_cuttype" localSheetId="4" hidden="1">1</definedName>
    <definedName name="coin_dualtol" localSheetId="14" hidden="1">0.0000001</definedName>
    <definedName name="coin_dualtol" localSheetId="15" hidden="1">0.0000001</definedName>
    <definedName name="coin_dualtol" localSheetId="17" hidden="1">0.0000001</definedName>
    <definedName name="coin_dualtol" localSheetId="2" hidden="1">0.0000001</definedName>
    <definedName name="coin_dualtol" localSheetId="4" hidden="1">0.0000001</definedName>
    <definedName name="coin_heurs" localSheetId="14" hidden="1">1</definedName>
    <definedName name="coin_heurs" localSheetId="15" hidden="1">1</definedName>
    <definedName name="coin_heurs" localSheetId="17" hidden="1">1</definedName>
    <definedName name="coin_heurs" localSheetId="2" hidden="1">1</definedName>
    <definedName name="coin_heurs" localSheetId="4" hidden="1">1</definedName>
    <definedName name="coin_integerpresolve" localSheetId="14" hidden="1">1</definedName>
    <definedName name="coin_integerpresolve" localSheetId="15" hidden="1">1</definedName>
    <definedName name="coin_integerpresolve" localSheetId="17" hidden="1">1</definedName>
    <definedName name="coin_integerpresolve" localSheetId="2" hidden="1">1</definedName>
    <definedName name="coin_integerpresolve" localSheetId="4" hidden="1">1</definedName>
    <definedName name="coin_presolve1" localSheetId="14" hidden="1">1</definedName>
    <definedName name="coin_presolve1" localSheetId="15" hidden="1">1</definedName>
    <definedName name="coin_presolve1" localSheetId="17" hidden="1">1</definedName>
    <definedName name="coin_presolve1" localSheetId="2" hidden="1">1</definedName>
    <definedName name="coin_presolve1" localSheetId="4" hidden="1">1</definedName>
    <definedName name="coin_primaltol" localSheetId="14" hidden="1">0.0000001</definedName>
    <definedName name="coin_primaltol" localSheetId="15" hidden="1">0.0000001</definedName>
    <definedName name="coin_primaltol" localSheetId="17" hidden="1">0.0000001</definedName>
    <definedName name="coin_primaltol" localSheetId="2" hidden="1">0.0000001</definedName>
    <definedName name="coin_primaltol" localSheetId="4" hidden="1">0.0000001</definedName>
    <definedName name="_xlnm.Print_Area" localSheetId="3">'9.7'!$A$1:$N$29</definedName>
    <definedName name="sencount" hidden="1">2</definedName>
    <definedName name="solver_adj" localSheetId="0" hidden="1">'9.1'!$B$5:$D$5</definedName>
    <definedName name="solver_adj" localSheetId="6" hidden="1">'9.10'!$B$5:$D$5</definedName>
    <definedName name="solver_adj" localSheetId="7" hidden="1">'9.11'!$B$5:$D$5</definedName>
    <definedName name="solver_adj" localSheetId="8" hidden="1">'9.12'!$B$5:$D$5</definedName>
    <definedName name="solver_adj" localSheetId="9" hidden="1">'9.13'!$B$5:$D$5</definedName>
    <definedName name="solver_adj" localSheetId="13" hidden="1">'9.18'!$B$5:$D$5</definedName>
    <definedName name="solver_adj" localSheetId="14" hidden="1">'9.19'!$C$9:$Q$9</definedName>
    <definedName name="solver_adj" localSheetId="1" hidden="1">'9.2'!$B$5:$D$5</definedName>
    <definedName name="solver_adj" localSheetId="15" hidden="1">'9.20'!$B$10:$Q$10</definedName>
    <definedName name="solver_adj" localSheetId="17" hidden="1">'9.22'!$C$16:$F$16</definedName>
    <definedName name="solver_adj" localSheetId="18" hidden="1">'9.23'!$C$16:$F$16</definedName>
    <definedName name="solver_adj" localSheetId="2" hidden="1">'9.6'!$B$5:$D$5</definedName>
    <definedName name="solver_adj" localSheetId="4" hidden="1">'9.8'!$B$5:$F$5</definedName>
    <definedName name="solver_adj" localSheetId="5" hidden="1">'9.9'!$B$5:$F$5</definedName>
    <definedName name="solver_adj_ob" localSheetId="0" hidden="1">1</definedName>
    <definedName name="solver_adj_ob" localSheetId="13" hidden="1">1</definedName>
    <definedName name="solver_adj_ob" localSheetId="14" hidden="1">1</definedName>
    <definedName name="solver_adj_ob" localSheetId="15" hidden="1">1</definedName>
    <definedName name="solver_adj_ob" localSheetId="17" hidden="1">1</definedName>
    <definedName name="solver_adj_ob" localSheetId="18" hidden="1">1</definedName>
    <definedName name="solver_adj_ob" localSheetId="2" hidden="1">1</definedName>
    <definedName name="solver_adj_ob" localSheetId="4" hidden="1">1</definedName>
    <definedName name="solver_adj_ob1" localSheetId="0" hidden="1">1</definedName>
    <definedName name="solver_cct" localSheetId="7" hidden="1">20</definedName>
    <definedName name="solver_cgt" localSheetId="7" hidden="1">1</definedName>
    <definedName name="solver_cha" localSheetId="13" hidden="1">0</definedName>
    <definedName name="solver_cha" localSheetId="14" hidden="1">0</definedName>
    <definedName name="solver_cha" localSheetId="15" hidden="1">0</definedName>
    <definedName name="solver_cha" localSheetId="17" hidden="1">0</definedName>
    <definedName name="solver_cha" localSheetId="18" hidden="1">0</definedName>
    <definedName name="solver_cha" localSheetId="2" hidden="1">0</definedName>
    <definedName name="solver_cha" localSheetId="4" hidden="1">0</definedName>
    <definedName name="solver_chc1" localSheetId="13" hidden="1">0</definedName>
    <definedName name="solver_chc1" localSheetId="14" hidden="1">0</definedName>
    <definedName name="solver_chc1" localSheetId="15" hidden="1">0</definedName>
    <definedName name="solver_chc1" localSheetId="17" hidden="1">0</definedName>
    <definedName name="solver_chc1" localSheetId="18" hidden="1">0</definedName>
    <definedName name="solver_chc1" localSheetId="2" hidden="1">0</definedName>
    <definedName name="solver_chc1" localSheetId="4" hidden="1">0</definedName>
    <definedName name="solver_chc2" localSheetId="14" hidden="1">0</definedName>
    <definedName name="solver_chc2" localSheetId="15" hidden="1">0</definedName>
    <definedName name="solver_chc2" localSheetId="17" hidden="1">0</definedName>
    <definedName name="solver_chc2" localSheetId="18" hidden="1">0</definedName>
    <definedName name="solver_chc2" localSheetId="4" hidden="1">0</definedName>
    <definedName name="solver_chc3" localSheetId="14" hidden="1">0</definedName>
    <definedName name="solver_chn" localSheetId="13" hidden="1">4</definedName>
    <definedName name="solver_chn" localSheetId="14" hidden="1">4</definedName>
    <definedName name="solver_chn" localSheetId="15" hidden="1">4</definedName>
    <definedName name="solver_chn" localSheetId="17" hidden="1">4</definedName>
    <definedName name="solver_chn" localSheetId="18" hidden="1">4</definedName>
    <definedName name="solver_chn" localSheetId="2" hidden="1">4</definedName>
    <definedName name="solver_chn" localSheetId="4" hidden="1">4</definedName>
    <definedName name="solver_chp1" localSheetId="13" hidden="1">0</definedName>
    <definedName name="solver_chp1" localSheetId="14" hidden="1">0</definedName>
    <definedName name="solver_chp1" localSheetId="15" hidden="1">0</definedName>
    <definedName name="solver_chp1" localSheetId="17" hidden="1">0</definedName>
    <definedName name="solver_chp1" localSheetId="18" hidden="1">0</definedName>
    <definedName name="solver_chp1" localSheetId="2" hidden="1">0</definedName>
    <definedName name="solver_chp1" localSheetId="4" hidden="1">0</definedName>
    <definedName name="solver_chp2" localSheetId="14" hidden="1">0</definedName>
    <definedName name="solver_chp2" localSheetId="15" hidden="1">0</definedName>
    <definedName name="solver_chp2" localSheetId="17" hidden="1">0</definedName>
    <definedName name="solver_chp2" localSheetId="18" hidden="1">0</definedName>
    <definedName name="solver_chp2" localSheetId="4" hidden="1">0</definedName>
    <definedName name="solver_chp3" localSheetId="14" hidden="1">0</definedName>
    <definedName name="solver_cht" localSheetId="13" hidden="1">0</definedName>
    <definedName name="solver_cht" localSheetId="14" hidden="1">0</definedName>
    <definedName name="solver_cht" localSheetId="15" hidden="1">0</definedName>
    <definedName name="solver_cht" localSheetId="17" hidden="1">0</definedName>
    <definedName name="solver_cht" localSheetId="18" hidden="1">0</definedName>
    <definedName name="solver_cht" localSheetId="2" hidden="1">0</definedName>
    <definedName name="solver_cht" localSheetId="4" hidden="1">0</definedName>
    <definedName name="solver_cir1" localSheetId="7" hidden="1">1</definedName>
    <definedName name="solver_cir1" localSheetId="13" hidden="1">1</definedName>
    <definedName name="solver_cir1" localSheetId="14" hidden="1">1</definedName>
    <definedName name="solver_cir1" localSheetId="15" hidden="1">1</definedName>
    <definedName name="solver_cir1" localSheetId="17" hidden="1">1</definedName>
    <definedName name="solver_cir1" localSheetId="18" hidden="1">1</definedName>
    <definedName name="solver_cir1" localSheetId="2" hidden="1">1</definedName>
    <definedName name="solver_cir1" localSheetId="4" hidden="1">1</definedName>
    <definedName name="solver_cir2" localSheetId="7" hidden="1">1</definedName>
    <definedName name="solver_cir2" localSheetId="14" hidden="1">1</definedName>
    <definedName name="solver_cir2" localSheetId="15" hidden="1">1</definedName>
    <definedName name="solver_cir2" localSheetId="17" hidden="1">1</definedName>
    <definedName name="solver_cir2" localSheetId="18" hidden="1">1</definedName>
    <definedName name="solver_cir2" localSheetId="4" hidden="1">1</definedName>
    <definedName name="solver_cir3" localSheetId="14" hidden="1">1</definedName>
    <definedName name="solver_con" localSheetId="0" hidden="1">" "</definedName>
    <definedName name="solver_con" localSheetId="13" hidden="1">" "</definedName>
    <definedName name="solver_con" localSheetId="14" hidden="1">" "</definedName>
    <definedName name="solver_con" localSheetId="15" hidden="1">" "</definedName>
    <definedName name="solver_con" localSheetId="17" hidden="1">" "</definedName>
    <definedName name="solver_con" localSheetId="18" hidden="1">" "</definedName>
    <definedName name="solver_con" localSheetId="2" hidden="1">" "</definedName>
    <definedName name="solver_con" localSheetId="4" hidden="1">" "</definedName>
    <definedName name="solver_con1" localSheetId="13" hidden="1">" "</definedName>
    <definedName name="solver_con1" localSheetId="14" hidden="1">" "</definedName>
    <definedName name="solver_con1" localSheetId="15" hidden="1">" "</definedName>
    <definedName name="solver_con1" localSheetId="17" hidden="1">" "</definedName>
    <definedName name="solver_con1" localSheetId="18" hidden="1">" "</definedName>
    <definedName name="solver_con1" localSheetId="2" hidden="1">" "</definedName>
    <definedName name="solver_con1" localSheetId="4" hidden="1">" "</definedName>
    <definedName name="solver_con2" localSheetId="14" hidden="1">" "</definedName>
    <definedName name="solver_con2" localSheetId="15" hidden="1">" "</definedName>
    <definedName name="solver_con2" localSheetId="17" hidden="1">" "</definedName>
    <definedName name="solver_con2" localSheetId="18" hidden="1">" "</definedName>
    <definedName name="solver_con2" localSheetId="4" hidden="1">" "</definedName>
    <definedName name="solver_con3" localSheetId="14" hidden="1">" "</definedName>
    <definedName name="solver_cvg" localSheetId="0" hidden="1">0.001</definedName>
    <definedName name="solver_cvg" localSheetId="6" hidden="1">0.001</definedName>
    <definedName name="solver_cvg" localSheetId="7" hidden="1">0.001</definedName>
    <definedName name="solver_cvg" localSheetId="8" hidden="1">0.001</definedName>
    <definedName name="solver_cvg" localSheetId="9" hidden="1">0.001</definedName>
    <definedName name="solver_cvg" localSheetId="1" hidden="1">0.001</definedName>
    <definedName name="solver_cvg" localSheetId="2" hidden="1">0.001</definedName>
    <definedName name="solver_cvg" localSheetId="4" hidden="1">0.001</definedName>
    <definedName name="solver_cvg" localSheetId="5" hidden="1">0.001</definedName>
    <definedName name="solver_dia" localSheetId="0" hidden="1">5</definedName>
    <definedName name="solver_dia" localSheetId="7" hidden="1">5</definedName>
    <definedName name="solver_dia" localSheetId="13" hidden="1">5</definedName>
    <definedName name="solver_dia" localSheetId="14" hidden="1">5</definedName>
    <definedName name="solver_dia" localSheetId="15" hidden="1">5</definedName>
    <definedName name="solver_dia" localSheetId="17" hidden="1">5</definedName>
    <definedName name="solver_dia" localSheetId="18" hidden="1">5</definedName>
    <definedName name="solver_dia" localSheetId="2" hidden="1">5</definedName>
    <definedName name="solver_dia" localSheetId="4" hidden="1">5</definedName>
    <definedName name="solver_drv" localSheetId="0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4" hidden="1">1</definedName>
    <definedName name="solver_drv" localSheetId="1" hidden="1">1</definedName>
    <definedName name="solver_drv" localSheetId="15" hidden="1">1</definedName>
    <definedName name="solver_drv" localSheetId="17" hidden="1">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ua" localSheetId="0" hidden="1">1</definedName>
    <definedName name="solver_dua" localSheetId="6" hidden="1">1</definedName>
    <definedName name="solver_dua" localSheetId="7" hidden="1">1</definedName>
    <definedName name="solver_dua" localSheetId="8" hidden="1">1</definedName>
    <definedName name="solver_dua" localSheetId="9" hidden="1">1</definedName>
    <definedName name="solver_dua" localSheetId="1" hidden="1">1</definedName>
    <definedName name="solver_dua" localSheetId="2" hidden="1">1</definedName>
    <definedName name="solver_dua" localSheetId="4" hidden="1">1</definedName>
    <definedName name="solver_dua" localSheetId="5" hidden="1">1</definedName>
    <definedName name="solver_eng" localSheetId="0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3" hidden="1">2</definedName>
    <definedName name="solver_eng" localSheetId="14" hidden="1">2</definedName>
    <definedName name="solver_eng" localSheetId="1" hidden="1">2</definedName>
    <definedName name="solver_eng" localSheetId="15" hidden="1">2</definedName>
    <definedName name="solver_eng" localSheetId="17" hidden="1">2</definedName>
    <definedName name="solver_eng" localSheetId="18" hidden="1">2</definedName>
    <definedName name="solver_eng" localSheetId="2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gct" localSheetId="7" hidden="1">20</definedName>
    <definedName name="solver_gop" localSheetId="7" hidden="1">1</definedName>
    <definedName name="solver_iao" localSheetId="7" hidden="1">0</definedName>
    <definedName name="solver_iao" localSheetId="13" hidden="1">0</definedName>
    <definedName name="solver_iao" localSheetId="14" hidden="1">0</definedName>
    <definedName name="solver_iao" localSheetId="15" hidden="1">0</definedName>
    <definedName name="solver_iao" localSheetId="17" hidden="1">0</definedName>
    <definedName name="solver_iao" localSheetId="18" hidden="1">0</definedName>
    <definedName name="solver_iao" localSheetId="2" hidden="1">0</definedName>
    <definedName name="solver_iao" localSheetId="4" hidden="1">0</definedName>
    <definedName name="solver_ibd" localSheetId="0" hidden="1">2</definedName>
    <definedName name="solver_ibd" localSheetId="6" hidden="1">2</definedName>
    <definedName name="solver_ibd" localSheetId="7" hidden="1">2</definedName>
    <definedName name="solver_ibd" localSheetId="8" hidden="1">2</definedName>
    <definedName name="solver_ibd" localSheetId="9" hidden="1">2</definedName>
    <definedName name="solver_ibd" localSheetId="1" hidden="1">2</definedName>
    <definedName name="solver_ibd" localSheetId="2" hidden="1">2</definedName>
    <definedName name="solver_ibd" localSheetId="4" hidden="1">2</definedName>
    <definedName name="solver_ibd" localSheetId="5" hidden="1">2</definedName>
    <definedName name="solver_ifs" localSheetId="7" hidden="1">0</definedName>
    <definedName name="solver_int" localSheetId="0" hidden="1">0</definedName>
    <definedName name="solver_int" localSheetId="13" hidden="1">0</definedName>
    <definedName name="solver_int" localSheetId="14" hidden="1">0</definedName>
    <definedName name="solver_int" localSheetId="15" hidden="1">0</definedName>
    <definedName name="solver_int" localSheetId="17" hidden="1">0</definedName>
    <definedName name="solver_int" localSheetId="18" hidden="1">0</definedName>
    <definedName name="solver_int" localSheetId="2" hidden="1">0</definedName>
    <definedName name="solver_int" localSheetId="4" hidden="1">0</definedName>
    <definedName name="solver_irs" localSheetId="7" hidden="1">0</definedName>
    <definedName name="solver_irs" localSheetId="13" hidden="1">0</definedName>
    <definedName name="solver_irs" localSheetId="14" hidden="1">0</definedName>
    <definedName name="solver_irs" localSheetId="15" hidden="1">0</definedName>
    <definedName name="solver_irs" localSheetId="17" hidden="1">0</definedName>
    <definedName name="solver_irs" localSheetId="18" hidden="1">0</definedName>
    <definedName name="solver_irs" localSheetId="2" hidden="1">0</definedName>
    <definedName name="solver_irs" localSheetId="4" hidden="1">0</definedName>
    <definedName name="solver_ism" localSheetId="7" hidden="1">0</definedName>
    <definedName name="solver_ism" localSheetId="13" hidden="1">0</definedName>
    <definedName name="solver_ism" localSheetId="14" hidden="1">0</definedName>
    <definedName name="solver_ism" localSheetId="15" hidden="1">0</definedName>
    <definedName name="solver_ism" localSheetId="17" hidden="1">0</definedName>
    <definedName name="solver_ism" localSheetId="18" hidden="1">0</definedName>
    <definedName name="solver_ism" localSheetId="2" hidden="1">0</definedName>
    <definedName name="solver_ism" localSheetId="4" hidden="1">0</definedName>
    <definedName name="solver_itr" localSheetId="0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4" hidden="1">2147483647</definedName>
    <definedName name="solver_itr" localSheetId="1" hidden="1">2147483647</definedName>
    <definedName name="solver_itr" localSheetId="15" hidden="1">2147483647</definedName>
    <definedName name="solver_itr" localSheetId="17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kiv" localSheetId="14" hidden="1">2E+30</definedName>
    <definedName name="solver_kiv" localSheetId="15" hidden="1">2E+30</definedName>
    <definedName name="solver_kiv" localSheetId="17" hidden="1">2E+30</definedName>
    <definedName name="solver_kiv" localSheetId="2" hidden="1">2E+30</definedName>
    <definedName name="solver_kiv" localSheetId="4" hidden="1">2E+30</definedName>
    <definedName name="solver_lhs_ob1" localSheetId="13" hidden="1">0</definedName>
    <definedName name="solver_lhs_ob1" localSheetId="14" hidden="1">0</definedName>
    <definedName name="solver_lhs_ob1" localSheetId="15" hidden="1">0</definedName>
    <definedName name="solver_lhs_ob1" localSheetId="17" hidden="1">0</definedName>
    <definedName name="solver_lhs_ob1" localSheetId="18" hidden="1">0</definedName>
    <definedName name="solver_lhs_ob1" localSheetId="2" hidden="1">0</definedName>
    <definedName name="solver_lhs_ob1" localSheetId="4" hidden="1">0</definedName>
    <definedName name="solver_lhs_ob2" localSheetId="14" hidden="1">0</definedName>
    <definedName name="solver_lhs_ob2" localSheetId="15" hidden="1">0</definedName>
    <definedName name="solver_lhs_ob2" localSheetId="17" hidden="1">0</definedName>
    <definedName name="solver_lhs_ob2" localSheetId="18" hidden="1">0</definedName>
    <definedName name="solver_lhs_ob2" localSheetId="4" hidden="1">0</definedName>
    <definedName name="solver_lhs_ob3" localSheetId="14" hidden="1">0</definedName>
    <definedName name="solver_lhs1" localSheetId="0" hidden="1">'9.1'!$E$11:$E$16</definedName>
    <definedName name="solver_lhs1" localSheetId="6" hidden="1">'9.10'!$E$11:$E$16</definedName>
    <definedName name="solver_lhs1" localSheetId="7" hidden="1">'9.11'!$E$11:$E$16</definedName>
    <definedName name="solver_lhs1" localSheetId="8" hidden="1">'9.12'!$E$11:$E$13</definedName>
    <definedName name="solver_lhs1" localSheetId="9" hidden="1">'9.13'!$E$11:$E$13</definedName>
    <definedName name="solver_lhs1" localSheetId="13" hidden="1">'9.18'!$E$11:$E$16</definedName>
    <definedName name="solver_lhs1" localSheetId="14" hidden="1">'9.19'!$C$9:$Q$9</definedName>
    <definedName name="solver_lhs1" localSheetId="1" hidden="1">'9.2'!$E$11:$E$16</definedName>
    <definedName name="solver_lhs1" localSheetId="15" hidden="1">'9.20'!$R$15:$R$20</definedName>
    <definedName name="solver_lhs1" localSheetId="17" hidden="1">'9.22'!$G$20</definedName>
    <definedName name="solver_lhs1" localSheetId="18" hidden="1">'9.23'!$G$20</definedName>
    <definedName name="solver_lhs1" localSheetId="2" hidden="1">'9.6'!$E$11:$E$16</definedName>
    <definedName name="solver_lhs1" localSheetId="4" hidden="1">'9.8'!$B$5:$F$5</definedName>
    <definedName name="solver_lhs1" localSheetId="5" hidden="1">'9.9'!$B$5:$F$5</definedName>
    <definedName name="solver_lhs2" localSheetId="0" hidden="1">'9.1'!$B$5:$D$5</definedName>
    <definedName name="solver_lhs2" localSheetId="6" hidden="1">'9.10'!$B$5:$D$5</definedName>
    <definedName name="solver_lhs2" localSheetId="7" hidden="1">'9.11'!$E$17:$E$19</definedName>
    <definedName name="solver_lhs2" localSheetId="8" hidden="1">'9.12'!$E$14:$E$16</definedName>
    <definedName name="solver_lhs2" localSheetId="9" hidden="1">'9.13'!$E$14:$E$16</definedName>
    <definedName name="solver_lhs2" localSheetId="14" hidden="1">'9.19'!$C$9:$Q$9</definedName>
    <definedName name="solver_lhs2" localSheetId="1" hidden="1">'9.2'!$B$5:$D$5</definedName>
    <definedName name="solver_lhs2" localSheetId="15" hidden="1">'9.20'!$R$21:$R$26</definedName>
    <definedName name="solver_lhs2" localSheetId="17" hidden="1">'9.22'!$G$21:$G$30</definedName>
    <definedName name="solver_lhs2" localSheetId="18" hidden="1">'9.23'!$G$21:$G$30</definedName>
    <definedName name="solver_lhs2" localSheetId="2" hidden="1">'9.6'!$B$5:$D$5</definedName>
    <definedName name="solver_lhs2" localSheetId="4" hidden="1">'9.8'!$G$11:$G$14</definedName>
    <definedName name="solver_lhs2" localSheetId="5" hidden="1">'9.9'!$G$11:$G$14</definedName>
    <definedName name="solver_lhs3" localSheetId="8" hidden="1">'9.12'!$E$11:$E$13</definedName>
    <definedName name="solver_lhs3" localSheetId="9" hidden="1">'9.13'!$E$11:$E$13</definedName>
    <definedName name="solver_lhs3" localSheetId="14" hidden="1">'9.19'!$R$14:$R$15</definedName>
    <definedName name="solver_lin" localSheetId="0" hidden="1">1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lin" localSheetId="9" hidden="1">1</definedName>
    <definedName name="solver_lin" localSheetId="13" hidden="1">1</definedName>
    <definedName name="solver_lin" localSheetId="14" hidden="1">1</definedName>
    <definedName name="solver_lin" localSheetId="1" hidden="1">1</definedName>
    <definedName name="solver_lin" localSheetId="15" hidden="1">1</definedName>
    <definedName name="solver_lin" localSheetId="17" hidden="1">1</definedName>
    <definedName name="solver_lin" localSheetId="18" hidden="1">1</definedName>
    <definedName name="solver_lin" localSheetId="2" hidden="1">1</definedName>
    <definedName name="solver_lin" localSheetId="4" hidden="1">1</definedName>
    <definedName name="solver_lin" localSheetId="5" hidden="1">1</definedName>
    <definedName name="solver_loc" localSheetId="0" hidden="1">1</definedName>
    <definedName name="solver_lva" localSheetId="0" hidden="1">2</definedName>
    <definedName name="solver_mda" localSheetId="0" hidden="1">4</definedName>
    <definedName name="solver_mda" localSheetId="7" hidden="1">1</definedName>
    <definedName name="solver_mda" localSheetId="13" hidden="1">4</definedName>
    <definedName name="solver_mda" localSheetId="14" hidden="1">4</definedName>
    <definedName name="solver_mda" localSheetId="15" hidden="1">4</definedName>
    <definedName name="solver_mda" localSheetId="17" hidden="1">4</definedName>
    <definedName name="solver_mda" localSheetId="18" hidden="1">4</definedName>
    <definedName name="solver_mda" localSheetId="2" hidden="1">4</definedName>
    <definedName name="solver_mda" localSheetId="4" hidden="1">4</definedName>
    <definedName name="solver_mip" localSheetId="0" hidden="1">5000</definedName>
    <definedName name="solver_mip" localSheetId="6" hidden="1">1000</definedName>
    <definedName name="solver_mip" localSheetId="7" hidden="1">1000</definedName>
    <definedName name="solver_mip" localSheetId="8" hidden="1">1000</definedName>
    <definedName name="solver_mip" localSheetId="9" hidden="1">1000</definedName>
    <definedName name="solver_mip" localSheetId="14" hidden="1">2147483647</definedName>
    <definedName name="solver_mip" localSheetId="1" hidden="1">1000</definedName>
    <definedName name="solver_mip" localSheetId="15" hidden="1">2147483647</definedName>
    <definedName name="solver_mip" localSheetId="17" hidden="1">2147483647</definedName>
    <definedName name="solver_mip" localSheetId="2" hidden="1">1000</definedName>
    <definedName name="solver_mip" localSheetId="4" hidden="1">1000</definedName>
    <definedName name="solver_mip" localSheetId="5" hidden="1">1000</definedName>
    <definedName name="solver_mni" localSheetId="0" hidden="1">30</definedName>
    <definedName name="solver_mod" localSheetId="0" hidden="1">3</definedName>
    <definedName name="solver_mod" localSheetId="7" hidden="1">5</definedName>
    <definedName name="solver_mod" localSheetId="13" hidden="1">3</definedName>
    <definedName name="solver_mod" localSheetId="14" hidden="1">3</definedName>
    <definedName name="solver_mod" localSheetId="15" hidden="1">3</definedName>
    <definedName name="solver_mod" localSheetId="17" hidden="1">3</definedName>
    <definedName name="solver_mod" localSheetId="18" hidden="1">3</definedName>
    <definedName name="solver_mod" localSheetId="2" hidden="1">3</definedName>
    <definedName name="solver_mod" localSheetId="4" hidden="1">3</definedName>
    <definedName name="solver_mrt" localSheetId="0" hidden="1">0.075</definedName>
    <definedName name="solver_neg" localSheetId="0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3" hidden="1">1</definedName>
    <definedName name="solver_neg" localSheetId="14" hidden="1">1</definedName>
    <definedName name="solver_neg" localSheetId="1" hidden="1">1</definedName>
    <definedName name="solver_neg" localSheetId="15" hidden="1">1</definedName>
    <definedName name="solver_neg" localSheetId="17" hidden="1">1</definedName>
    <definedName name="solver_neg" localSheetId="18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od" localSheetId="0" hidden="1">5000</definedName>
    <definedName name="solver_nod" localSheetId="6" hidden="1">1000</definedName>
    <definedName name="solver_nod" localSheetId="7" hidden="1">1000</definedName>
    <definedName name="solver_nod" localSheetId="8" hidden="1">1000</definedName>
    <definedName name="solver_nod" localSheetId="9" hidden="1">1000</definedName>
    <definedName name="solver_nod" localSheetId="14" hidden="1">2147483647</definedName>
    <definedName name="solver_nod" localSheetId="1" hidden="1">1000</definedName>
    <definedName name="solver_nod" localSheetId="15" hidden="1">2147483647</definedName>
    <definedName name="solver_nod" localSheetId="17" hidden="1">2147483647</definedName>
    <definedName name="solver_nod" localSheetId="2" hidden="1">1000</definedName>
    <definedName name="solver_nod" localSheetId="4" hidden="1">1000</definedName>
    <definedName name="solver_nod" localSheetId="5" hidden="1">1000</definedName>
    <definedName name="solver_nopt" localSheetId="2" hidden="1">1</definedName>
    <definedName name="solver_ntr" localSheetId="0" hidden="1">0</definedName>
    <definedName name="solver_ntr" localSheetId="7" hidden="1">0</definedName>
    <definedName name="solver_ntr" localSheetId="13" hidden="1">0</definedName>
    <definedName name="solver_ntr" localSheetId="14" hidden="1">0</definedName>
    <definedName name="solver_ntr" localSheetId="15" hidden="1">0</definedName>
    <definedName name="solver_ntr" localSheetId="17" hidden="1">0</definedName>
    <definedName name="solver_ntr" localSheetId="18" hidden="1">0</definedName>
    <definedName name="solver_ntr" localSheetId="2" hidden="1">0</definedName>
    <definedName name="solver_ntr" localSheetId="4" hidden="1">0</definedName>
    <definedName name="solver_ntri" hidden="1">1000</definedName>
    <definedName name="solver_num" localSheetId="0" hidden="1">1</definedName>
    <definedName name="solver_num" localSheetId="6" hidden="1">1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um" localSheetId="13" hidden="1">1</definedName>
    <definedName name="solver_num" localSheetId="14" hidden="1">3</definedName>
    <definedName name="solver_num" localSheetId="1" hidden="1">1</definedName>
    <definedName name="solver_num" localSheetId="15" hidden="1">2</definedName>
    <definedName name="solver_num" localSheetId="17" hidden="1">2</definedName>
    <definedName name="solver_num" localSheetId="18" hidden="1">2</definedName>
    <definedName name="solver_num" localSheetId="2" hidden="1">1</definedName>
    <definedName name="solver_num" localSheetId="4" hidden="1">2</definedName>
    <definedName name="solver_num" localSheetId="5" hidden="1">2</definedName>
    <definedName name="solver_nwt" localSheetId="0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obc" localSheetId="0" hidden="1">0</definedName>
    <definedName name="solver_obc" localSheetId="13" hidden="1">0</definedName>
    <definedName name="solver_obc" localSheetId="14" hidden="1">0</definedName>
    <definedName name="solver_obc" localSheetId="15" hidden="1">0</definedName>
    <definedName name="solver_obc" localSheetId="17" hidden="1">0</definedName>
    <definedName name="solver_obc" localSheetId="18" hidden="1">0</definedName>
    <definedName name="solver_obc" localSheetId="2" hidden="1">0</definedName>
    <definedName name="solver_obc" localSheetId="4" hidden="1">0</definedName>
    <definedName name="solver_obp" localSheetId="0" hidden="1">0</definedName>
    <definedName name="solver_obp" localSheetId="13" hidden="1">0</definedName>
    <definedName name="solver_obp" localSheetId="14" hidden="1">0</definedName>
    <definedName name="solver_obp" localSheetId="15" hidden="1">0</definedName>
    <definedName name="solver_obp" localSheetId="17" hidden="1">0</definedName>
    <definedName name="solver_obp" localSheetId="18" hidden="1">0</definedName>
    <definedName name="solver_obp" localSheetId="2" hidden="1">0</definedName>
    <definedName name="solver_obp" localSheetId="4" hidden="1">0</definedName>
    <definedName name="solver_ofx" localSheetId="0" hidden="1">2</definedName>
    <definedName name="solver_ofx" localSheetId="6" hidden="1">2</definedName>
    <definedName name="solver_ofx" localSheetId="7" hidden="1">2</definedName>
    <definedName name="solver_ofx" localSheetId="8" hidden="1">2</definedName>
    <definedName name="solver_ofx" localSheetId="9" hidden="1">2</definedName>
    <definedName name="solver_ofx" localSheetId="1" hidden="1">2</definedName>
    <definedName name="solver_ofx" localSheetId="2" hidden="1">2</definedName>
    <definedName name="solver_ofx" localSheetId="4" hidden="1">2</definedName>
    <definedName name="solver_ofx" localSheetId="5" hidden="1">2</definedName>
    <definedName name="solver_opt" localSheetId="0" hidden="1">'9.1'!$E$8</definedName>
    <definedName name="solver_opt" localSheetId="6" hidden="1">'9.10'!$E$8</definedName>
    <definedName name="solver_opt" localSheetId="7" hidden="1">'9.11'!$E$8</definedName>
    <definedName name="solver_opt" localSheetId="8" hidden="1">'9.12'!$E$8</definedName>
    <definedName name="solver_opt" localSheetId="9" hidden="1">'9.13'!$E$8</definedName>
    <definedName name="solver_opt" localSheetId="13" hidden="1">'9.18'!$E$8</definedName>
    <definedName name="solver_opt" localSheetId="14" hidden="1">'9.19'!$R$11</definedName>
    <definedName name="solver_opt" localSheetId="1" hidden="1">'9.2'!$E$8</definedName>
    <definedName name="solver_opt" localSheetId="15" hidden="1">'9.20'!$R$13</definedName>
    <definedName name="solver_opt" localSheetId="17" hidden="1">'9.22'!$G$18</definedName>
    <definedName name="solver_opt" localSheetId="18" hidden="1">'9.23'!$G$18</definedName>
    <definedName name="solver_opt" localSheetId="2" hidden="1">'9.6'!$E$8</definedName>
    <definedName name="solver_opt" localSheetId="4" hidden="1">'9.8'!$G$8</definedName>
    <definedName name="solver_opt" localSheetId="5" hidden="1">'9.9'!$G$8</definedName>
    <definedName name="solver_opt_ob" localSheetId="0" hidden="1">1</definedName>
    <definedName name="solver_opt_ob" localSheetId="13" hidden="1">1</definedName>
    <definedName name="solver_opt_ob" localSheetId="14" hidden="1">1</definedName>
    <definedName name="solver_opt_ob" localSheetId="15" hidden="1">1</definedName>
    <definedName name="solver_opt_ob" localSheetId="17" hidden="1">1</definedName>
    <definedName name="solver_opt_ob" localSheetId="18" hidden="1">1</definedName>
    <definedName name="solver_opt_ob" localSheetId="2" hidden="1">1</definedName>
    <definedName name="solver_opt_ob" localSheetId="4" hidden="1">1</definedName>
    <definedName name="solver_phr" localSheetId="7" hidden="1">2</definedName>
    <definedName name="solver_piv" localSheetId="0" hidden="1">0.000001</definedName>
    <definedName name="solver_piv" localSheetId="6" hidden="1">0.000001</definedName>
    <definedName name="solver_piv" localSheetId="7" hidden="1">0.000001</definedName>
    <definedName name="solver_piv" localSheetId="8" hidden="1">0.000001</definedName>
    <definedName name="solver_piv" localSheetId="9" hidden="1">0.000001</definedName>
    <definedName name="solver_piv" localSheetId="1" hidden="1">0.000001</definedName>
    <definedName name="solver_piv" localSheetId="2" hidden="1">0.000001</definedName>
    <definedName name="solver_piv" localSheetId="4" hidden="1">0.000001</definedName>
    <definedName name="solver_piv" localSheetId="5" hidden="1">0.000001</definedName>
    <definedName name="solver_pre" localSheetId="0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o" localSheetId="0" hidden="1">2</definedName>
    <definedName name="solver_pro" localSheetId="6" hidden="1">2</definedName>
    <definedName name="solver_pro" localSheetId="7" hidden="1">2</definedName>
    <definedName name="solver_pro" localSheetId="8" hidden="1">2</definedName>
    <definedName name="solver_pro" localSheetId="9" hidden="1">2</definedName>
    <definedName name="solver_pro" localSheetId="1" hidden="1">2</definedName>
    <definedName name="solver_pro" localSheetId="2" hidden="1">2</definedName>
    <definedName name="solver_pro" localSheetId="4" hidden="1">2</definedName>
    <definedName name="solver_pro" localSheetId="5" hidden="1">2</definedName>
    <definedName name="solver_psi" localSheetId="13" hidden="1">0</definedName>
    <definedName name="solver_psi" localSheetId="14" hidden="1">0</definedName>
    <definedName name="solver_psi" localSheetId="15" hidden="1">0</definedName>
    <definedName name="solver_psi" localSheetId="17" hidden="1">0</definedName>
    <definedName name="solver_psi" localSheetId="18" hidden="1">0</definedName>
    <definedName name="solver_psi" localSheetId="2" hidden="1">0</definedName>
    <definedName name="solver_psi" localSheetId="4" hidden="1">0</definedName>
    <definedName name="solver_rbv" localSheetId="0" hidden="1">1</definedName>
    <definedName name="solver_rdp" localSheetId="7" hidden="1">0</definedName>
    <definedName name="solver_rdp" localSheetId="13" hidden="1">0</definedName>
    <definedName name="solver_rdp" localSheetId="14" hidden="1">0</definedName>
    <definedName name="solver_rdp" localSheetId="15" hidden="1">0</definedName>
    <definedName name="solver_rdp" localSheetId="17" hidden="1">0</definedName>
    <definedName name="solver_rdp" localSheetId="18" hidden="1">0</definedName>
    <definedName name="solver_rdp" localSheetId="2" hidden="1">0</definedName>
    <definedName name="solver_rdp" localSheetId="4" hidden="1">0</definedName>
    <definedName name="solver_reco1" localSheetId="2" hidden="1">0</definedName>
    <definedName name="solver_reco1" localSheetId="4" hidden="1">0</definedName>
    <definedName name="solver_reco2" localSheetId="4" hidden="1">0</definedName>
    <definedName name="solver_red" localSheetId="0" hidden="1">0.000001</definedName>
    <definedName name="solver_red" localSheetId="6" hidden="1">0.000001</definedName>
    <definedName name="solver_red" localSheetId="7" hidden="1">0.000001</definedName>
    <definedName name="solver_red" localSheetId="8" hidden="1">0.000001</definedName>
    <definedName name="solver_red" localSheetId="9" hidden="1">0.000001</definedName>
    <definedName name="solver_red" localSheetId="1" hidden="1">0.000001</definedName>
    <definedName name="solver_red" localSheetId="2" hidden="1">0.000001</definedName>
    <definedName name="solver_red" localSheetId="4" hidden="1">0.000001</definedName>
    <definedName name="solver_red" localSheetId="5" hidden="1">0.000001</definedName>
    <definedName name="solver_rel1" localSheetId="0" hidden="1">1</definedName>
    <definedName name="solver_rel1" localSheetId="6" hidden="1">1</definedName>
    <definedName name="solver_rel1" localSheetId="7" hidden="1">1</definedName>
    <definedName name="solver_rel1" localSheetId="8" hidden="1">3</definedName>
    <definedName name="solver_rel1" localSheetId="9" hidden="1">3</definedName>
    <definedName name="solver_rel1" localSheetId="13" hidden="1">1</definedName>
    <definedName name="solver_rel1" localSheetId="14" hidden="1">1</definedName>
    <definedName name="solver_rel1" localSheetId="1" hidden="1">1</definedName>
    <definedName name="solver_rel1" localSheetId="15" hidden="1">1</definedName>
    <definedName name="solver_rel1" localSheetId="17" hidden="1">2</definedName>
    <definedName name="solver_rel1" localSheetId="18" hidden="1">2</definedName>
    <definedName name="solver_rel1" localSheetId="2" hidden="1">1</definedName>
    <definedName name="solver_rel1" localSheetId="4" hidden="1">3</definedName>
    <definedName name="solver_rel1" localSheetId="5" hidden="1">3</definedName>
    <definedName name="solver_rel2" localSheetId="0" hidden="1">3</definedName>
    <definedName name="solver_rel2" localSheetId="6" hidden="1">3</definedName>
    <definedName name="solver_rel2" localSheetId="7" hidden="1">3</definedName>
    <definedName name="solver_rel2" localSheetId="8" hidden="1">1</definedName>
    <definedName name="solver_rel2" localSheetId="9" hidden="1">1</definedName>
    <definedName name="solver_rel2" localSheetId="14" hidden="1">3</definedName>
    <definedName name="solver_rel2" localSheetId="1" hidden="1">3</definedName>
    <definedName name="solver_rel2" localSheetId="15" hidden="1">2</definedName>
    <definedName name="solver_rel2" localSheetId="17" hidden="1">1</definedName>
    <definedName name="solver_rel2" localSheetId="18" hidden="1">1</definedName>
    <definedName name="solver_rel2" localSheetId="2" hidden="1">3</definedName>
    <definedName name="solver_rel2" localSheetId="4" hidden="1">3</definedName>
    <definedName name="solver_rel2" localSheetId="5" hidden="1">3</definedName>
    <definedName name="solver_rel3" localSheetId="8" hidden="1">3</definedName>
    <definedName name="solver_rel3" localSheetId="9" hidden="1">3</definedName>
    <definedName name="solver_rel3" localSheetId="14" hidden="1">1</definedName>
    <definedName name="solver_reo" localSheetId="0" hidden="1">2</definedName>
    <definedName name="solver_reo" localSheetId="6" hidden="1">2</definedName>
    <definedName name="solver_reo" localSheetId="7" hidden="1">2</definedName>
    <definedName name="solver_reo" localSheetId="8" hidden="1">2</definedName>
    <definedName name="solver_reo" localSheetId="9" hidden="1">2</definedName>
    <definedName name="solver_reo" localSheetId="1" hidden="1">2</definedName>
    <definedName name="solver_reo" localSheetId="2" hidden="1">2</definedName>
    <definedName name="solver_reo" localSheetId="4" hidden="1">2</definedName>
    <definedName name="solver_reo" localSheetId="5" hidden="1">2</definedName>
    <definedName name="solver_rep" localSheetId="0" hidden="1">2</definedName>
    <definedName name="solver_rep" localSheetId="6" hidden="1">2</definedName>
    <definedName name="solver_rep" localSheetId="7" hidden="1">2</definedName>
    <definedName name="solver_rep" localSheetId="8" hidden="1">2</definedName>
    <definedName name="solver_rep" localSheetId="9" hidden="1">2</definedName>
    <definedName name="solver_rep" localSheetId="14" hidden="1">0</definedName>
    <definedName name="solver_rep" localSheetId="1" hidden="1">2</definedName>
    <definedName name="solver_rep" localSheetId="15" hidden="1">0</definedName>
    <definedName name="solver_rep" localSheetId="17" hidden="1">0</definedName>
    <definedName name="solver_rep" localSheetId="2" hidden="1">2</definedName>
    <definedName name="solver_rep" localSheetId="4" hidden="1">2</definedName>
    <definedName name="solver_rep" localSheetId="5" hidden="1">2</definedName>
    <definedName name="solver_rhs1" localSheetId="0" hidden="1">'9.1'!$G$11:$G$16</definedName>
    <definedName name="solver_rhs1" localSheetId="6" hidden="1">'9.10'!$G$11:$G$16</definedName>
    <definedName name="solver_rhs1" localSheetId="7" hidden="1">'9.11'!$G$11:$G$16</definedName>
    <definedName name="solver_rhs1" localSheetId="8" hidden="1">'9.12'!$G$11:$G$13</definedName>
    <definedName name="solver_rhs1" localSheetId="9" hidden="1">'9.13'!$G$11:$G$13</definedName>
    <definedName name="solver_rhs1" localSheetId="13" hidden="1">'9.18'!$G$11:$G$16</definedName>
    <definedName name="solver_rhs1" localSheetId="14" hidden="1">'9.19'!$C$7:$Q$7</definedName>
    <definedName name="solver_rhs1" localSheetId="1" hidden="1">'9.2'!$G$11:$G$16</definedName>
    <definedName name="solver_rhs1" localSheetId="15" hidden="1">'9.20'!$T$15:$T$20</definedName>
    <definedName name="solver_rhs1" localSheetId="17" hidden="1">'9.22'!$I$20</definedName>
    <definedName name="solver_rhs1" localSheetId="18" hidden="1">'9.23'!$I$20</definedName>
    <definedName name="solver_rhs1" localSheetId="2" hidden="1">'9.6'!$G$11:$G$16</definedName>
    <definedName name="solver_rhs1" localSheetId="4" hidden="1">'9.8'!$B$6:$F$6</definedName>
    <definedName name="solver_rhs1" localSheetId="5" hidden="1">'9.9'!$B$6:$F$6</definedName>
    <definedName name="solver_rhs2" localSheetId="0" hidden="1">0</definedName>
    <definedName name="solver_rhs2" localSheetId="6" hidden="1">0</definedName>
    <definedName name="solver_rhs2" localSheetId="7" hidden="1">'9.11'!$G$17:$G$19</definedName>
    <definedName name="solver_rhs2" localSheetId="8" hidden="1">'9.12'!$G$14:$G$16</definedName>
    <definedName name="solver_rhs2" localSheetId="9" hidden="1">'9.13'!$G$14:$G$16</definedName>
    <definedName name="solver_rhs2" localSheetId="14" hidden="1">'9.19'!$C$6:$Q$6</definedName>
    <definedName name="solver_rhs2" localSheetId="1" hidden="1">0</definedName>
    <definedName name="solver_rhs2" localSheetId="15" hidden="1">'9.20'!$T$21:$T$26</definedName>
    <definedName name="solver_rhs2" localSheetId="17" hidden="1">'9.22'!$I$21:$I$30</definedName>
    <definedName name="solver_rhs2" localSheetId="18" hidden="1">'9.23'!$I$21:$I$30</definedName>
    <definedName name="solver_rhs2" localSheetId="2" hidden="1">0</definedName>
    <definedName name="solver_rhs2" localSheetId="4" hidden="1">'9.8'!$I$11:$I$14</definedName>
    <definedName name="solver_rhs2" localSheetId="5" hidden="1">'9.9'!$I$11:$I$14</definedName>
    <definedName name="solver_rhs3" localSheetId="8" hidden="1">'9.12'!$G$11:$G$13</definedName>
    <definedName name="solver_rhs3" localSheetId="9" hidden="1">'9.13'!$G$11:$G$13</definedName>
    <definedName name="solver_rhs3" localSheetId="14" hidden="1">'9.19'!$T$14:$T$15</definedName>
    <definedName name="solver_rlx" localSheetId="0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3" hidden="1">0</definedName>
    <definedName name="solver_rlx" localSheetId="14" hidden="1">0</definedName>
    <definedName name="solver_rlx" localSheetId="1" hidden="1">2</definedName>
    <definedName name="solver_rlx" localSheetId="15" hidden="1">0</definedName>
    <definedName name="solver_rlx" localSheetId="17" hidden="1">0</definedName>
    <definedName name="solver_rlx" localSheetId="18" hidden="1">0</definedName>
    <definedName name="solver_rlx" localSheetId="2" hidden="1">0</definedName>
    <definedName name="solver_rlx" localSheetId="4" hidden="1">0</definedName>
    <definedName name="solver_rlx" localSheetId="5" hidden="1">2</definedName>
    <definedName name="solver_rsmp" hidden="1">2</definedName>
    <definedName name="solver_rtr" localSheetId="7" hidden="1">0</definedName>
    <definedName name="solver_rtr" localSheetId="13" hidden="1">0</definedName>
    <definedName name="solver_rtr" localSheetId="14" hidden="1">0</definedName>
    <definedName name="solver_rtr" localSheetId="15" hidden="1">0</definedName>
    <definedName name="solver_rtr" localSheetId="17" hidden="1">0</definedName>
    <definedName name="solver_rtr" localSheetId="18" hidden="1">0</definedName>
    <definedName name="solver_rtr" localSheetId="2" hidden="1">0</definedName>
    <definedName name="solver_rtr" localSheetId="4" hidden="1">0</definedName>
    <definedName name="solver_rxc1" localSheetId="13" hidden="1">1</definedName>
    <definedName name="solver_rxc1" localSheetId="14" hidden="1">1</definedName>
    <definedName name="solver_rxc1" localSheetId="15" hidden="1">1</definedName>
    <definedName name="solver_rxc1" localSheetId="17" hidden="1">1</definedName>
    <definedName name="solver_rxc1" localSheetId="18" hidden="1">1</definedName>
    <definedName name="solver_rxc1" localSheetId="2" hidden="1">1</definedName>
    <definedName name="solver_rxc1" localSheetId="4" hidden="1">1</definedName>
    <definedName name="solver_rxc2" localSheetId="14" hidden="1">1</definedName>
    <definedName name="solver_rxc2" localSheetId="15" hidden="1">1</definedName>
    <definedName name="solver_rxc2" localSheetId="17" hidden="1">1</definedName>
    <definedName name="solver_rxc2" localSheetId="18" hidden="1">1</definedName>
    <definedName name="solver_rxc2" localSheetId="4" hidden="1">1</definedName>
    <definedName name="solver_rxc3" localSheetId="14" hidden="1">1</definedName>
    <definedName name="solver_rxv" localSheetId="0" hidden="1">1</definedName>
    <definedName name="solver_rxv" localSheetId="13" hidden="1">1</definedName>
    <definedName name="solver_rxv" localSheetId="14" hidden="1">1</definedName>
    <definedName name="solver_rxv" localSheetId="15" hidden="1">1</definedName>
    <definedName name="solver_rxv" localSheetId="17" hidden="1">1</definedName>
    <definedName name="solver_rxv" localSheetId="18" hidden="1">1</definedName>
    <definedName name="solver_rxv" localSheetId="2" hidden="1">1</definedName>
    <definedName name="solver_rxv" localSheetId="4" hidden="1">1</definedName>
    <definedName name="solver_scl" localSheetId="0" hidden="1">2</definedName>
    <definedName name="solver_scl" localSheetId="6" hidden="1">1</definedName>
    <definedName name="solver_scl" localSheetId="7" hidden="1">1</definedName>
    <definedName name="solver_scl" localSheetId="8" hidden="1">2</definedName>
    <definedName name="solver_scl" localSheetId="9" hidden="1">2</definedName>
    <definedName name="solver_scl" localSheetId="14" hidden="1">0</definedName>
    <definedName name="solver_scl" localSheetId="1" hidden="1">1</definedName>
    <definedName name="solver_scl" localSheetId="15" hidden="1">0</definedName>
    <definedName name="solver_scl" localSheetId="17" hidden="1">0</definedName>
    <definedName name="solver_scl" localSheetId="2" hidden="1">1</definedName>
    <definedName name="solver_scl" localSheetId="4" hidden="1">2</definedName>
    <definedName name="solver_scl" localSheetId="5" hidden="1">2</definedName>
    <definedName name="solver_seed" hidden="1">0</definedName>
    <definedName name="solver_sel" localSheetId="7" hidden="1">1</definedName>
    <definedName name="solver_sel" localSheetId="13" hidden="1">1</definedName>
    <definedName name="solver_sel" localSheetId="14" hidden="1">1</definedName>
    <definedName name="solver_sel" localSheetId="15" hidden="1">1</definedName>
    <definedName name="solver_sel" localSheetId="17" hidden="1">1</definedName>
    <definedName name="solver_sel" localSheetId="18" hidden="1">1</definedName>
    <definedName name="solver_sel" localSheetId="2" hidden="1">1</definedName>
    <definedName name="solver_sel" localSheetId="4" hidden="1">1</definedName>
    <definedName name="solver_sho" localSheetId="0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4" hidden="1">0</definedName>
    <definedName name="solver_sho" localSheetId="1" hidden="1">2</definedName>
    <definedName name="solver_sho" localSheetId="15" hidden="1">0</definedName>
    <definedName name="solver_sho" localSheetId="17" hidden="1">0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lv" localSheetId="0" hidden="1">0</definedName>
    <definedName name="solver_slv" localSheetId="13" hidden="1">0</definedName>
    <definedName name="solver_slv" localSheetId="14" hidden="1">0</definedName>
    <definedName name="solver_slv" localSheetId="15" hidden="1">0</definedName>
    <definedName name="solver_slv" localSheetId="17" hidden="1">0</definedName>
    <definedName name="solver_slv" localSheetId="18" hidden="1">0</definedName>
    <definedName name="solver_slv" localSheetId="2" hidden="1">0</definedName>
    <definedName name="solver_slv" localSheetId="4" hidden="1">0</definedName>
    <definedName name="solver_slvu" localSheetId="0" hidden="1">0</definedName>
    <definedName name="solver_slvu" localSheetId="13" hidden="1">0</definedName>
    <definedName name="solver_slvu" localSheetId="14" hidden="1">0</definedName>
    <definedName name="solver_slvu" localSheetId="15" hidden="1">0</definedName>
    <definedName name="solver_slvu" localSheetId="17" hidden="1">0</definedName>
    <definedName name="solver_slvu" localSheetId="18" hidden="1">0</definedName>
    <definedName name="solver_slvu" localSheetId="2" hidden="1">0</definedName>
    <definedName name="solver_slvu" localSheetId="4" hidden="1">0</definedName>
    <definedName name="solver_spid" localSheetId="17" hidden="1">" "</definedName>
    <definedName name="solver_spid" localSheetId="18" hidden="1">" "</definedName>
    <definedName name="solver_spid" localSheetId="2" hidden="1">" "</definedName>
    <definedName name="solver_spid" localSheetId="4" hidden="1">" "</definedName>
    <definedName name="solver_srvr" localSheetId="17" hidden="1">" "</definedName>
    <definedName name="solver_srvr" localSheetId="18" hidden="1">" "</definedName>
    <definedName name="solver_srvr" localSheetId="2" hidden="1">" "</definedName>
    <definedName name="solver_srvr" localSheetId="4" hidden="1">" "</definedName>
    <definedName name="solver_ssz" localSheetId="0" hidden="1">100</definedName>
    <definedName name="solver_std" localSheetId="0" hidden="1">0</definedName>
    <definedName name="solver_tim" localSheetId="0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4" hidden="1">2147483647</definedName>
    <definedName name="solver_tim" localSheetId="1" hidden="1">2147483647</definedName>
    <definedName name="solver_tim" localSheetId="15" hidden="1">2147483647</definedName>
    <definedName name="solver_tim" localSheetId="17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mp" localSheetId="0" hidden="1">0</definedName>
    <definedName name="solver_tmp" localSheetId="6" hidden="1">0</definedName>
    <definedName name="solver_tmp" localSheetId="7" hidden="1">0</definedName>
    <definedName name="solver_tmp" localSheetId="1" hidden="1">0</definedName>
    <definedName name="solver_tmp" localSheetId="2" hidden="1">0</definedName>
    <definedName name="solver_tol" localSheetId="0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4" hidden="1">0</definedName>
    <definedName name="solver_tol" localSheetId="1" hidden="1">0.05</definedName>
    <definedName name="solver_tol" localSheetId="15" hidden="1">0</definedName>
    <definedName name="solver_tol" localSheetId="17" hidden="1">0</definedName>
    <definedName name="solver_tol" localSheetId="2" hidden="1">0.05</definedName>
    <definedName name="solver_tol" localSheetId="4" hidden="1">0.05</definedName>
    <definedName name="solver_tol" localSheetId="5" hidden="1">0.05</definedName>
    <definedName name="solver_typ" localSheetId="0" hidden="1">1</definedName>
    <definedName name="solver_typ" localSheetId="6" hidden="1">1</definedName>
    <definedName name="solver_typ" localSheetId="7" hidden="1">1</definedName>
    <definedName name="solver_typ" localSheetId="8" hidden="1">2</definedName>
    <definedName name="solver_typ" localSheetId="9" hidden="1">2</definedName>
    <definedName name="solver_typ" localSheetId="13" hidden="1">1</definedName>
    <definedName name="solver_typ" localSheetId="14" hidden="1">1</definedName>
    <definedName name="solver_typ" localSheetId="1" hidden="1">1</definedName>
    <definedName name="solver_typ" localSheetId="15" hidden="1">2</definedName>
    <definedName name="solver_typ" localSheetId="17" hidden="1">1</definedName>
    <definedName name="solver_typ" localSheetId="18" hidden="1">1</definedName>
    <definedName name="solver_typ" localSheetId="2" hidden="1">1</definedName>
    <definedName name="solver_typ" localSheetId="4" hidden="1">2</definedName>
    <definedName name="solver_typ" localSheetId="5" hidden="1">2</definedName>
    <definedName name="solver_umod" localSheetId="13" hidden="1">1</definedName>
    <definedName name="solver_umod" localSheetId="14" hidden="1">1</definedName>
    <definedName name="solver_umod" localSheetId="15" hidden="1">1</definedName>
    <definedName name="solver_umod" localSheetId="17" hidden="1">1</definedName>
    <definedName name="solver_umod" localSheetId="18" hidden="1">1</definedName>
    <definedName name="solver_umod" localSheetId="2" hidden="1">1</definedName>
    <definedName name="solver_umod" localSheetId="4" hidden="1">1</definedName>
    <definedName name="solver_urs" localSheetId="0" hidden="1">0</definedName>
    <definedName name="solver_urs" localSheetId="13" hidden="1">0</definedName>
    <definedName name="solver_urs" localSheetId="14" hidden="1">0</definedName>
    <definedName name="solver_urs" localSheetId="15" hidden="1">0</definedName>
    <definedName name="solver_urs" localSheetId="17" hidden="1">0</definedName>
    <definedName name="solver_urs" localSheetId="18" hidden="1">0</definedName>
    <definedName name="solver_urs" localSheetId="2" hidden="1">0</definedName>
    <definedName name="solver_urs" localSheetId="4" hidden="1">0</definedName>
    <definedName name="solver_userid" localSheetId="0" hidden="1">8458</definedName>
    <definedName name="solver_userid" localSheetId="6" hidden="1">8458</definedName>
    <definedName name="solver_userid" localSheetId="7" hidden="1">8458</definedName>
    <definedName name="solver_userid" localSheetId="8" hidden="1">8458</definedName>
    <definedName name="solver_userid" localSheetId="9" hidden="1">8458</definedName>
    <definedName name="solver_userid" localSheetId="13" hidden="1">8458</definedName>
    <definedName name="solver_userid" localSheetId="14" hidden="1">8458</definedName>
    <definedName name="solver_userid" localSheetId="1" hidden="1">8458</definedName>
    <definedName name="solver_userid" localSheetId="15" hidden="1">8458</definedName>
    <definedName name="solver_userid" localSheetId="17" hidden="1">8458</definedName>
    <definedName name="solver_userid" localSheetId="18" hidden="1">8458</definedName>
    <definedName name="solver_userid" localSheetId="2" hidden="1">8458</definedName>
    <definedName name="solver_userid" localSheetId="4" hidden="1">8458</definedName>
    <definedName name="solver_userid" localSheetId="5" hidden="1">8458</definedName>
    <definedName name="solver_val" localSheetId="0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3" hidden="1">0</definedName>
    <definedName name="solver_val" localSheetId="14" hidden="1">0</definedName>
    <definedName name="solver_val" localSheetId="1" hidden="1">0</definedName>
    <definedName name="solver_val" localSheetId="15" hidden="1">0</definedName>
    <definedName name="solver_val" localSheetId="17" hidden="1">0</definedName>
    <definedName name="solver_val" localSheetId="18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r" localSheetId="0" hidden="1">" "</definedName>
    <definedName name="solver_var" localSheetId="13" hidden="1">" "</definedName>
    <definedName name="solver_var" localSheetId="14" hidden="1">" "</definedName>
    <definedName name="solver_var" localSheetId="15" hidden="1">" "</definedName>
    <definedName name="solver_var" localSheetId="17" hidden="1">" "</definedName>
    <definedName name="solver_var" localSheetId="18" hidden="1">" "</definedName>
    <definedName name="solver_var" localSheetId="2" hidden="1">" "</definedName>
    <definedName name="solver_var" localSheetId="4" hidden="1">" "</definedName>
    <definedName name="solver_ver" localSheetId="0" hidden="1">16</definedName>
    <definedName name="solver_ver" localSheetId="6" hidden="1">2</definedName>
    <definedName name="solver_ver" localSheetId="7" hidden="1">6</definedName>
    <definedName name="solver_ver" localSheetId="8" hidden="1">2</definedName>
    <definedName name="solver_ver" localSheetId="9" hidden="1">2</definedName>
    <definedName name="solver_ver" localSheetId="13" hidden="1">9</definedName>
    <definedName name="solver_ver" localSheetId="14" hidden="1">9</definedName>
    <definedName name="solver_ver" localSheetId="1" hidden="1">2</definedName>
    <definedName name="solver_ver" localSheetId="15" hidden="1">9</definedName>
    <definedName name="solver_ver" localSheetId="17" hidden="1">12</definedName>
    <definedName name="solver_ver" localSheetId="18" hidden="1">12</definedName>
    <definedName name="solver_ver" localSheetId="2" hidden="1">16</definedName>
    <definedName name="solver_ver" localSheetId="4" hidden="1">16</definedName>
    <definedName name="solver_ver" localSheetId="5" hidden="1">2</definedName>
    <definedName name="solver_vir" localSheetId="0" hidden="1">1</definedName>
    <definedName name="solver_vir" localSheetId="7" hidden="1">1</definedName>
    <definedName name="solver_vir" localSheetId="13" hidden="1">1</definedName>
    <definedName name="solver_vir" localSheetId="14" hidden="1">1</definedName>
    <definedName name="solver_vir" localSheetId="15" hidden="1">1</definedName>
    <definedName name="solver_vir" localSheetId="17" hidden="1">1</definedName>
    <definedName name="solver_vir" localSheetId="18" hidden="1">1</definedName>
    <definedName name="solver_vir" localSheetId="2" hidden="1">1</definedName>
    <definedName name="solver_vir" localSheetId="4" hidden="1">1</definedName>
    <definedName name="solver_vol" localSheetId="13" hidden="1">0</definedName>
    <definedName name="solver_vol" localSheetId="14" hidden="1">0</definedName>
    <definedName name="solver_vol" localSheetId="15" hidden="1">0</definedName>
    <definedName name="solver_vol" localSheetId="17" hidden="1">0</definedName>
    <definedName name="solver_vol" localSheetId="18" hidden="1">0</definedName>
    <definedName name="solver_vol" localSheetId="2" hidden="1">0</definedName>
    <definedName name="solver_vol" localSheetId="4" hidden="1">0</definedName>
    <definedName name="solver_vst" localSheetId="0" hidden="1">0</definedName>
    <definedName name="solver_vst" localSheetId="13" hidden="1">0</definedName>
    <definedName name="solver_vst" localSheetId="14" hidden="1">0</definedName>
    <definedName name="solver_vst" localSheetId="15" hidden="1">0</definedName>
    <definedName name="solver_vst" localSheetId="17" hidden="1">0</definedName>
    <definedName name="solver_vst" localSheetId="18" hidden="1">0</definedName>
    <definedName name="solver_vst" localSheetId="2" hidden="1">0</definedName>
    <definedName name="solver_vst" localSheetId="4" hidden="1">0</definedName>
  </definedNames>
  <calcPr calcId="162913"/>
</workbook>
</file>

<file path=xl/calcChain.xml><?xml version="1.0" encoding="utf-8"?>
<calcChain xmlns="http://schemas.openxmlformats.org/spreadsheetml/2006/main">
  <c r="F20" i="34" l="1"/>
  <c r="E20" i="34"/>
  <c r="G18" i="34"/>
  <c r="F30" i="35" l="1"/>
  <c r="E30" i="35"/>
  <c r="D30" i="35"/>
  <c r="C30" i="35"/>
  <c r="B30" i="35"/>
  <c r="F29" i="35"/>
  <c r="E29" i="35"/>
  <c r="D29" i="35"/>
  <c r="C29" i="35"/>
  <c r="B29" i="35"/>
  <c r="F28" i="35"/>
  <c r="E28" i="35"/>
  <c r="D28" i="35"/>
  <c r="C28" i="35"/>
  <c r="B28" i="35"/>
  <c r="F27" i="35"/>
  <c r="E27" i="35"/>
  <c r="D27" i="35"/>
  <c r="C27" i="35"/>
  <c r="B27" i="35"/>
  <c r="F26" i="35"/>
  <c r="E26" i="35"/>
  <c r="D26" i="35"/>
  <c r="C26" i="35"/>
  <c r="B26" i="35"/>
  <c r="F25" i="35"/>
  <c r="E25" i="35"/>
  <c r="D25" i="35"/>
  <c r="C25" i="35"/>
  <c r="B25" i="35"/>
  <c r="F24" i="35"/>
  <c r="E24" i="35"/>
  <c r="D24" i="35"/>
  <c r="C24" i="35"/>
  <c r="B24" i="35"/>
  <c r="F23" i="35"/>
  <c r="E23" i="35"/>
  <c r="D23" i="35"/>
  <c r="C23" i="35"/>
  <c r="B23" i="35"/>
  <c r="F22" i="35"/>
  <c r="E22" i="35"/>
  <c r="D22" i="35"/>
  <c r="C22" i="35"/>
  <c r="B22" i="35"/>
  <c r="F21" i="35"/>
  <c r="E21" i="35"/>
  <c r="D21" i="35"/>
  <c r="C21" i="35"/>
  <c r="B21" i="35"/>
  <c r="F20" i="35"/>
  <c r="E20" i="35"/>
  <c r="G20" i="35" s="1"/>
  <c r="D18" i="35"/>
  <c r="C18" i="35"/>
  <c r="F30" i="34"/>
  <c r="E30" i="34"/>
  <c r="D30" i="34"/>
  <c r="C30" i="34"/>
  <c r="B30" i="34"/>
  <c r="F29" i="34"/>
  <c r="E29" i="34"/>
  <c r="D29" i="34"/>
  <c r="C29" i="34"/>
  <c r="B29" i="34"/>
  <c r="F28" i="34"/>
  <c r="E28" i="34"/>
  <c r="D28" i="34"/>
  <c r="C28" i="34"/>
  <c r="B28" i="34"/>
  <c r="F27" i="34"/>
  <c r="E27" i="34"/>
  <c r="D27" i="34"/>
  <c r="C27" i="34"/>
  <c r="G27" i="34" s="1"/>
  <c r="B27" i="34"/>
  <c r="F26" i="34"/>
  <c r="E26" i="34"/>
  <c r="D26" i="34"/>
  <c r="C26" i="34"/>
  <c r="B26" i="34"/>
  <c r="F25" i="34"/>
  <c r="E25" i="34"/>
  <c r="D25" i="34"/>
  <c r="C25" i="34"/>
  <c r="B25" i="34"/>
  <c r="F24" i="34"/>
  <c r="E24" i="34"/>
  <c r="D24" i="34"/>
  <c r="C24" i="34"/>
  <c r="B24" i="34"/>
  <c r="F23" i="34"/>
  <c r="E23" i="34"/>
  <c r="D23" i="34"/>
  <c r="C23" i="34"/>
  <c r="G23" i="34" s="1"/>
  <c r="B23" i="34"/>
  <c r="F22" i="34"/>
  <c r="E22" i="34"/>
  <c r="D22" i="34"/>
  <c r="C22" i="34"/>
  <c r="B22" i="34"/>
  <c r="F21" i="34"/>
  <c r="E21" i="34"/>
  <c r="D21" i="34"/>
  <c r="C21" i="34"/>
  <c r="B21" i="34"/>
  <c r="R26" i="32"/>
  <c r="R25" i="32"/>
  <c r="R24" i="32"/>
  <c r="R23" i="32"/>
  <c r="R22" i="32"/>
  <c r="R21" i="32"/>
  <c r="E16" i="32"/>
  <c r="K18" i="32" s="1"/>
  <c r="Q20" i="32" s="1"/>
  <c r="C16" i="32"/>
  <c r="I18" i="32" s="1"/>
  <c r="D15" i="32"/>
  <c r="J17" i="32" s="1"/>
  <c r="P19" i="32" s="1"/>
  <c r="B15" i="32"/>
  <c r="H17" i="32" s="1"/>
  <c r="K6" i="32"/>
  <c r="E13" i="32" s="1"/>
  <c r="K13" i="32" s="1"/>
  <c r="Q13" i="32" s="1"/>
  <c r="J6" i="32"/>
  <c r="C13" i="32" s="1"/>
  <c r="I13" i="32" s="1"/>
  <c r="O13" i="32" s="1"/>
  <c r="K5" i="32"/>
  <c r="D13" i="32" s="1"/>
  <c r="J13" i="32" s="1"/>
  <c r="P13" i="32" s="1"/>
  <c r="J5" i="32"/>
  <c r="B13" i="32" s="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R15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E16" i="30"/>
  <c r="E15" i="30"/>
  <c r="E14" i="30"/>
  <c r="E13" i="30"/>
  <c r="E12" i="30"/>
  <c r="E11" i="30"/>
  <c r="B8" i="30"/>
  <c r="E8" i="30" s="1"/>
  <c r="C12" i="29"/>
  <c r="C11" i="29"/>
  <c r="C10" i="29"/>
  <c r="C9" i="29"/>
  <c r="C8" i="29"/>
  <c r="C7" i="29"/>
  <c r="C6" i="29"/>
  <c r="C5" i="29"/>
  <c r="C4" i="29"/>
  <c r="C3" i="29"/>
  <c r="G21" i="35" l="1"/>
  <c r="G25" i="35"/>
  <c r="G29" i="35"/>
  <c r="B8" i="14"/>
  <c r="G24" i="34"/>
  <c r="G28" i="34"/>
  <c r="G22" i="35"/>
  <c r="G26" i="35"/>
  <c r="G30" i="35"/>
  <c r="R14" i="31"/>
  <c r="G20" i="34"/>
  <c r="G21" i="34"/>
  <c r="G25" i="34"/>
  <c r="G29" i="34"/>
  <c r="G23" i="35"/>
  <c r="G27" i="35"/>
  <c r="R11" i="31"/>
  <c r="G22" i="34"/>
  <c r="G26" i="34"/>
  <c r="G30" i="34"/>
  <c r="G18" i="35"/>
  <c r="G24" i="35"/>
  <c r="G28" i="35"/>
  <c r="N19" i="32"/>
  <c r="R19" i="32" s="1"/>
  <c r="R17" i="32"/>
  <c r="O20" i="32"/>
  <c r="R20" i="32" s="1"/>
  <c r="R18" i="32"/>
  <c r="H13" i="32"/>
  <c r="N13" i="32" s="1"/>
  <c r="R16" i="32"/>
  <c r="R15" i="32"/>
  <c r="R13" i="32" l="1"/>
  <c r="E8" i="1" l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8" i="13"/>
  <c r="E11" i="13"/>
  <c r="H11" i="13" s="1"/>
  <c r="E12" i="13"/>
  <c r="H12" i="13" s="1"/>
  <c r="E13" i="13"/>
  <c r="H13" i="13" s="1"/>
  <c r="E14" i="13"/>
  <c r="H14" i="13" s="1"/>
  <c r="E15" i="13"/>
  <c r="H15" i="13" s="1"/>
  <c r="E16" i="13"/>
  <c r="H16" i="13" s="1"/>
  <c r="E8" i="14"/>
  <c r="E11" i="14"/>
  <c r="H11" i="14" s="1"/>
  <c r="E12" i="14"/>
  <c r="H12" i="14" s="1"/>
  <c r="E13" i="14"/>
  <c r="H13" i="14" s="1"/>
  <c r="E14" i="14"/>
  <c r="H14" i="14" s="1"/>
  <c r="E15" i="14"/>
  <c r="H15" i="14" s="1"/>
  <c r="E16" i="14"/>
  <c r="H16" i="14" s="1"/>
  <c r="G8" i="23"/>
  <c r="G11" i="23"/>
  <c r="G12" i="23"/>
  <c r="G13" i="23"/>
  <c r="G14" i="23"/>
  <c r="G8" i="24"/>
  <c r="G11" i="24"/>
  <c r="G12" i="24"/>
  <c r="G13" i="24"/>
  <c r="G14" i="24"/>
  <c r="G8" i="11"/>
  <c r="G11" i="11"/>
  <c r="G12" i="11"/>
  <c r="G13" i="11"/>
  <c r="G14" i="11"/>
  <c r="E8" i="26"/>
  <c r="E11" i="26"/>
  <c r="E12" i="26"/>
  <c r="E13" i="26"/>
  <c r="E14" i="26"/>
  <c r="E15" i="26"/>
  <c r="E16" i="26"/>
  <c r="E17" i="26"/>
  <c r="E18" i="26"/>
  <c r="E19" i="26"/>
  <c r="E8" i="27"/>
  <c r="E11" i="27"/>
  <c r="E12" i="27"/>
  <c r="E13" i="27"/>
  <c r="E14" i="27"/>
  <c r="E15" i="27"/>
  <c r="E16" i="27"/>
  <c r="E17" i="27"/>
  <c r="E18" i="27"/>
  <c r="E19" i="27"/>
  <c r="E8" i="3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E18" i="3"/>
  <c r="E8" i="15"/>
  <c r="E11" i="15"/>
  <c r="H11" i="15" s="1"/>
  <c r="E12" i="15"/>
  <c r="H12" i="15" s="1"/>
  <c r="E13" i="15"/>
  <c r="H13" i="15" s="1"/>
  <c r="E14" i="15"/>
  <c r="H14" i="15" s="1"/>
  <c r="E15" i="15"/>
  <c r="H15" i="15" s="1"/>
  <c r="E16" i="15"/>
  <c r="H16" i="15" s="1"/>
  <c r="E17" i="15"/>
  <c r="E18" i="15"/>
</calcChain>
</file>

<file path=xl/sharedStrings.xml><?xml version="1.0" encoding="utf-8"?>
<sst xmlns="http://schemas.openxmlformats.org/spreadsheetml/2006/main" count="648" uniqueCount="231">
  <si>
    <t>Chair fraction</t>
  </si>
  <si>
    <t>Desk fraction</t>
  </si>
  <si>
    <t>Table fraction</t>
  </si>
  <si>
    <t>Shipping</t>
  </si>
  <si>
    <t>Decision Variables</t>
  </si>
  <si>
    <t>B</t>
  </si>
  <si>
    <t>C</t>
  </si>
  <si>
    <t>Product mix</t>
  </si>
  <si>
    <t>Objective Function</t>
  </si>
  <si>
    <t>Total</t>
  </si>
  <si>
    <t>Profit</t>
  </si>
  <si>
    <t>Constraints</t>
  </si>
  <si>
    <t>LHS</t>
  </si>
  <si>
    <t>RHS</t>
  </si>
  <si>
    <t>&lt;=</t>
  </si>
  <si>
    <t>Amounts</t>
  </si>
  <si>
    <t>Cost</t>
  </si>
  <si>
    <t>&gt;=</t>
  </si>
  <si>
    <t>Inputs</t>
  </si>
  <si>
    <t>Blend aroma</t>
  </si>
  <si>
    <t>Output</t>
  </si>
  <si>
    <t>B-supply</t>
  </si>
  <si>
    <t>C-supply</t>
  </si>
  <si>
    <t>Actual aroma</t>
  </si>
  <si>
    <t>Blending:  Coffee beans</t>
  </si>
  <si>
    <t>Fabrication</t>
  </si>
  <si>
    <t>Assembly</t>
  </si>
  <si>
    <t>Distribution</t>
  </si>
  <si>
    <t>T</t>
  </si>
  <si>
    <t>D</t>
  </si>
  <si>
    <t>Chair market</t>
  </si>
  <si>
    <t>Desk market</t>
  </si>
  <si>
    <t>Table market</t>
  </si>
  <si>
    <t>S</t>
  </si>
  <si>
    <t>R</t>
  </si>
  <si>
    <t>F</t>
  </si>
  <si>
    <t>P</t>
  </si>
  <si>
    <t>W</t>
  </si>
  <si>
    <t>Vitamins</t>
  </si>
  <si>
    <t>Minerals</t>
  </si>
  <si>
    <t>Protein</t>
  </si>
  <si>
    <t>Calories</t>
  </si>
  <si>
    <t>Blend strength</t>
  </si>
  <si>
    <t>Actual strength</t>
  </si>
  <si>
    <t>Allocation:  Furniture Production</t>
  </si>
  <si>
    <t>Covering:  Trail Mix Composition</t>
  </si>
  <si>
    <t>$Q$18</t>
  </si>
  <si>
    <t>$Q$6</t>
  </si>
  <si>
    <t>$Q$21</t>
  </si>
  <si>
    <t>P-supply</t>
  </si>
  <si>
    <t>Floor levels</t>
  </si>
  <si>
    <t>in '000</t>
  </si>
  <si>
    <t>Unit Profit</t>
  </si>
  <si>
    <t>Total Profit</t>
  </si>
  <si>
    <t>Chairs</t>
  </si>
  <si>
    <t>Desks</t>
  </si>
  <si>
    <t>Tables</t>
  </si>
  <si>
    <t>Fab Hours</t>
  </si>
  <si>
    <t>Change</t>
  </si>
  <si>
    <t>General Distributors</t>
  </si>
  <si>
    <t>Whipped</t>
  </si>
  <si>
    <t>Potatoes</t>
  </si>
  <si>
    <t>WP</t>
  </si>
  <si>
    <t>Creamed</t>
  </si>
  <si>
    <t>Corn</t>
  </si>
  <si>
    <t>CC</t>
  </si>
  <si>
    <t>Data</t>
  </si>
  <si>
    <t>Vegetable</t>
  </si>
  <si>
    <t>BP</t>
  </si>
  <si>
    <t>AR</t>
  </si>
  <si>
    <t>CR</t>
  </si>
  <si>
    <t>SU</t>
  </si>
  <si>
    <t>OK</t>
  </si>
  <si>
    <t>CL</t>
  </si>
  <si>
    <t>GP</t>
  </si>
  <si>
    <t>SP</t>
  </si>
  <si>
    <t>LB</t>
  </si>
  <si>
    <t>BS</t>
  </si>
  <si>
    <t>GB</t>
  </si>
  <si>
    <t>SQ</t>
  </si>
  <si>
    <t>BR</t>
  </si>
  <si>
    <t>Artichokes</t>
  </si>
  <si>
    <t>Carrots</t>
  </si>
  <si>
    <t>CA</t>
  </si>
  <si>
    <t>Price</t>
  </si>
  <si>
    <t>Succotash</t>
  </si>
  <si>
    <t>Min</t>
  </si>
  <si>
    <t>Okra</t>
  </si>
  <si>
    <t>Max</t>
  </si>
  <si>
    <t>Cauliflower</t>
  </si>
  <si>
    <t xml:space="preserve"> </t>
  </si>
  <si>
    <t>Green</t>
  </si>
  <si>
    <t>Peas</t>
  </si>
  <si>
    <t>Decisions</t>
  </si>
  <si>
    <t>Cartons</t>
  </si>
  <si>
    <t>Spinach</t>
  </si>
  <si>
    <t>Lima</t>
  </si>
  <si>
    <t>Beans</t>
  </si>
  <si>
    <t>Objective</t>
  </si>
  <si>
    <t>Profit $</t>
  </si>
  <si>
    <t>Brussels</t>
  </si>
  <si>
    <t>Sprouts</t>
  </si>
  <si>
    <t xml:space="preserve">Green   </t>
  </si>
  <si>
    <t>Squash</t>
  </si>
  <si>
    <t>Credit</t>
  </si>
  <si>
    <t>Broccoli</t>
  </si>
  <si>
    <t>Space</t>
  </si>
  <si>
    <t>Ratios</t>
  </si>
  <si>
    <t>Production Planning</t>
  </si>
  <si>
    <t>Parameters</t>
  </si>
  <si>
    <t>Hrs/unit</t>
  </si>
  <si>
    <t>A</t>
  </si>
  <si>
    <t>$/hr</t>
  </si>
  <si>
    <t>$/unit</t>
  </si>
  <si>
    <t>X</t>
  </si>
  <si>
    <t>Y</t>
  </si>
  <si>
    <t>Month 1</t>
  </si>
  <si>
    <t>Month 2</t>
  </si>
  <si>
    <t>Month 3</t>
  </si>
  <si>
    <t>AX1</t>
  </si>
  <si>
    <t>AY1</t>
  </si>
  <si>
    <t>BX1</t>
  </si>
  <si>
    <t>BY1</t>
  </si>
  <si>
    <t>AI1</t>
  </si>
  <si>
    <t>BI1</t>
  </si>
  <si>
    <t>AX2</t>
  </si>
  <si>
    <t>AY2</t>
  </si>
  <si>
    <t>BX2</t>
  </si>
  <si>
    <t>BY2</t>
  </si>
  <si>
    <t>AI2</t>
  </si>
  <si>
    <t>BI2</t>
  </si>
  <si>
    <t>AX3</t>
  </si>
  <si>
    <t>AY3</t>
  </si>
  <si>
    <t>BX3</t>
  </si>
  <si>
    <t>BY3</t>
  </si>
  <si>
    <t>Units</t>
  </si>
  <si>
    <t>$</t>
  </si>
  <si>
    <t>X1</t>
  </si>
  <si>
    <t>Y1</t>
  </si>
  <si>
    <t>X2</t>
  </si>
  <si>
    <t>Machine</t>
  </si>
  <si>
    <t>Y2</t>
  </si>
  <si>
    <t>Capacities</t>
  </si>
  <si>
    <t>X3</t>
  </si>
  <si>
    <t>Y3</t>
  </si>
  <si>
    <t>A1</t>
  </si>
  <si>
    <t>=</t>
  </si>
  <si>
    <t>B1</t>
  </si>
  <si>
    <t>A2</t>
  </si>
  <si>
    <t>Product</t>
  </si>
  <si>
    <t>B2</t>
  </si>
  <si>
    <t>Shipments</t>
  </si>
  <si>
    <t>A3</t>
  </si>
  <si>
    <t>B3</t>
  </si>
  <si>
    <t>Outputs</t>
  </si>
  <si>
    <t>Restaurants</t>
  </si>
  <si>
    <t>DMU</t>
  </si>
  <si>
    <t>Volume</t>
  </si>
  <si>
    <t>Hours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</si>
  <si>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</si>
  <si>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</si>
  <si>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</si>
  <si>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</si>
  <si>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</si>
  <si>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</si>
  <si>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</si>
  <si>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</si>
  <si>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</si>
  <si>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</si>
  <si>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Weights</t>
  </si>
  <si>
    <t>Efficiency</t>
  </si>
  <si>
    <t>Input</t>
  </si>
  <si>
    <t>$E$8</t>
  </si>
  <si>
    <t>$B$5</t>
  </si>
  <si>
    <t>$C$5</t>
  </si>
  <si>
    <t>$D$5</t>
  </si>
  <si>
    <t>Microsoft Excel 16.0 Sensitivity Report</t>
  </si>
  <si>
    <t>Worksheet: [Figures 9.xlsx]9.6</t>
  </si>
  <si>
    <t>Engine: Standard LP/Quadratic</t>
  </si>
  <si>
    <t>Objective Cell (Max)</t>
  </si>
  <si>
    <t>Cell</t>
  </si>
  <si>
    <t>Name</t>
  </si>
  <si>
    <t>Final Value</t>
  </si>
  <si>
    <t>Profit Total</t>
  </si>
  <si>
    <t>Decision Variable Cells</t>
  </si>
  <si>
    <t>Final</t>
  </si>
  <si>
    <t>Reduced</t>
  </si>
  <si>
    <t>Allowable</t>
  </si>
  <si>
    <t>Value</t>
  </si>
  <si>
    <t>Coefficient</t>
  </si>
  <si>
    <t>Increase</t>
  </si>
  <si>
    <t>Decrease</t>
  </si>
  <si>
    <t>Product mix C</t>
  </si>
  <si>
    <t>Product mix D</t>
  </si>
  <si>
    <t>Product mix T</t>
  </si>
  <si>
    <t>Shadow</t>
  </si>
  <si>
    <t>Constraint</t>
  </si>
  <si>
    <t>R.H. Side</t>
  </si>
  <si>
    <t>$E$11</t>
  </si>
  <si>
    <t>Fabrication LHS</t>
  </si>
  <si>
    <t>$E$12</t>
  </si>
  <si>
    <t>Assembly LHS</t>
  </si>
  <si>
    <t>$E$13</t>
  </si>
  <si>
    <t>Shipping LHS</t>
  </si>
  <si>
    <t>$E$14</t>
  </si>
  <si>
    <t>Chair market LHS</t>
  </si>
  <si>
    <t>$E$15</t>
  </si>
  <si>
    <t>Desk market LHS</t>
  </si>
  <si>
    <t>$E$16</t>
  </si>
  <si>
    <t>Table market LHS</t>
  </si>
  <si>
    <t>Report Created: 1/1/2016 2:57:21 PM</t>
  </si>
  <si>
    <t>Worksheet: [Figures 9.xlsx]9.8</t>
  </si>
  <si>
    <t>Objective Cell (Min)</t>
  </si>
  <si>
    <t>$G$8</t>
  </si>
  <si>
    <t>Cost Total</t>
  </si>
  <si>
    <t>Amounts S</t>
  </si>
  <si>
    <t>Amounts R</t>
  </si>
  <si>
    <t>Amounts F</t>
  </si>
  <si>
    <t>$E$5</t>
  </si>
  <si>
    <t>Amounts P</t>
  </si>
  <si>
    <t>$F$5</t>
  </si>
  <si>
    <t>Amounts W</t>
  </si>
  <si>
    <t>$G$11</t>
  </si>
  <si>
    <t>Vitamins LHS</t>
  </si>
  <si>
    <t>$G$12</t>
  </si>
  <si>
    <t>Minerals LHS</t>
  </si>
  <si>
    <t>$G$13</t>
  </si>
  <si>
    <t>Protein LHS</t>
  </si>
  <si>
    <t>$G$14</t>
  </si>
  <si>
    <t>Calories LHS</t>
  </si>
  <si>
    <t>Report Created: 1/1/2016 3:05:15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</si>
</sst>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0_);\(&quot;$&quot;#,##0.000\)"/>
    <numFmt numFmtId="165" formatCode="0.0"/>
    <numFmt numFmtId="166" formatCode="&quot;$&quot;#,##0.00"/>
    <numFmt numFmtId="167" formatCode="&quot;$&quot;#,##0"/>
    <numFmt numFmtId="168" formatCode="0.000"/>
    <numFmt numFmtId="169" formatCode="0.00000"/>
  </numFmts>
  <fonts count="17">
    <font>
      <sz val="10"/>
      <name val="Geneva"/>
    </font>
    <font>
      <b/>
      <sz val="10"/>
      <name val="Geneva"/>
    </font>
    <font>
      <i/>
      <sz val="10"/>
      <name val="Geneva"/>
    </font>
    <font>
      <sz val="10"/>
      <name val="Geneva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8"/>
      <name val="Geneva"/>
    </font>
    <font>
      <sz val="10"/>
      <color theme="0" tint="-0.34998626667073579"/>
      <name val="Arial"/>
      <family val="2"/>
    </font>
    <font>
      <b/>
      <i/>
      <sz val="10"/>
      <name val="Arial"/>
      <family val="2"/>
    </font>
    <font>
      <sz val="12"/>
      <name val="Geneva"/>
    </font>
    <font>
      <sz val="12"/>
      <name val="Arial"/>
      <family val="2"/>
    </font>
    <font>
      <b/>
      <i/>
      <sz val="10"/>
      <name val="Geneva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18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23"/>
      </bottom>
      <diagonal/>
    </border>
    <border>
      <left/>
      <right style="thin">
        <color indexed="8"/>
      </right>
      <top/>
      <bottom style="medium">
        <color indexed="23"/>
      </bottom>
      <diagonal/>
    </border>
    <border>
      <left style="thin">
        <color indexed="64"/>
      </left>
      <right/>
      <top/>
      <bottom style="medium">
        <color indexed="23"/>
      </bottom>
      <diagonal/>
    </border>
    <border>
      <left/>
      <right style="thin">
        <color indexed="64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8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2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2" fillId="0" borderId="0" xfId="0" applyFont="1" applyAlignment="1">
      <alignment horizontal="center"/>
    </xf>
    <xf numFmtId="2" fontId="3" fillId="0" borderId="0" xfId="0" applyNumberFormat="1" applyFont="1"/>
    <xf numFmtId="5" fontId="3" fillId="2" borderId="1" xfId="0" applyNumberFormat="1" applyFont="1" applyFill="1" applyBorder="1"/>
    <xf numFmtId="5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165" fontId="3" fillId="0" borderId="0" xfId="0" applyNumberFormat="1" applyFont="1" applyBorder="1"/>
    <xf numFmtId="165" fontId="3" fillId="0" borderId="0" xfId="0" applyNumberFormat="1" applyFont="1" applyBorder="1" applyAlignment="1">
      <alignment horizontal="center"/>
    </xf>
    <xf numFmtId="0" fontId="4" fillId="3" borderId="2" xfId="0" applyFont="1" applyFill="1" applyBorder="1"/>
    <xf numFmtId="8" fontId="4" fillId="2" borderId="1" xfId="1" applyFont="1" applyFill="1" applyBorder="1"/>
    <xf numFmtId="0" fontId="6" fillId="0" borderId="0" xfId="0" applyFont="1" applyAlignment="1">
      <alignment horizontal="right"/>
    </xf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/>
    <xf numFmtId="0" fontId="4" fillId="3" borderId="3" xfId="0" applyFont="1" applyFill="1" applyBorder="1"/>
    <xf numFmtId="0" fontId="4" fillId="3" borderId="4" xfId="0" applyFont="1" applyFill="1" applyBorder="1"/>
    <xf numFmtId="0" fontId="7" fillId="0" borderId="0" xfId="0" applyFont="1"/>
    <xf numFmtId="2" fontId="4" fillId="3" borderId="2" xfId="0" applyNumberFormat="1" applyFont="1" applyFill="1" applyBorder="1"/>
    <xf numFmtId="2" fontId="4" fillId="3" borderId="3" xfId="0" applyNumberFormat="1" applyFont="1" applyFill="1" applyBorder="1"/>
    <xf numFmtId="2" fontId="4" fillId="3" borderId="4" xfId="0" applyNumberFormat="1" applyFont="1" applyFill="1" applyBorder="1"/>
    <xf numFmtId="49" fontId="0" fillId="0" borderId="0" xfId="0" applyNumberFormat="1"/>
    <xf numFmtId="0" fontId="7" fillId="0" borderId="0" xfId="0" applyFont="1" applyAlignment="1">
      <alignment horizontal="right"/>
    </xf>
    <xf numFmtId="167" fontId="4" fillId="2" borderId="1" xfId="0" applyNumberFormat="1" applyFont="1" applyFill="1" applyBorder="1"/>
    <xf numFmtId="166" fontId="4" fillId="2" borderId="1" xfId="0" applyNumberFormat="1" applyFont="1" applyFill="1" applyBorder="1"/>
    <xf numFmtId="0" fontId="1" fillId="0" borderId="9" xfId="0" applyNumberFormat="1" applyFont="1" applyFill="1" applyBorder="1" applyAlignment="1">
      <alignment horizontal="center"/>
    </xf>
    <xf numFmtId="167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0" xfId="0" applyBorder="1"/>
    <xf numFmtId="0" fontId="1" fillId="0" borderId="13" xfId="0" applyNumberFormat="1" applyFont="1" applyFill="1" applyBorder="1" applyAlignment="1">
      <alignment horizontal="center"/>
    </xf>
    <xf numFmtId="167" fontId="0" fillId="0" borderId="13" xfId="0" applyNumberFormat="1" applyFill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167" fontId="0" fillId="0" borderId="6" xfId="0" applyNumberFormat="1" applyFill="1" applyBorder="1" applyAlignment="1"/>
    <xf numFmtId="0" fontId="0" fillId="0" borderId="17" xfId="0" applyNumberFormat="1" applyFill="1" applyBorder="1" applyAlignment="1"/>
    <xf numFmtId="2" fontId="0" fillId="0" borderId="0" xfId="0" applyNumberFormat="1" applyFill="1" applyBorder="1" applyAlignment="1"/>
    <xf numFmtId="2" fontId="0" fillId="0" borderId="18" xfId="0" applyNumberFormat="1" applyFill="1" applyBorder="1" applyAlignment="1"/>
    <xf numFmtId="166" fontId="0" fillId="0" borderId="9" xfId="0" applyNumberFormat="1" applyFill="1" applyBorder="1" applyAlignment="1"/>
    <xf numFmtId="2" fontId="0" fillId="0" borderId="11" xfId="0" applyNumberFormat="1" applyFill="1" applyBorder="1" applyAlignment="1"/>
    <xf numFmtId="2" fontId="0" fillId="0" borderId="12" xfId="0" applyNumberFormat="1" applyFill="1" applyBorder="1" applyAlignment="1"/>
    <xf numFmtId="2" fontId="0" fillId="0" borderId="10" xfId="0" applyNumberFormat="1" applyFill="1" applyBorder="1" applyAlignment="1"/>
    <xf numFmtId="166" fontId="0" fillId="0" borderId="13" xfId="0" applyNumberFormat="1" applyFill="1" applyBorder="1" applyAlignment="1"/>
    <xf numFmtId="2" fontId="0" fillId="0" borderId="14" xfId="0" applyNumberFormat="1" applyFill="1" applyBorder="1" applyAlignment="1"/>
    <xf numFmtId="2" fontId="0" fillId="0" borderId="15" xfId="0" applyNumberFormat="1" applyFill="1" applyBorder="1" applyAlignment="1"/>
    <xf numFmtId="2" fontId="0" fillId="0" borderId="16" xfId="0" applyNumberFormat="1" applyFill="1" applyBorder="1" applyAlignment="1"/>
    <xf numFmtId="0" fontId="9" fillId="0" borderId="0" xfId="0" applyFont="1" applyAlignment="1">
      <alignment horizontal="right"/>
    </xf>
    <xf numFmtId="0" fontId="9" fillId="3" borderId="2" xfId="0" applyFont="1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6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2" fontId="4" fillId="0" borderId="19" xfId="0" applyNumberFormat="1" applyFont="1" applyBorder="1"/>
    <xf numFmtId="2" fontId="4" fillId="0" borderId="20" xfId="0" applyNumberFormat="1" applyFont="1" applyBorder="1"/>
    <xf numFmtId="2" fontId="4" fillId="0" borderId="21" xfId="0" applyNumberFormat="1" applyFont="1" applyBorder="1"/>
    <xf numFmtId="0" fontId="6" fillId="0" borderId="6" xfId="0" applyFont="1" applyBorder="1" applyAlignment="1">
      <alignment horizontal="center"/>
    </xf>
    <xf numFmtId="2" fontId="4" fillId="0" borderId="17" xfId="0" applyNumberFormat="1" applyFont="1" applyBorder="1"/>
    <xf numFmtId="2" fontId="4" fillId="0" borderId="0" xfId="0" applyNumberFormat="1" applyFont="1" applyBorder="1"/>
    <xf numFmtId="2" fontId="4" fillId="0" borderId="18" xfId="0" applyNumberFormat="1" applyFont="1" applyBorder="1"/>
    <xf numFmtId="0" fontId="4" fillId="0" borderId="17" xfId="0" applyFont="1" applyBorder="1"/>
    <xf numFmtId="0" fontId="4" fillId="0" borderId="18" xfId="0" applyFont="1" applyBorder="1"/>
    <xf numFmtId="0" fontId="6" fillId="0" borderId="8" xfId="0" applyFont="1" applyBorder="1" applyAlignment="1">
      <alignment horizontal="center"/>
    </xf>
    <xf numFmtId="0" fontId="4" fillId="0" borderId="22" xfId="0" applyFont="1" applyBorder="1"/>
    <xf numFmtId="0" fontId="4" fillId="0" borderId="7" xfId="0" applyFont="1" applyBorder="1"/>
    <xf numFmtId="0" fontId="4" fillId="0" borderId="23" xfId="0" applyFont="1" applyBorder="1"/>
    <xf numFmtId="0" fontId="0" fillId="0" borderId="0" xfId="0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4" fillId="3" borderId="2" xfId="0" applyNumberFormat="1" applyFont="1" applyFill="1" applyBorder="1"/>
    <xf numFmtId="1" fontId="4" fillId="3" borderId="3" xfId="0" applyNumberFormat="1" applyFont="1" applyFill="1" applyBorder="1"/>
    <xf numFmtId="1" fontId="4" fillId="3" borderId="4" xfId="0" applyNumberFormat="1" applyFont="1" applyFill="1" applyBorder="1"/>
    <xf numFmtId="0" fontId="6" fillId="0" borderId="0" xfId="0" applyFont="1" applyBorder="1" applyAlignment="1">
      <alignment horizontal="right"/>
    </xf>
    <xf numFmtId="40" fontId="4" fillId="0" borderId="0" xfId="2" applyNumberFormat="1" applyFont="1" applyBorder="1"/>
    <xf numFmtId="38" fontId="4" fillId="0" borderId="5" xfId="2" applyNumberFormat="1" applyFont="1" applyBorder="1"/>
    <xf numFmtId="0" fontId="6" fillId="0" borderId="0" xfId="0" applyFont="1" applyBorder="1" applyAlignment="1">
      <alignment horizontal="left"/>
    </xf>
    <xf numFmtId="38" fontId="4" fillId="0" borderId="8" xfId="2" applyNumberFormat="1" applyFont="1" applyBorder="1"/>
    <xf numFmtId="0" fontId="0" fillId="0" borderId="0" xfId="0" applyBorder="1" applyAlignment="1">
      <alignment horizontal="left"/>
    </xf>
    <xf numFmtId="0" fontId="13" fillId="0" borderId="0" xfId="0" applyFont="1" applyAlignment="1">
      <alignment horizontal="center"/>
    </xf>
    <xf numFmtId="168" fontId="0" fillId="0" borderId="0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" fontId="4" fillId="0" borderId="1" xfId="0" applyNumberFormat="1" applyFont="1" applyBorder="1"/>
    <xf numFmtId="0" fontId="4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165" fontId="4" fillId="0" borderId="23" xfId="0" applyNumberFormat="1" applyFont="1" applyBorder="1"/>
    <xf numFmtId="0" fontId="5" fillId="0" borderId="0" xfId="0" applyFont="1" applyFill="1" applyBorder="1" applyAlignment="1">
      <alignment horizontal="left"/>
    </xf>
    <xf numFmtId="0" fontId="6" fillId="0" borderId="0" xfId="0" applyFont="1"/>
    <xf numFmtId="0" fontId="6" fillId="0" borderId="18" xfId="0" applyFont="1" applyBorder="1"/>
    <xf numFmtId="165" fontId="4" fillId="3" borderId="2" xfId="0" applyNumberFormat="1" applyFont="1" applyFill="1" applyBorder="1"/>
    <xf numFmtId="165" fontId="4" fillId="3" borderId="3" xfId="0" applyNumberFormat="1" applyFont="1" applyFill="1" applyBorder="1"/>
    <xf numFmtId="165" fontId="4" fillId="3" borderId="4" xfId="0" applyNumberFormat="1" applyFont="1" applyFill="1" applyBorder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" fontId="4" fillId="0" borderId="0" xfId="0" applyNumberFormat="1" applyFont="1"/>
    <xf numFmtId="1" fontId="4" fillId="0" borderId="18" xfId="0" applyNumberFormat="1" applyFont="1" applyBorder="1"/>
    <xf numFmtId="3" fontId="4" fillId="0" borderId="0" xfId="0" applyNumberFormat="1" applyFont="1" applyBorder="1"/>
    <xf numFmtId="2" fontId="4" fillId="0" borderId="0" xfId="0" applyNumberFormat="1" applyFont="1"/>
    <xf numFmtId="0" fontId="6" fillId="0" borderId="20" xfId="0" applyFont="1" applyBorder="1" applyAlignment="1">
      <alignment horizontal="right"/>
    </xf>
    <xf numFmtId="165" fontId="4" fillId="0" borderId="20" xfId="0" applyNumberFormat="1" applyFont="1" applyBorder="1"/>
    <xf numFmtId="0" fontId="4" fillId="0" borderId="20" xfId="0" applyFont="1" applyBorder="1"/>
    <xf numFmtId="0" fontId="4" fillId="0" borderId="21" xfId="0" applyFont="1" applyBorder="1"/>
    <xf numFmtId="3" fontId="4" fillId="0" borderId="19" xfId="0" applyNumberFormat="1" applyFont="1" applyBorder="1"/>
    <xf numFmtId="3" fontId="4" fillId="0" borderId="20" xfId="0" applyNumberFormat="1" applyFont="1" applyBorder="1" applyAlignment="1">
      <alignment horizontal="center"/>
    </xf>
    <xf numFmtId="165" fontId="4" fillId="0" borderId="0" xfId="0" applyNumberFormat="1" applyFont="1"/>
    <xf numFmtId="3" fontId="4" fillId="0" borderId="17" xfId="0" applyNumberFormat="1" applyFont="1" applyBorder="1"/>
    <xf numFmtId="3" fontId="4" fillId="0" borderId="0" xfId="0" applyNumberFormat="1" applyFont="1" applyBorder="1" applyAlignment="1">
      <alignment horizontal="center"/>
    </xf>
    <xf numFmtId="0" fontId="6" fillId="0" borderId="24" xfId="0" applyFont="1" applyBorder="1" applyAlignment="1">
      <alignment horizontal="right"/>
    </xf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165" fontId="4" fillId="0" borderId="24" xfId="0" applyNumberFormat="1" applyFont="1" applyBorder="1"/>
    <xf numFmtId="165" fontId="4" fillId="0" borderId="27" xfId="0" applyNumberFormat="1" applyFont="1" applyBorder="1"/>
    <xf numFmtId="3" fontId="4" fillId="0" borderId="26" xfId="0" applyNumberFormat="1" applyFont="1" applyBorder="1"/>
    <xf numFmtId="3" fontId="4" fillId="0" borderId="24" xfId="0" applyNumberFormat="1" applyFont="1" applyBorder="1" applyAlignment="1">
      <alignment horizontal="center"/>
    </xf>
    <xf numFmtId="0" fontId="4" fillId="0" borderId="28" xfId="0" applyFont="1" applyBorder="1"/>
    <xf numFmtId="0" fontId="6" fillId="0" borderId="7" xfId="0" applyFont="1" applyBorder="1" applyAlignment="1">
      <alignment horizontal="right"/>
    </xf>
    <xf numFmtId="3" fontId="4" fillId="0" borderId="22" xfId="0" applyNumberFormat="1" applyFont="1" applyBorder="1"/>
    <xf numFmtId="3" fontId="4" fillId="0" borderId="7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left"/>
    </xf>
    <xf numFmtId="0" fontId="10" fillId="0" borderId="0" xfId="0" applyFont="1"/>
    <xf numFmtId="0" fontId="10" fillId="0" borderId="18" xfId="0" applyFont="1" applyBorder="1"/>
    <xf numFmtId="0" fontId="6" fillId="0" borderId="23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9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169" fontId="4" fillId="3" borderId="2" xfId="0" applyNumberFormat="1" applyFont="1" applyFill="1" applyBorder="1"/>
    <xf numFmtId="169" fontId="4" fillId="3" borderId="4" xfId="0" applyNumberFormat="1" applyFont="1" applyFill="1" applyBorder="1"/>
    <xf numFmtId="169" fontId="4" fillId="3" borderId="3" xfId="0" applyNumberFormat="1" applyFont="1" applyFill="1" applyBorder="1"/>
    <xf numFmtId="168" fontId="4" fillId="2" borderId="1" xfId="0" applyNumberFormat="1" applyFont="1" applyFill="1" applyBorder="1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168" fontId="4" fillId="0" borderId="3" xfId="0" applyNumberFormat="1" applyFont="1" applyBorder="1" applyAlignment="1"/>
    <xf numFmtId="0" fontId="4" fillId="0" borderId="3" xfId="0" applyFont="1" applyBorder="1" applyAlignment="1">
      <alignment horizontal="center"/>
    </xf>
    <xf numFmtId="1" fontId="4" fillId="0" borderId="0" xfId="0" applyNumberFormat="1" applyFont="1" applyBorder="1"/>
    <xf numFmtId="168" fontId="4" fillId="0" borderId="0" xfId="0" applyNumberFormat="1" applyFont="1" applyBorder="1" applyAlignment="1"/>
    <xf numFmtId="0" fontId="4" fillId="0" borderId="22" xfId="0" applyFont="1" applyBorder="1" applyAlignment="1">
      <alignment horizontal="left"/>
    </xf>
    <xf numFmtId="1" fontId="4" fillId="0" borderId="7" xfId="0" applyNumberFormat="1" applyFont="1" applyBorder="1"/>
    <xf numFmtId="168" fontId="4" fillId="0" borderId="7" xfId="0" applyNumberFormat="1" applyFont="1" applyBorder="1" applyAlignment="1"/>
    <xf numFmtId="0" fontId="0" fillId="0" borderId="3" xfId="0" applyBorder="1"/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8" fontId="1" fillId="0" borderId="21" xfId="0" applyNumberFormat="1" applyFont="1" applyBorder="1" applyAlignment="1">
      <alignment horizontal="center"/>
    </xf>
    <xf numFmtId="169" fontId="0" fillId="0" borderId="19" xfId="0" applyNumberFormat="1" applyBorder="1"/>
    <xf numFmtId="169" fontId="0" fillId="0" borderId="20" xfId="0" applyNumberFormat="1" applyBorder="1"/>
    <xf numFmtId="169" fontId="0" fillId="0" borderId="21" xfId="0" applyNumberFormat="1" applyBorder="1"/>
    <xf numFmtId="0" fontId="1" fillId="0" borderId="17" xfId="0" applyFont="1" applyBorder="1" applyAlignment="1">
      <alignment horizontal="center"/>
    </xf>
    <xf numFmtId="168" fontId="1" fillId="0" borderId="18" xfId="0" applyNumberFormat="1" applyFont="1" applyBorder="1" applyAlignment="1">
      <alignment horizontal="center"/>
    </xf>
    <xf numFmtId="169" fontId="0" fillId="0" borderId="17" xfId="0" applyNumberFormat="1" applyBorder="1"/>
    <xf numFmtId="169" fontId="0" fillId="0" borderId="0" xfId="0" applyNumberFormat="1" applyBorder="1"/>
    <xf numFmtId="169" fontId="0" fillId="0" borderId="18" xfId="0" applyNumberFormat="1" applyBorder="1"/>
    <xf numFmtId="0" fontId="1" fillId="0" borderId="22" xfId="0" applyFont="1" applyBorder="1" applyAlignment="1">
      <alignment horizontal="center"/>
    </xf>
    <xf numFmtId="168" fontId="1" fillId="0" borderId="23" xfId="0" applyNumberFormat="1" applyFont="1" applyBorder="1" applyAlignment="1">
      <alignment horizontal="center"/>
    </xf>
    <xf numFmtId="169" fontId="0" fillId="0" borderId="22" xfId="0" applyNumberFormat="1" applyBorder="1"/>
    <xf numFmtId="169" fontId="0" fillId="0" borderId="7" xfId="0" applyNumberFormat="1" applyBorder="1"/>
    <xf numFmtId="169" fontId="0" fillId="0" borderId="23" xfId="0" applyNumberFormat="1" applyBorder="1"/>
    <xf numFmtId="0" fontId="4" fillId="0" borderId="2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/>
    <xf numFmtId="167" fontId="0" fillId="0" borderId="11" xfId="0" applyNumberFormat="1" applyFill="1" applyBorder="1" applyAlignment="1"/>
    <xf numFmtId="0" fontId="0" fillId="0" borderId="31" xfId="0" applyNumberFormat="1" applyFill="1" applyBorder="1" applyAlignment="1"/>
    <xf numFmtId="167" fontId="0" fillId="0" borderId="31" xfId="0" applyNumberFormat="1" applyFill="1" applyBorder="1" applyAlignment="1"/>
    <xf numFmtId="0" fontId="16" fillId="0" borderId="30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left"/>
    </xf>
    <xf numFmtId="0" fontId="1" fillId="0" borderId="11" xfId="0" applyNumberFormat="1" applyFont="1" applyFill="1" applyBorder="1" applyAlignment="1">
      <alignment horizontal="center"/>
    </xf>
    <xf numFmtId="0" fontId="1" fillId="0" borderId="31" xfId="0" applyNumberFormat="1" applyFont="1" applyFill="1" applyBorder="1" applyAlignment="1">
      <alignment horizontal="center"/>
    </xf>
    <xf numFmtId="2" fontId="0" fillId="0" borderId="31" xfId="0" applyNumberFormat="1" applyFill="1" applyBorder="1" applyAlignment="1"/>
    <xf numFmtId="0" fontId="0" fillId="0" borderId="31" xfId="0" applyFill="1" applyBorder="1" applyAlignment="1"/>
    <xf numFmtId="0" fontId="0" fillId="0" borderId="11" xfId="0" applyFill="1" applyBorder="1" applyAlignment="1"/>
    <xf numFmtId="0" fontId="16" fillId="0" borderId="29" xfId="0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167" fontId="16" fillId="0" borderId="29" xfId="0" applyNumberFormat="1" applyFont="1" applyFill="1" applyBorder="1" applyAlignment="1">
      <alignment horizontal="center"/>
    </xf>
    <xf numFmtId="8" fontId="16" fillId="0" borderId="29" xfId="0" applyNumberFormat="1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</xdr:row>
      <xdr:rowOff>7620</xdr:rowOff>
    </xdr:from>
    <xdr:to>
      <xdr:col>5</xdr:col>
      <xdr:colOff>563880</xdr:colOff>
      <xdr:row>10</xdr:row>
      <xdr:rowOff>76200</xdr:rowOff>
    </xdr:to>
    <xdr:sp macro="" textlink="">
      <xdr:nvSpPr>
        <xdr:cNvPr id="2" name="Rectangle 1"/>
        <xdr:cNvSpPr/>
      </xdr:nvSpPr>
      <xdr:spPr>
        <a:xfrm>
          <a:off x="160020" y="175260"/>
          <a:ext cx="3451860" cy="15925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3" name="TextBox 2"/>
        <xdr:cNvSpPr txBox="1"/>
      </xdr:nvSpPr>
      <xdr:spPr>
        <a:xfrm>
          <a:off x="1219200" y="685800"/>
          <a:ext cx="1219200" cy="6705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200" b="1"/>
            <a:t>DMU</a:t>
          </a:r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</xdr:col>
      <xdr:colOff>601980</xdr:colOff>
      <xdr:row>5</xdr:row>
      <xdr:rowOff>1588</xdr:rowOff>
    </xdr:to>
    <xdr:cxnSp macro="">
      <xdr:nvCxnSpPr>
        <xdr:cNvPr id="4" name="Straight Arrow Connector 3"/>
        <xdr:cNvCxnSpPr/>
      </xdr:nvCxnSpPr>
      <xdr:spPr>
        <a:xfrm>
          <a:off x="609600" y="853440"/>
          <a:ext cx="601980" cy="1588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160020</xdr:rowOff>
    </xdr:from>
    <xdr:to>
      <xdr:col>1</xdr:col>
      <xdr:colOff>601980</xdr:colOff>
      <xdr:row>6</xdr:row>
      <xdr:rowOff>161608</xdr:rowOff>
    </xdr:to>
    <xdr:cxnSp macro="">
      <xdr:nvCxnSpPr>
        <xdr:cNvPr id="5" name="Straight Arrow Connector 4"/>
        <xdr:cNvCxnSpPr/>
      </xdr:nvCxnSpPr>
      <xdr:spPr>
        <a:xfrm>
          <a:off x="609600" y="1181100"/>
          <a:ext cx="601980" cy="1588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4</xdr:row>
      <xdr:rowOff>91440</xdr:rowOff>
    </xdr:from>
    <xdr:to>
      <xdr:col>4</xdr:col>
      <xdr:colOff>594360</xdr:colOff>
      <xdr:row>4</xdr:row>
      <xdr:rowOff>93028</xdr:rowOff>
    </xdr:to>
    <xdr:cxnSp macro="">
      <xdr:nvCxnSpPr>
        <xdr:cNvPr id="6" name="Straight Arrow Connector 5"/>
        <xdr:cNvCxnSpPr/>
      </xdr:nvCxnSpPr>
      <xdr:spPr>
        <a:xfrm>
          <a:off x="2430780" y="777240"/>
          <a:ext cx="601980" cy="1588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7620</xdr:rowOff>
    </xdr:from>
    <xdr:to>
      <xdr:col>4</xdr:col>
      <xdr:colOff>601980</xdr:colOff>
      <xdr:row>6</xdr:row>
      <xdr:rowOff>9208</xdr:rowOff>
    </xdr:to>
    <xdr:cxnSp macro="">
      <xdr:nvCxnSpPr>
        <xdr:cNvPr id="7" name="Straight Arrow Connector 6"/>
        <xdr:cNvCxnSpPr/>
      </xdr:nvCxnSpPr>
      <xdr:spPr>
        <a:xfrm>
          <a:off x="2438400" y="1028700"/>
          <a:ext cx="601980" cy="1588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7</xdr:row>
      <xdr:rowOff>91440</xdr:rowOff>
    </xdr:from>
    <xdr:to>
      <xdr:col>5</xdr:col>
      <xdr:colOff>0</xdr:colOff>
      <xdr:row>7</xdr:row>
      <xdr:rowOff>93028</xdr:rowOff>
    </xdr:to>
    <xdr:cxnSp macro="">
      <xdr:nvCxnSpPr>
        <xdr:cNvPr id="8" name="Straight Arrow Connector 7"/>
        <xdr:cNvCxnSpPr/>
      </xdr:nvCxnSpPr>
      <xdr:spPr>
        <a:xfrm>
          <a:off x="2446020" y="1280160"/>
          <a:ext cx="601980" cy="1588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3</xdr:row>
      <xdr:rowOff>144780</xdr:rowOff>
    </xdr:from>
    <xdr:to>
      <xdr:col>5</xdr:col>
      <xdr:colOff>365760</xdr:colOff>
      <xdr:row>5</xdr:row>
      <xdr:rowOff>0</xdr:rowOff>
    </xdr:to>
    <xdr:sp macro="" textlink="">
      <xdr:nvSpPr>
        <xdr:cNvPr id="9" name="TextBox 8"/>
        <xdr:cNvSpPr txBox="1"/>
      </xdr:nvSpPr>
      <xdr:spPr>
        <a:xfrm>
          <a:off x="3055620" y="662940"/>
          <a:ext cx="35814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y</a:t>
          </a:r>
          <a:r>
            <a:rPr lang="en-US" sz="800"/>
            <a:t>1</a:t>
          </a:r>
        </a:p>
      </xdr:txBody>
    </xdr:sp>
    <xdr:clientData/>
  </xdr:twoCellAnchor>
  <xdr:twoCellAnchor>
    <xdr:from>
      <xdr:col>5</xdr:col>
      <xdr:colOff>0</xdr:colOff>
      <xdr:row>5</xdr:row>
      <xdr:rowOff>60960</xdr:rowOff>
    </xdr:from>
    <xdr:to>
      <xdr:col>5</xdr:col>
      <xdr:colOff>358140</xdr:colOff>
      <xdr:row>6</xdr:row>
      <xdr:rowOff>83820</xdr:rowOff>
    </xdr:to>
    <xdr:sp macro="" textlink="">
      <xdr:nvSpPr>
        <xdr:cNvPr id="10" name="TextBox 9"/>
        <xdr:cNvSpPr txBox="1"/>
      </xdr:nvSpPr>
      <xdr:spPr>
        <a:xfrm>
          <a:off x="3048000" y="914400"/>
          <a:ext cx="35814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y</a:t>
          </a:r>
          <a:r>
            <a:rPr lang="en-US" sz="800"/>
            <a:t>2</a:t>
          </a:r>
        </a:p>
      </xdr:txBody>
    </xdr:sp>
    <xdr:clientData/>
  </xdr:twoCellAnchor>
  <xdr:twoCellAnchor>
    <xdr:from>
      <xdr:col>4</xdr:col>
      <xdr:colOff>601980</xdr:colOff>
      <xdr:row>6</xdr:row>
      <xdr:rowOff>144780</xdr:rowOff>
    </xdr:from>
    <xdr:to>
      <xdr:col>5</xdr:col>
      <xdr:colOff>350520</xdr:colOff>
      <xdr:row>8</xdr:row>
      <xdr:rowOff>0</xdr:rowOff>
    </xdr:to>
    <xdr:sp macro="" textlink="">
      <xdr:nvSpPr>
        <xdr:cNvPr id="11" name="TextBox 10"/>
        <xdr:cNvSpPr txBox="1"/>
      </xdr:nvSpPr>
      <xdr:spPr>
        <a:xfrm>
          <a:off x="3040380" y="1165860"/>
          <a:ext cx="35814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y</a:t>
          </a:r>
          <a:r>
            <a:rPr lang="en-US" sz="800"/>
            <a:t>3</a:t>
          </a:r>
        </a:p>
      </xdr:txBody>
    </xdr:sp>
    <xdr:clientData/>
  </xdr:twoCellAnchor>
  <xdr:twoCellAnchor>
    <xdr:from>
      <xdr:col>0</xdr:col>
      <xdr:colOff>259080</xdr:colOff>
      <xdr:row>4</xdr:row>
      <xdr:rowOff>68580</xdr:rowOff>
    </xdr:from>
    <xdr:to>
      <xdr:col>1</xdr:col>
      <xdr:colOff>7620</xdr:colOff>
      <xdr:row>5</xdr:row>
      <xdr:rowOff>91440</xdr:rowOff>
    </xdr:to>
    <xdr:sp macro="" textlink="">
      <xdr:nvSpPr>
        <xdr:cNvPr id="12" name="TextBox 11"/>
        <xdr:cNvSpPr txBox="1"/>
      </xdr:nvSpPr>
      <xdr:spPr>
        <a:xfrm>
          <a:off x="259080" y="754380"/>
          <a:ext cx="35814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x</a:t>
          </a:r>
          <a:r>
            <a:rPr lang="en-US" sz="800"/>
            <a:t>1</a:t>
          </a:r>
        </a:p>
      </xdr:txBody>
    </xdr:sp>
    <xdr:clientData/>
  </xdr:twoCellAnchor>
  <xdr:twoCellAnchor>
    <xdr:from>
      <xdr:col>0</xdr:col>
      <xdr:colOff>259080</xdr:colOff>
      <xdr:row>6</xdr:row>
      <xdr:rowOff>76200</xdr:rowOff>
    </xdr:from>
    <xdr:to>
      <xdr:col>1</xdr:col>
      <xdr:colOff>7620</xdr:colOff>
      <xdr:row>7</xdr:row>
      <xdr:rowOff>99060</xdr:rowOff>
    </xdr:to>
    <xdr:sp macro="" textlink="">
      <xdr:nvSpPr>
        <xdr:cNvPr id="13" name="TextBox 12"/>
        <xdr:cNvSpPr txBox="1"/>
      </xdr:nvSpPr>
      <xdr:spPr>
        <a:xfrm>
          <a:off x="259080" y="1097280"/>
          <a:ext cx="35814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x</a:t>
          </a:r>
          <a:r>
            <a:rPr lang="en-US" sz="800"/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tabSelected="1" workbookViewId="0">
      <selection activeCell="J19" sqref="J19"/>
    </sheetView>
  </sheetViews>
  <sheetFormatPr defaultColWidth="7.7109375" defaultRowHeight="12.75"/>
  <cols>
    <col min="1" max="1" width="16" style="1" customWidth="1"/>
    <col min="2" max="4" width="7.7109375" style="1" customWidth="1"/>
    <col min="5" max="5" width="8.7109375" style="1" customWidth="1"/>
    <col min="6" max="6" width="3.7109375" style="5" customWidth="1"/>
    <col min="7" max="7" width="7.7109375" style="1" customWidth="1"/>
    <col min="8" max="8" width="10.5703125" style="1" customWidth="1"/>
    <col min="9" max="16384" width="7.7109375" style="1"/>
  </cols>
  <sheetData>
    <row r="1" spans="1:8">
      <c r="A1" s="3" t="s">
        <v>44</v>
      </c>
    </row>
    <row r="3" spans="1:8">
      <c r="A3" s="3" t="s">
        <v>4</v>
      </c>
    </row>
    <row r="4" spans="1:8">
      <c r="A4" s="3"/>
      <c r="B4" s="2" t="s">
        <v>6</v>
      </c>
      <c r="C4" s="2" t="s">
        <v>29</v>
      </c>
      <c r="D4" s="2" t="s">
        <v>28</v>
      </c>
    </row>
    <row r="5" spans="1:8">
      <c r="A5" s="2" t="s">
        <v>7</v>
      </c>
      <c r="B5" s="28">
        <v>100</v>
      </c>
      <c r="C5" s="34">
        <v>200</v>
      </c>
      <c r="D5" s="35">
        <v>50</v>
      </c>
    </row>
    <row r="6" spans="1:8">
      <c r="A6" s="3"/>
    </row>
    <row r="7" spans="1:8">
      <c r="A7" s="3" t="s">
        <v>8</v>
      </c>
      <c r="E7" s="4" t="s">
        <v>9</v>
      </c>
      <c r="F7" s="4"/>
    </row>
    <row r="8" spans="1:8">
      <c r="A8" s="2" t="s">
        <v>10</v>
      </c>
      <c r="B8" s="1">
        <v>15</v>
      </c>
      <c r="C8" s="1">
        <v>24</v>
      </c>
      <c r="D8" s="1">
        <v>18</v>
      </c>
      <c r="E8" s="42">
        <f>SUMPRODUCT($B$5:$D$5,B8:D8)</f>
        <v>7200</v>
      </c>
    </row>
    <row r="9" spans="1:8">
      <c r="A9" s="3"/>
    </row>
    <row r="10" spans="1:8">
      <c r="A10" s="3" t="s">
        <v>11</v>
      </c>
      <c r="E10" s="4" t="s">
        <v>12</v>
      </c>
      <c r="F10" s="4"/>
      <c r="G10" s="4" t="s">
        <v>13</v>
      </c>
    </row>
    <row r="11" spans="1:8">
      <c r="A11" s="2" t="s">
        <v>25</v>
      </c>
      <c r="B11" s="1">
        <v>4</v>
      </c>
      <c r="C11" s="1">
        <v>6</v>
      </c>
      <c r="D11" s="1">
        <v>2</v>
      </c>
      <c r="E11" s="1">
        <f t="shared" ref="E11:E16" si="0">SUMPRODUCT($B$5:$D$5,B11:D11)</f>
        <v>1700</v>
      </c>
      <c r="F11" s="5" t="s">
        <v>14</v>
      </c>
      <c r="G11" s="31">
        <v>1850</v>
      </c>
      <c r="H11" s="41" t="str">
        <f t="shared" ref="H11:H16" si="1">IF(E11=G11,"Binding","Not Binding")</f>
        <v>Not Binding</v>
      </c>
    </row>
    <row r="12" spans="1:8">
      <c r="A12" s="2" t="s">
        <v>26</v>
      </c>
      <c r="B12" s="1">
        <v>3</v>
      </c>
      <c r="C12" s="1">
        <v>5</v>
      </c>
      <c r="D12" s="1">
        <v>7</v>
      </c>
      <c r="E12" s="1">
        <f t="shared" si="0"/>
        <v>1650</v>
      </c>
      <c r="F12" s="5" t="s">
        <v>14</v>
      </c>
      <c r="G12" s="32">
        <v>2400</v>
      </c>
      <c r="H12" s="41" t="str">
        <f t="shared" si="1"/>
        <v>Not Binding</v>
      </c>
    </row>
    <row r="13" spans="1:8">
      <c r="A13" s="2" t="s">
        <v>3</v>
      </c>
      <c r="B13" s="1">
        <v>3</v>
      </c>
      <c r="C13" s="1">
        <v>2</v>
      </c>
      <c r="D13" s="1">
        <v>4</v>
      </c>
      <c r="E13" s="1">
        <f t="shared" si="0"/>
        <v>900</v>
      </c>
      <c r="F13" s="5" t="s">
        <v>14</v>
      </c>
      <c r="G13" s="32">
        <v>1500</v>
      </c>
      <c r="H13" s="41" t="str">
        <f t="shared" si="1"/>
        <v>Not Binding</v>
      </c>
    </row>
    <row r="14" spans="1:8">
      <c r="A14" s="2" t="s">
        <v>30</v>
      </c>
      <c r="B14" s="1">
        <v>1</v>
      </c>
      <c r="C14" s="1">
        <v>0</v>
      </c>
      <c r="D14" s="1">
        <v>0</v>
      </c>
      <c r="E14" s="1">
        <f t="shared" si="0"/>
        <v>100</v>
      </c>
      <c r="F14" s="5" t="s">
        <v>14</v>
      </c>
      <c r="G14" s="32">
        <v>360</v>
      </c>
      <c r="H14" s="41" t="str">
        <f t="shared" si="1"/>
        <v>Not Binding</v>
      </c>
    </row>
    <row r="15" spans="1:8">
      <c r="A15" s="2" t="s">
        <v>31</v>
      </c>
      <c r="B15" s="1">
        <v>0</v>
      </c>
      <c r="C15" s="1">
        <v>1</v>
      </c>
      <c r="D15" s="1">
        <v>0</v>
      </c>
      <c r="E15" s="1">
        <f t="shared" si="0"/>
        <v>200</v>
      </c>
      <c r="F15" s="5" t="s">
        <v>14</v>
      </c>
      <c r="G15" s="32">
        <v>300</v>
      </c>
      <c r="H15" s="41" t="str">
        <f t="shared" si="1"/>
        <v>Not Binding</v>
      </c>
    </row>
    <row r="16" spans="1:8">
      <c r="A16" s="2" t="s">
        <v>32</v>
      </c>
      <c r="B16" s="1">
        <v>0</v>
      </c>
      <c r="C16" s="1">
        <v>0</v>
      </c>
      <c r="D16" s="1">
        <v>1</v>
      </c>
      <c r="E16" s="1">
        <f t="shared" si="0"/>
        <v>50</v>
      </c>
      <c r="F16" s="5" t="s">
        <v>14</v>
      </c>
      <c r="G16" s="33">
        <v>100</v>
      </c>
      <c r="H16" s="41" t="str">
        <f t="shared" si="1"/>
        <v>Not Binding</v>
      </c>
    </row>
  </sheetData>
  <phoneticPr fontId="8" type="noConversion"/>
  <printOptions horizontalCentered="1" headings="1" gridLines="1" gridLinesSet="0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8"/>
  <sheetViews>
    <sheetView workbookViewId="0">
      <selection activeCell="J22" sqref="J22"/>
    </sheetView>
  </sheetViews>
  <sheetFormatPr defaultColWidth="8.85546875" defaultRowHeight="12.75"/>
  <cols>
    <col min="1" max="1" width="17.28515625" style="8" customWidth="1"/>
    <col min="2" max="5" width="8.7109375" style="8" customWidth="1"/>
    <col min="6" max="6" width="4.7109375" style="9" customWidth="1"/>
    <col min="7" max="7" width="8.7109375" style="8" customWidth="1"/>
    <col min="8" max="8" width="10.140625" style="8" customWidth="1"/>
    <col min="9" max="16384" width="8.85546875" style="8"/>
  </cols>
  <sheetData>
    <row r="1" spans="1:8">
      <c r="A1" s="7" t="s">
        <v>24</v>
      </c>
    </row>
    <row r="3" spans="1:8">
      <c r="A3" s="7" t="s">
        <v>4</v>
      </c>
    </row>
    <row r="4" spans="1:8">
      <c r="A4" s="7"/>
      <c r="B4" s="10" t="s">
        <v>5</v>
      </c>
      <c r="C4" s="10" t="s">
        <v>6</v>
      </c>
      <c r="D4" s="10" t="s">
        <v>36</v>
      </c>
    </row>
    <row r="5" spans="1:8">
      <c r="A5" s="10" t="s">
        <v>18</v>
      </c>
      <c r="B5" s="11">
        <v>1500</v>
      </c>
      <c r="C5" s="12">
        <v>520</v>
      </c>
      <c r="D5" s="13">
        <v>1980</v>
      </c>
      <c r="G5" s="8" t="s">
        <v>51</v>
      </c>
    </row>
    <row r="6" spans="1:8">
      <c r="A6" s="7"/>
    </row>
    <row r="7" spans="1:8">
      <c r="A7" s="7" t="s">
        <v>8</v>
      </c>
      <c r="E7" s="14" t="s">
        <v>9</v>
      </c>
      <c r="F7" s="14"/>
    </row>
    <row r="8" spans="1:8">
      <c r="A8" s="10" t="s">
        <v>16</v>
      </c>
      <c r="B8" s="15">
        <v>0.5</v>
      </c>
      <c r="C8" s="15">
        <v>0.6</v>
      </c>
      <c r="D8" s="15">
        <v>0.7</v>
      </c>
      <c r="E8" s="16">
        <f>SUMPRODUCT($B$5:$D$5,B8:D8)</f>
        <v>2448</v>
      </c>
      <c r="F8" s="17"/>
      <c r="G8" s="8" t="s">
        <v>51</v>
      </c>
      <c r="H8" s="18"/>
    </row>
    <row r="9" spans="1:8">
      <c r="A9" s="7"/>
    </row>
    <row r="10" spans="1:8">
      <c r="A10" s="7" t="s">
        <v>11</v>
      </c>
      <c r="E10" s="19" t="s">
        <v>12</v>
      </c>
      <c r="F10" s="14"/>
      <c r="G10" s="19" t="s">
        <v>13</v>
      </c>
    </row>
    <row r="11" spans="1:8">
      <c r="A11" s="10" t="s">
        <v>19</v>
      </c>
      <c r="B11" s="8">
        <v>-3</v>
      </c>
      <c r="C11" s="8">
        <v>-18</v>
      </c>
      <c r="D11" s="8">
        <v>7</v>
      </c>
      <c r="E11" s="8">
        <f t="shared" ref="E11:E16" si="0">SUMPRODUCT($B$5:$D$5,B11:D11)</f>
        <v>0</v>
      </c>
      <c r="F11" s="9" t="s">
        <v>17</v>
      </c>
      <c r="G11" s="20">
        <v>0</v>
      </c>
      <c r="H11" s="41" t="str">
        <f t="shared" ref="H11:H16" si="1">IF(E11=G11,"Binding","Not Binding")</f>
        <v>Binding</v>
      </c>
    </row>
    <row r="12" spans="1:8">
      <c r="A12" s="10" t="s">
        <v>42</v>
      </c>
      <c r="B12" s="8">
        <v>-1</v>
      </c>
      <c r="C12" s="8">
        <v>4</v>
      </c>
      <c r="D12" s="8">
        <v>2</v>
      </c>
      <c r="E12" s="8">
        <f t="shared" si="0"/>
        <v>4540</v>
      </c>
      <c r="F12" s="9" t="s">
        <v>17</v>
      </c>
      <c r="G12" s="21">
        <v>0</v>
      </c>
      <c r="H12" s="41" t="str">
        <f t="shared" si="1"/>
        <v>Not Binding</v>
      </c>
    </row>
    <row r="13" spans="1:8">
      <c r="A13" s="10" t="s">
        <v>20</v>
      </c>
      <c r="B13" s="8">
        <v>1</v>
      </c>
      <c r="C13" s="8">
        <v>1</v>
      </c>
      <c r="D13" s="8">
        <v>1</v>
      </c>
      <c r="E13" s="8">
        <f t="shared" si="0"/>
        <v>4000</v>
      </c>
      <c r="F13" s="9" t="s">
        <v>17</v>
      </c>
      <c r="G13" s="21">
        <v>4000</v>
      </c>
      <c r="H13" s="41" t="str">
        <f t="shared" si="1"/>
        <v>Binding</v>
      </c>
    </row>
    <row r="14" spans="1:8">
      <c r="A14" s="10" t="s">
        <v>21</v>
      </c>
      <c r="B14" s="8">
        <v>1</v>
      </c>
      <c r="C14" s="8">
        <v>0</v>
      </c>
      <c r="D14" s="8">
        <v>0</v>
      </c>
      <c r="E14" s="8">
        <f t="shared" si="0"/>
        <v>1500</v>
      </c>
      <c r="F14" s="9" t="s">
        <v>14</v>
      </c>
      <c r="G14" s="21">
        <v>1500</v>
      </c>
      <c r="H14" s="41" t="str">
        <f t="shared" si="1"/>
        <v>Binding</v>
      </c>
    </row>
    <row r="15" spans="1:8">
      <c r="A15" s="10" t="s">
        <v>22</v>
      </c>
      <c r="B15" s="8">
        <v>0</v>
      </c>
      <c r="C15" s="8">
        <v>1</v>
      </c>
      <c r="D15" s="8">
        <v>0</v>
      </c>
      <c r="E15" s="8">
        <f t="shared" si="0"/>
        <v>520</v>
      </c>
      <c r="F15" s="9" t="s">
        <v>14</v>
      </c>
      <c r="G15" s="21">
        <v>1200</v>
      </c>
      <c r="H15" s="41" t="str">
        <f t="shared" si="1"/>
        <v>Not Binding</v>
      </c>
    </row>
    <row r="16" spans="1:8">
      <c r="A16" s="22" t="s">
        <v>49</v>
      </c>
      <c r="B16" s="23">
        <v>0</v>
      </c>
      <c r="C16" s="23">
        <v>0</v>
      </c>
      <c r="D16" s="23">
        <v>1</v>
      </c>
      <c r="E16" s="23">
        <f t="shared" si="0"/>
        <v>1980</v>
      </c>
      <c r="F16" s="24" t="s">
        <v>14</v>
      </c>
      <c r="G16" s="25">
        <v>2000</v>
      </c>
      <c r="H16" s="41" t="str">
        <f t="shared" si="1"/>
        <v>Not Binding</v>
      </c>
    </row>
    <row r="17" spans="1:7">
      <c r="A17" s="19" t="s">
        <v>23</v>
      </c>
      <c r="B17" s="8">
        <v>75</v>
      </c>
      <c r="C17" s="8">
        <v>60</v>
      </c>
      <c r="D17" s="8">
        <v>85</v>
      </c>
      <c r="E17" s="26">
        <f>SUMPRODUCT($B$5:$D$5,B17:D17)/SUM($B$5:$D$5)</f>
        <v>78</v>
      </c>
      <c r="F17" s="27"/>
      <c r="G17" s="8">
        <v>78</v>
      </c>
    </row>
    <row r="18" spans="1:7">
      <c r="A18" s="19" t="s">
        <v>43</v>
      </c>
      <c r="B18" s="8">
        <v>15</v>
      </c>
      <c r="C18" s="8">
        <v>20</v>
      </c>
      <c r="D18" s="8">
        <v>18</v>
      </c>
      <c r="E18" s="26">
        <f>SUMPRODUCT($B$5:$D$5,B18:D18)/SUM($B$5:$D$5)</f>
        <v>17.135000000000002</v>
      </c>
      <c r="F18" s="27"/>
      <c r="G18" s="8">
        <v>16</v>
      </c>
    </row>
  </sheetData>
  <phoneticPr fontId="8" type="noConversion"/>
  <printOptions headings="1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13"/>
  <sheetViews>
    <sheetView workbookViewId="0"/>
  </sheetViews>
  <sheetFormatPr defaultColWidth="8.7109375" defaultRowHeight="12.75"/>
  <sheetData>
    <row r="1" spans="1:2">
      <c r="A1">
        <v>1</v>
      </c>
    </row>
    <row r="2" spans="1:2">
      <c r="A2" t="s">
        <v>46</v>
      </c>
    </row>
    <row r="3" spans="1:2">
      <c r="A3">
        <v>1</v>
      </c>
    </row>
    <row r="4" spans="1:2">
      <c r="A4">
        <v>-1.66</v>
      </c>
    </row>
    <row r="5" spans="1:2">
      <c r="A5">
        <v>-1.55</v>
      </c>
    </row>
    <row r="6" spans="1:2">
      <c r="A6">
        <v>0.01</v>
      </c>
    </row>
    <row r="7" spans="1:2">
      <c r="A7" s="40"/>
      <c r="B7" s="40"/>
    </row>
    <row r="8" spans="1:2">
      <c r="A8" t="s">
        <v>47</v>
      </c>
    </row>
    <row r="9" spans="1:2">
      <c r="A9" t="s">
        <v>48</v>
      </c>
    </row>
    <row r="13" spans="1:2">
      <c r="B13" s="40"/>
    </row>
  </sheetData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7" sqref="H17"/>
    </sheetView>
  </sheetViews>
  <sheetFormatPr defaultRowHeight="12.75"/>
  <cols>
    <col min="1" max="2" width="11.140625" customWidth="1"/>
    <col min="3" max="5" width="6.7109375" customWidth="1"/>
  </cols>
  <sheetData>
    <row r="1" spans="1:5" ht="13.5" thickBot="1">
      <c r="A1" s="216" t="s">
        <v>52</v>
      </c>
      <c r="B1" s="216" t="s">
        <v>53</v>
      </c>
      <c r="C1" s="216" t="s">
        <v>54</v>
      </c>
      <c r="D1" s="216" t="s">
        <v>55</v>
      </c>
      <c r="E1" s="216" t="s">
        <v>56</v>
      </c>
    </row>
    <row r="2" spans="1:5">
      <c r="A2" s="217">
        <v>12</v>
      </c>
      <c r="B2" s="212">
        <v>8400</v>
      </c>
      <c r="C2" s="47">
        <v>0</v>
      </c>
      <c r="D2" s="47">
        <v>275</v>
      </c>
      <c r="E2" s="47">
        <v>100</v>
      </c>
    </row>
    <row r="3" spans="1:5">
      <c r="A3" s="217">
        <v>13</v>
      </c>
      <c r="B3" s="212">
        <v>8400</v>
      </c>
      <c r="C3" s="47">
        <v>0</v>
      </c>
      <c r="D3" s="47">
        <v>275</v>
      </c>
      <c r="E3" s="47">
        <v>100</v>
      </c>
    </row>
    <row r="4" spans="1:5">
      <c r="A4" s="217">
        <v>14</v>
      </c>
      <c r="B4" s="212">
        <v>8400</v>
      </c>
      <c r="C4" s="47">
        <v>0</v>
      </c>
      <c r="D4" s="47">
        <v>275</v>
      </c>
      <c r="E4" s="47">
        <v>100</v>
      </c>
    </row>
    <row r="5" spans="1:5">
      <c r="A5" s="217">
        <v>15</v>
      </c>
      <c r="B5" s="212">
        <v>8400</v>
      </c>
      <c r="C5" s="47">
        <v>0</v>
      </c>
      <c r="D5" s="47">
        <v>275</v>
      </c>
      <c r="E5" s="47">
        <v>100</v>
      </c>
    </row>
    <row r="6" spans="1:5">
      <c r="A6" s="217">
        <v>16</v>
      </c>
      <c r="B6" s="212">
        <v>8400</v>
      </c>
      <c r="C6" s="47">
        <v>329.99999999999994</v>
      </c>
      <c r="D6" s="47">
        <v>55.000000000000057</v>
      </c>
      <c r="E6" s="47">
        <v>100</v>
      </c>
    </row>
    <row r="7" spans="1:5">
      <c r="A7" s="217">
        <v>17</v>
      </c>
      <c r="B7" s="212">
        <v>8730</v>
      </c>
      <c r="C7" s="47">
        <v>329.99999999999994</v>
      </c>
      <c r="D7" s="47">
        <v>55.000000000000057</v>
      </c>
      <c r="E7" s="47">
        <v>100</v>
      </c>
    </row>
    <row r="8" spans="1:5">
      <c r="A8" s="217">
        <v>18</v>
      </c>
      <c r="B8" s="212">
        <v>9060</v>
      </c>
      <c r="C8" s="47">
        <v>329.99999999999994</v>
      </c>
      <c r="D8" s="47">
        <v>55.000000000000057</v>
      </c>
      <c r="E8" s="47">
        <v>100</v>
      </c>
    </row>
    <row r="9" spans="1:5">
      <c r="A9" s="217">
        <v>19</v>
      </c>
      <c r="B9" s="212">
        <v>9390</v>
      </c>
      <c r="C9" s="47">
        <v>329.99999999999994</v>
      </c>
      <c r="D9" s="47">
        <v>55.000000000000057</v>
      </c>
      <c r="E9" s="47">
        <v>100</v>
      </c>
    </row>
    <row r="10" spans="1:5">
      <c r="A10" s="217">
        <v>20</v>
      </c>
      <c r="B10" s="212">
        <v>9720</v>
      </c>
      <c r="C10" s="47">
        <v>329.99999999999994</v>
      </c>
      <c r="D10" s="47">
        <v>55.000000000000057</v>
      </c>
      <c r="E10" s="47">
        <v>100</v>
      </c>
    </row>
    <row r="11" spans="1:5">
      <c r="A11" s="217">
        <v>21</v>
      </c>
      <c r="B11" s="212">
        <v>10050</v>
      </c>
      <c r="C11" s="47">
        <v>360</v>
      </c>
      <c r="D11" s="47">
        <v>39.999999999999979</v>
      </c>
      <c r="E11" s="47">
        <v>85.000000000000014</v>
      </c>
    </row>
    <row r="12" spans="1:5">
      <c r="A12" s="217">
        <v>22</v>
      </c>
      <c r="B12" s="212">
        <v>10410</v>
      </c>
      <c r="C12" s="47">
        <v>360</v>
      </c>
      <c r="D12" s="47">
        <v>39.999999999999979</v>
      </c>
      <c r="E12" s="47">
        <v>85.000000000000014</v>
      </c>
    </row>
    <row r="13" spans="1:5">
      <c r="A13" s="217">
        <v>23</v>
      </c>
      <c r="B13" s="212">
        <v>10770</v>
      </c>
      <c r="C13" s="47">
        <v>360</v>
      </c>
      <c r="D13" s="47">
        <v>39.999999999999979</v>
      </c>
      <c r="E13" s="47">
        <v>85.000000000000014</v>
      </c>
    </row>
    <row r="14" spans="1:5" ht="13.5" thickBot="1">
      <c r="A14" s="218">
        <v>24</v>
      </c>
      <c r="B14" s="214">
        <v>11130</v>
      </c>
      <c r="C14" s="213">
        <v>360</v>
      </c>
      <c r="D14" s="213">
        <v>39.999999999999979</v>
      </c>
      <c r="E14" s="213">
        <v>85.000000000000014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>
      <selection activeCell="I15" sqref="I15"/>
    </sheetView>
  </sheetViews>
  <sheetFormatPr defaultColWidth="8.7109375" defaultRowHeight="12.75"/>
  <cols>
    <col min="1" max="2" width="10.7109375" bestFit="1" customWidth="1"/>
    <col min="3" max="3" width="10.7109375" customWidth="1"/>
    <col min="4" max="6" width="8.5703125" customWidth="1"/>
    <col min="7" max="7" width="8.28515625" customWidth="1"/>
  </cols>
  <sheetData>
    <row r="1" spans="1:6">
      <c r="A1" s="51" t="s">
        <v>57</v>
      </c>
      <c r="B1" s="51" t="s">
        <v>53</v>
      </c>
      <c r="C1" s="51" t="s">
        <v>58</v>
      </c>
      <c r="D1" s="52" t="s">
        <v>54</v>
      </c>
      <c r="E1" s="53" t="s">
        <v>55</v>
      </c>
      <c r="F1" s="54" t="s">
        <v>56</v>
      </c>
    </row>
    <row r="2" spans="1:6">
      <c r="A2" s="55">
        <v>1500</v>
      </c>
      <c r="B2" s="56">
        <v>7000</v>
      </c>
      <c r="C2" s="56"/>
      <c r="D2" s="57">
        <v>0</v>
      </c>
      <c r="E2" s="58">
        <v>216.66666666666669</v>
      </c>
      <c r="F2" s="59">
        <v>100</v>
      </c>
    </row>
    <row r="3" spans="1:6">
      <c r="A3" s="44">
        <v>1600</v>
      </c>
      <c r="B3" s="45">
        <v>7400</v>
      </c>
      <c r="C3" s="60">
        <f>(B3-B2)/(A3-A2)</f>
        <v>4</v>
      </c>
      <c r="D3" s="46">
        <v>0</v>
      </c>
      <c r="E3" s="61">
        <v>233.33333333333331</v>
      </c>
      <c r="F3" s="62">
        <v>100</v>
      </c>
    </row>
    <row r="4" spans="1:6">
      <c r="A4" s="44">
        <v>1700</v>
      </c>
      <c r="B4" s="45">
        <v>7800</v>
      </c>
      <c r="C4" s="60">
        <f t="shared" ref="C4:C12" si="0">(B4-B3)/(A4-A3)</f>
        <v>4</v>
      </c>
      <c r="D4" s="46">
        <v>0</v>
      </c>
      <c r="E4" s="61">
        <v>250</v>
      </c>
      <c r="F4" s="62">
        <v>100</v>
      </c>
    </row>
    <row r="5" spans="1:6">
      <c r="A5" s="44">
        <v>1800</v>
      </c>
      <c r="B5" s="45">
        <v>8200</v>
      </c>
      <c r="C5" s="60">
        <f t="shared" si="0"/>
        <v>4</v>
      </c>
      <c r="D5" s="46">
        <v>0</v>
      </c>
      <c r="E5" s="61">
        <v>266.66666666666669</v>
      </c>
      <c r="F5" s="62">
        <v>100</v>
      </c>
    </row>
    <row r="6" spans="1:6">
      <c r="A6" s="44">
        <v>1900</v>
      </c>
      <c r="B6" s="45">
        <v>8600</v>
      </c>
      <c r="C6" s="60">
        <f t="shared" si="0"/>
        <v>4</v>
      </c>
      <c r="D6" s="46">
        <v>0</v>
      </c>
      <c r="E6" s="61">
        <v>283.33333333333331</v>
      </c>
      <c r="F6" s="62">
        <v>100</v>
      </c>
    </row>
    <row r="7" spans="1:6">
      <c r="A7" s="44">
        <v>2000</v>
      </c>
      <c r="B7" s="45">
        <v>9000</v>
      </c>
      <c r="C7" s="60">
        <f t="shared" si="0"/>
        <v>4</v>
      </c>
      <c r="D7" s="46">
        <v>0</v>
      </c>
      <c r="E7" s="61">
        <v>300</v>
      </c>
      <c r="F7" s="62">
        <v>100</v>
      </c>
    </row>
    <row r="8" spans="1:6">
      <c r="A8" s="44">
        <v>2100</v>
      </c>
      <c r="B8" s="45">
        <v>9375</v>
      </c>
      <c r="C8" s="60">
        <f t="shared" si="0"/>
        <v>3.75</v>
      </c>
      <c r="D8" s="63">
        <v>25.000000000000028</v>
      </c>
      <c r="E8" s="61">
        <v>300</v>
      </c>
      <c r="F8" s="62">
        <v>100</v>
      </c>
    </row>
    <row r="9" spans="1:6">
      <c r="A9" s="44">
        <v>2200</v>
      </c>
      <c r="B9" s="45">
        <v>9750</v>
      </c>
      <c r="C9" s="60">
        <f t="shared" si="0"/>
        <v>3.75</v>
      </c>
      <c r="D9" s="63">
        <v>49.999999999999972</v>
      </c>
      <c r="E9" s="61">
        <v>300</v>
      </c>
      <c r="F9" s="62">
        <v>100</v>
      </c>
    </row>
    <row r="10" spans="1:6">
      <c r="A10" s="44">
        <v>2300</v>
      </c>
      <c r="B10" s="45">
        <v>10077.272727272726</v>
      </c>
      <c r="C10" s="60">
        <f t="shared" si="0"/>
        <v>3.2727272727272609</v>
      </c>
      <c r="D10" s="63">
        <v>77.272727272727252</v>
      </c>
      <c r="E10" s="61">
        <v>300</v>
      </c>
      <c r="F10" s="62">
        <v>95.454545454545453</v>
      </c>
    </row>
    <row r="11" spans="1:6">
      <c r="A11" s="44">
        <v>2400</v>
      </c>
      <c r="B11" s="45">
        <v>10309.090909090908</v>
      </c>
      <c r="C11" s="60">
        <f t="shared" si="0"/>
        <v>2.3181818181818197</v>
      </c>
      <c r="D11" s="63">
        <v>109.09090909090912</v>
      </c>
      <c r="E11" s="61">
        <v>300</v>
      </c>
      <c r="F11" s="62">
        <v>81.818181818181799</v>
      </c>
    </row>
    <row r="12" spans="1:6">
      <c r="A12" s="49">
        <v>2500</v>
      </c>
      <c r="B12" s="50">
        <v>10540.90909090909</v>
      </c>
      <c r="C12" s="64">
        <f t="shared" si="0"/>
        <v>2.3181818181818197</v>
      </c>
      <c r="D12" s="65">
        <v>140.90909090909085</v>
      </c>
      <c r="E12" s="66">
        <v>300</v>
      </c>
      <c r="F12" s="67">
        <v>68.181818181818187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6"/>
  <sheetViews>
    <sheetView workbookViewId="0">
      <selection activeCell="J19" sqref="J19"/>
    </sheetView>
  </sheetViews>
  <sheetFormatPr defaultColWidth="7.7109375" defaultRowHeight="12.75"/>
  <cols>
    <col min="1" max="1" width="16" style="1" customWidth="1"/>
    <col min="2" max="4" width="7.7109375" style="1" customWidth="1"/>
    <col min="5" max="5" width="8.7109375" style="1" customWidth="1"/>
    <col min="6" max="6" width="3.7109375" style="5" customWidth="1"/>
    <col min="7" max="7" width="7.7109375" style="1" customWidth="1"/>
    <col min="8" max="8" width="10.5703125" style="1" customWidth="1"/>
    <col min="9" max="16384" width="7.7109375" style="1"/>
  </cols>
  <sheetData>
    <row r="1" spans="1:7">
      <c r="A1" s="3" t="s">
        <v>44</v>
      </c>
    </row>
    <row r="3" spans="1:7">
      <c r="A3" s="3" t="s">
        <v>4</v>
      </c>
    </row>
    <row r="4" spans="1:7">
      <c r="A4" s="3"/>
      <c r="B4" s="68" t="s">
        <v>6</v>
      </c>
      <c r="C4" s="2" t="s">
        <v>29</v>
      </c>
      <c r="D4" s="2" t="s">
        <v>28</v>
      </c>
    </row>
    <row r="5" spans="1:7">
      <c r="A5" s="2" t="s">
        <v>7</v>
      </c>
      <c r="B5" s="69">
        <v>0</v>
      </c>
      <c r="C5" s="34">
        <v>275</v>
      </c>
      <c r="D5" s="35">
        <v>100</v>
      </c>
    </row>
    <row r="6" spans="1:7">
      <c r="A6" s="3"/>
      <c r="B6" s="70"/>
    </row>
    <row r="7" spans="1:7">
      <c r="A7" s="3" t="s">
        <v>8</v>
      </c>
      <c r="B7" s="70"/>
      <c r="E7" s="4" t="s">
        <v>9</v>
      </c>
      <c r="F7" s="4"/>
    </row>
    <row r="8" spans="1:7">
      <c r="A8" s="2" t="s">
        <v>10</v>
      </c>
      <c r="B8" s="70">
        <f>I8</f>
        <v>0</v>
      </c>
      <c r="C8" s="1">
        <v>24</v>
      </c>
      <c r="D8" s="1">
        <v>18</v>
      </c>
      <c r="E8" s="42">
        <f>SUMPRODUCT($B$5:$D$5,B8:D8)</f>
        <v>8400</v>
      </c>
    </row>
    <row r="9" spans="1:7">
      <c r="A9" s="3"/>
      <c r="B9" s="70"/>
    </row>
    <row r="10" spans="1:7">
      <c r="A10" s="3" t="s">
        <v>11</v>
      </c>
      <c r="B10" s="70"/>
      <c r="E10" s="4" t="s">
        <v>12</v>
      </c>
      <c r="F10" s="4"/>
      <c r="G10" s="4" t="s">
        <v>13</v>
      </c>
    </row>
    <row r="11" spans="1:7">
      <c r="A11" s="2" t="s">
        <v>25</v>
      </c>
      <c r="B11" s="70">
        <v>4</v>
      </c>
      <c r="C11" s="1">
        <v>6</v>
      </c>
      <c r="D11" s="1">
        <v>2</v>
      </c>
      <c r="E11" s="1">
        <f t="shared" ref="E11:E16" si="0">SUMPRODUCT($B$5:$D$5,B11:D11)</f>
        <v>1850</v>
      </c>
      <c r="F11" s="5" t="s">
        <v>14</v>
      </c>
      <c r="G11" s="31">
        <v>1850</v>
      </c>
    </row>
    <row r="12" spans="1:7">
      <c r="A12" s="68" t="s">
        <v>26</v>
      </c>
      <c r="B12" s="70">
        <v>3</v>
      </c>
      <c r="C12" s="70">
        <v>5</v>
      </c>
      <c r="D12" s="70">
        <v>7</v>
      </c>
      <c r="E12" s="70">
        <f t="shared" si="0"/>
        <v>2075</v>
      </c>
      <c r="F12" s="71" t="s">
        <v>14</v>
      </c>
      <c r="G12" s="72">
        <v>2400</v>
      </c>
    </row>
    <row r="13" spans="1:7">
      <c r="A13" s="68" t="s">
        <v>3</v>
      </c>
      <c r="B13" s="70">
        <v>3</v>
      </c>
      <c r="C13" s="70">
        <v>2</v>
      </c>
      <c r="D13" s="70">
        <v>4</v>
      </c>
      <c r="E13" s="70">
        <f t="shared" si="0"/>
        <v>950</v>
      </c>
      <c r="F13" s="71" t="s">
        <v>14</v>
      </c>
      <c r="G13" s="72">
        <v>1500</v>
      </c>
    </row>
    <row r="14" spans="1:7">
      <c r="A14" s="68" t="s">
        <v>30</v>
      </c>
      <c r="B14" s="70">
        <v>1</v>
      </c>
      <c r="C14" s="70">
        <v>0</v>
      </c>
      <c r="D14" s="70">
        <v>0</v>
      </c>
      <c r="E14" s="70">
        <f t="shared" si="0"/>
        <v>0</v>
      </c>
      <c r="F14" s="71" t="s">
        <v>14</v>
      </c>
      <c r="G14" s="72">
        <v>360</v>
      </c>
    </row>
    <row r="15" spans="1:7">
      <c r="A15" s="68" t="s">
        <v>31</v>
      </c>
      <c r="B15" s="70">
        <v>0</v>
      </c>
      <c r="C15" s="70">
        <v>1</v>
      </c>
      <c r="D15" s="70">
        <v>0</v>
      </c>
      <c r="E15" s="70">
        <f t="shared" si="0"/>
        <v>275</v>
      </c>
      <c r="F15" s="71" t="s">
        <v>14</v>
      </c>
      <c r="G15" s="72">
        <v>300</v>
      </c>
    </row>
    <row r="16" spans="1:7">
      <c r="A16" s="2" t="s">
        <v>32</v>
      </c>
      <c r="B16" s="70">
        <v>0</v>
      </c>
      <c r="C16" s="1">
        <v>0</v>
      </c>
      <c r="D16" s="1">
        <v>1</v>
      </c>
      <c r="E16" s="1">
        <f t="shared" si="0"/>
        <v>100</v>
      </c>
      <c r="F16" s="5" t="s">
        <v>14</v>
      </c>
      <c r="G16" s="33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L17"/>
  <sheetViews>
    <sheetView zoomScaleNormal="100" workbookViewId="0">
      <selection activeCell="W20" sqref="W20"/>
    </sheetView>
  </sheetViews>
  <sheetFormatPr defaultColWidth="8.7109375" defaultRowHeight="12.75" customHeight="1"/>
  <cols>
    <col min="1" max="1" width="10.5703125" style="97" customWidth="1"/>
    <col min="2" max="2" width="9.28515625" customWidth="1"/>
    <col min="3" max="17" width="5.7109375" customWidth="1"/>
    <col min="18" max="18" width="9.7109375" bestFit="1" customWidth="1"/>
    <col min="19" max="19" width="4.7109375" customWidth="1"/>
    <col min="20" max="20" width="7.140625" bestFit="1" customWidth="1"/>
  </cols>
  <sheetData>
    <row r="1" spans="1:38" ht="12.75" customHeight="1">
      <c r="A1" s="73" t="s">
        <v>59</v>
      </c>
      <c r="AJ1" s="74" t="s">
        <v>60</v>
      </c>
      <c r="AK1" s="75" t="s">
        <v>61</v>
      </c>
      <c r="AL1" s="76" t="s">
        <v>62</v>
      </c>
    </row>
    <row r="2" spans="1:38" ht="12.75" customHeight="1">
      <c r="A2" s="73"/>
      <c r="AJ2" s="74" t="s">
        <v>63</v>
      </c>
      <c r="AK2" s="75" t="s">
        <v>64</v>
      </c>
      <c r="AL2" s="76" t="s">
        <v>65</v>
      </c>
    </row>
    <row r="3" spans="1:38" ht="12.75" customHeight="1">
      <c r="A3" s="77" t="s">
        <v>66</v>
      </c>
      <c r="B3" s="78" t="s">
        <v>67</v>
      </c>
      <c r="C3" s="79" t="s">
        <v>62</v>
      </c>
      <c r="D3" s="79" t="s">
        <v>65</v>
      </c>
      <c r="E3" s="79" t="s">
        <v>68</v>
      </c>
      <c r="F3" s="79" t="s">
        <v>69</v>
      </c>
      <c r="G3" s="79" t="s">
        <v>70</v>
      </c>
      <c r="H3" s="79" t="s">
        <v>71</v>
      </c>
      <c r="I3" s="79" t="s">
        <v>72</v>
      </c>
      <c r="J3" s="79" t="s">
        <v>73</v>
      </c>
      <c r="K3" s="79" t="s">
        <v>74</v>
      </c>
      <c r="L3" s="79" t="s">
        <v>75</v>
      </c>
      <c r="M3" s="79" t="s">
        <v>76</v>
      </c>
      <c r="N3" s="79" t="s">
        <v>77</v>
      </c>
      <c r="O3" s="79" t="s">
        <v>78</v>
      </c>
      <c r="P3" s="79" t="s">
        <v>79</v>
      </c>
      <c r="Q3" s="80" t="s">
        <v>80</v>
      </c>
      <c r="R3" s="81"/>
      <c r="S3" s="81"/>
      <c r="T3" s="81"/>
      <c r="AJ3" s="74"/>
      <c r="AK3" s="75" t="s">
        <v>81</v>
      </c>
      <c r="AL3" s="76" t="s">
        <v>69</v>
      </c>
    </row>
    <row r="4" spans="1:38" ht="12.75" customHeight="1">
      <c r="A4" s="82"/>
      <c r="B4" s="83" t="s">
        <v>16</v>
      </c>
      <c r="C4" s="84">
        <v>2.15</v>
      </c>
      <c r="D4" s="85">
        <v>2.2000000000000002</v>
      </c>
      <c r="E4" s="85">
        <v>2.4</v>
      </c>
      <c r="F4" s="85">
        <v>4.8</v>
      </c>
      <c r="G4" s="85">
        <v>2.6</v>
      </c>
      <c r="H4" s="85">
        <v>2.2999999999999998</v>
      </c>
      <c r="I4" s="85">
        <v>2.35</v>
      </c>
      <c r="J4" s="85">
        <v>2.85</v>
      </c>
      <c r="K4" s="85">
        <v>2.25</v>
      </c>
      <c r="L4" s="85">
        <v>2.1</v>
      </c>
      <c r="M4" s="85">
        <v>2.8</v>
      </c>
      <c r="N4" s="85">
        <v>3</v>
      </c>
      <c r="O4" s="85">
        <v>2.6</v>
      </c>
      <c r="P4" s="85">
        <v>2.5</v>
      </c>
      <c r="Q4" s="86">
        <v>2.9</v>
      </c>
      <c r="R4" s="81"/>
      <c r="S4" s="81"/>
      <c r="T4" s="81"/>
      <c r="AJ4" s="74"/>
      <c r="AK4" s="75" t="s">
        <v>82</v>
      </c>
      <c r="AL4" s="76" t="s">
        <v>83</v>
      </c>
    </row>
    <row r="5" spans="1:38" ht="12.75" customHeight="1">
      <c r="A5" s="82"/>
      <c r="B5" s="87" t="s">
        <v>84</v>
      </c>
      <c r="C5" s="88">
        <v>2.27</v>
      </c>
      <c r="D5" s="89">
        <v>2.48</v>
      </c>
      <c r="E5" s="89">
        <v>2.7</v>
      </c>
      <c r="F5" s="89">
        <v>5.2</v>
      </c>
      <c r="G5" s="89">
        <v>2.92</v>
      </c>
      <c r="H5" s="89">
        <v>2.48</v>
      </c>
      <c r="I5" s="89">
        <v>2.2000000000000002</v>
      </c>
      <c r="J5" s="89">
        <v>3.13</v>
      </c>
      <c r="K5" s="89">
        <v>2.48</v>
      </c>
      <c r="L5" s="89">
        <v>2.27</v>
      </c>
      <c r="M5" s="89">
        <v>3.13</v>
      </c>
      <c r="N5" s="89">
        <v>3.18</v>
      </c>
      <c r="O5" s="89">
        <v>2.92</v>
      </c>
      <c r="P5" s="89">
        <v>2.7</v>
      </c>
      <c r="Q5" s="90">
        <v>3.13</v>
      </c>
      <c r="R5" s="81"/>
      <c r="S5" s="81"/>
      <c r="T5" s="81"/>
      <c r="AJ5" s="74"/>
      <c r="AK5" s="75" t="s">
        <v>85</v>
      </c>
      <c r="AL5" s="76" t="s">
        <v>71</v>
      </c>
    </row>
    <row r="6" spans="1:38" ht="12.75" customHeight="1">
      <c r="A6" s="82"/>
      <c r="B6" s="87" t="s">
        <v>86</v>
      </c>
      <c r="C6" s="91">
        <v>300</v>
      </c>
      <c r="D6" s="81">
        <v>400</v>
      </c>
      <c r="E6" s="81">
        <v>250</v>
      </c>
      <c r="F6" s="81">
        <v>0</v>
      </c>
      <c r="G6" s="81">
        <v>300</v>
      </c>
      <c r="H6" s="81">
        <v>200</v>
      </c>
      <c r="I6" s="81">
        <v>150</v>
      </c>
      <c r="J6" s="81">
        <v>100</v>
      </c>
      <c r="K6" s="81">
        <v>750</v>
      </c>
      <c r="L6" s="81">
        <v>400</v>
      </c>
      <c r="M6" s="81">
        <v>500</v>
      </c>
      <c r="N6" s="81">
        <v>100</v>
      </c>
      <c r="O6" s="81">
        <v>500</v>
      </c>
      <c r="P6" s="81">
        <v>100</v>
      </c>
      <c r="Q6" s="92">
        <v>400</v>
      </c>
      <c r="R6" s="81"/>
      <c r="S6" s="81"/>
      <c r="T6" s="81"/>
      <c r="AJ6" s="74"/>
      <c r="AK6" s="75" t="s">
        <v>87</v>
      </c>
      <c r="AL6" s="76" t="s">
        <v>72</v>
      </c>
    </row>
    <row r="7" spans="1:38" ht="12.75" customHeight="1">
      <c r="A7" s="82"/>
      <c r="B7" s="93" t="s">
        <v>88</v>
      </c>
      <c r="C7" s="94">
        <v>1500</v>
      </c>
      <c r="D7" s="95">
        <v>2000</v>
      </c>
      <c r="E7" s="95">
        <v>900</v>
      </c>
      <c r="F7" s="95">
        <v>150</v>
      </c>
      <c r="G7" s="95">
        <v>1200</v>
      </c>
      <c r="H7" s="95">
        <v>800</v>
      </c>
      <c r="I7" s="95">
        <v>600</v>
      </c>
      <c r="J7" s="95">
        <v>300</v>
      </c>
      <c r="K7" s="95">
        <v>3500</v>
      </c>
      <c r="L7" s="95">
        <v>2000</v>
      </c>
      <c r="M7" s="95">
        <v>3300</v>
      </c>
      <c r="N7" s="95">
        <v>500</v>
      </c>
      <c r="O7" s="95">
        <v>3200</v>
      </c>
      <c r="P7" s="95">
        <v>500</v>
      </c>
      <c r="Q7" s="96">
        <v>2500</v>
      </c>
      <c r="R7" s="81"/>
      <c r="S7" s="81"/>
      <c r="T7" s="81"/>
      <c r="AJ7" s="74"/>
      <c r="AK7" s="75" t="s">
        <v>89</v>
      </c>
      <c r="AL7" s="76" t="s">
        <v>83</v>
      </c>
    </row>
    <row r="8" spans="1:38" ht="12.75" customHeight="1">
      <c r="S8" s="98" t="s">
        <v>90</v>
      </c>
      <c r="T8" s="81"/>
      <c r="AJ8" s="74" t="s">
        <v>91</v>
      </c>
      <c r="AK8" s="75" t="s">
        <v>92</v>
      </c>
      <c r="AL8" s="76" t="s">
        <v>74</v>
      </c>
    </row>
    <row r="9" spans="1:38" ht="12.75" customHeight="1">
      <c r="A9" s="99" t="s">
        <v>93</v>
      </c>
      <c r="B9" s="100" t="s">
        <v>94</v>
      </c>
      <c r="C9" s="101">
        <v>300</v>
      </c>
      <c r="D9" s="102">
        <v>2000</v>
      </c>
      <c r="E9" s="102">
        <v>900</v>
      </c>
      <c r="F9" s="102">
        <v>0</v>
      </c>
      <c r="G9" s="102">
        <v>1200</v>
      </c>
      <c r="H9" s="102">
        <v>200</v>
      </c>
      <c r="I9" s="102">
        <v>150</v>
      </c>
      <c r="J9" s="102">
        <v>100</v>
      </c>
      <c r="K9" s="102">
        <v>750</v>
      </c>
      <c r="L9" s="102">
        <v>400</v>
      </c>
      <c r="M9" s="102">
        <v>2149.9999999999986</v>
      </c>
      <c r="N9" s="102">
        <v>100</v>
      </c>
      <c r="O9" s="102">
        <v>3200</v>
      </c>
      <c r="P9" s="102">
        <v>100</v>
      </c>
      <c r="Q9" s="103">
        <v>400</v>
      </c>
      <c r="S9" s="104"/>
      <c r="AJ9" s="74"/>
      <c r="AK9" s="75" t="s">
        <v>95</v>
      </c>
      <c r="AL9" s="76" t="s">
        <v>75</v>
      </c>
    </row>
    <row r="10" spans="1:38" ht="12.75" customHeight="1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4"/>
      <c r="T10" s="104"/>
      <c r="AJ10" s="74" t="s">
        <v>96</v>
      </c>
      <c r="AK10" s="75" t="s">
        <v>97</v>
      </c>
      <c r="AL10" s="76" t="s">
        <v>76</v>
      </c>
    </row>
    <row r="11" spans="1:38" ht="12.75" customHeight="1">
      <c r="A11" s="99" t="s">
        <v>98</v>
      </c>
      <c r="B11" s="100" t="s">
        <v>99</v>
      </c>
      <c r="C11" s="89">
        <f t="shared" ref="C11:Q11" si="0">C5-C4</f>
        <v>0.12000000000000011</v>
      </c>
      <c r="D11" s="89">
        <f t="shared" si="0"/>
        <v>0.2799999999999998</v>
      </c>
      <c r="E11" s="89">
        <f t="shared" si="0"/>
        <v>0.30000000000000027</v>
      </c>
      <c r="F11" s="89">
        <f t="shared" si="0"/>
        <v>0.40000000000000036</v>
      </c>
      <c r="G11" s="89">
        <f t="shared" si="0"/>
        <v>0.31999999999999984</v>
      </c>
      <c r="H11" s="89">
        <f t="shared" si="0"/>
        <v>0.18000000000000016</v>
      </c>
      <c r="I11" s="89">
        <f t="shared" si="0"/>
        <v>-0.14999999999999991</v>
      </c>
      <c r="J11" s="89">
        <f t="shared" si="0"/>
        <v>0.2799999999999998</v>
      </c>
      <c r="K11" s="89">
        <f t="shared" si="0"/>
        <v>0.22999999999999998</v>
      </c>
      <c r="L11" s="89">
        <f t="shared" si="0"/>
        <v>0.16999999999999993</v>
      </c>
      <c r="M11" s="89">
        <f t="shared" si="0"/>
        <v>0.33000000000000007</v>
      </c>
      <c r="N11" s="89">
        <f t="shared" si="0"/>
        <v>0.18000000000000016</v>
      </c>
      <c r="O11" s="89">
        <f t="shared" si="0"/>
        <v>0.31999999999999984</v>
      </c>
      <c r="P11" s="89">
        <f t="shared" si="0"/>
        <v>0.20000000000000018</v>
      </c>
      <c r="Q11" s="89">
        <f t="shared" si="0"/>
        <v>0.22999999999999998</v>
      </c>
      <c r="R11" s="29">
        <f>SUMPRODUCT(C11:Q11,$C$9:$Q$9)</f>
        <v>3395.4999999999991</v>
      </c>
      <c r="S11" s="104"/>
      <c r="T11" s="104"/>
      <c r="AJ11" s="74" t="s">
        <v>100</v>
      </c>
      <c r="AK11" s="75" t="s">
        <v>101</v>
      </c>
      <c r="AL11" s="76" t="s">
        <v>77</v>
      </c>
    </row>
    <row r="12" spans="1:38" ht="12.75" customHeight="1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4"/>
      <c r="T12" s="104"/>
      <c r="AJ12" s="74" t="s">
        <v>102</v>
      </c>
      <c r="AK12" s="75" t="s">
        <v>97</v>
      </c>
      <c r="AL12" s="76" t="s">
        <v>78</v>
      </c>
    </row>
    <row r="13" spans="1:38" ht="12.75" customHeight="1">
      <c r="A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4" t="s">
        <v>12</v>
      </c>
      <c r="S13" s="104"/>
      <c r="T13" s="104" t="s">
        <v>13</v>
      </c>
      <c r="AJ13" s="74"/>
      <c r="AK13" s="75" t="s">
        <v>103</v>
      </c>
      <c r="AL13" s="76" t="s">
        <v>79</v>
      </c>
    </row>
    <row r="14" spans="1:38" ht="12.75" customHeight="1">
      <c r="A14" s="99" t="s">
        <v>11</v>
      </c>
      <c r="B14" s="100" t="s">
        <v>104</v>
      </c>
      <c r="C14" s="89">
        <f t="shared" ref="C14:Q14" si="1">C4</f>
        <v>2.15</v>
      </c>
      <c r="D14" s="89">
        <f t="shared" si="1"/>
        <v>2.2000000000000002</v>
      </c>
      <c r="E14" s="89">
        <f t="shared" si="1"/>
        <v>2.4</v>
      </c>
      <c r="F14" s="89">
        <f t="shared" si="1"/>
        <v>4.8</v>
      </c>
      <c r="G14" s="89">
        <f t="shared" si="1"/>
        <v>2.6</v>
      </c>
      <c r="H14" s="89">
        <f t="shared" si="1"/>
        <v>2.2999999999999998</v>
      </c>
      <c r="I14" s="89">
        <f t="shared" si="1"/>
        <v>2.35</v>
      </c>
      <c r="J14" s="89">
        <f t="shared" si="1"/>
        <v>2.85</v>
      </c>
      <c r="K14" s="89">
        <f t="shared" si="1"/>
        <v>2.25</v>
      </c>
      <c r="L14" s="89">
        <f t="shared" si="1"/>
        <v>2.1</v>
      </c>
      <c r="M14" s="89">
        <f t="shared" si="1"/>
        <v>2.8</v>
      </c>
      <c r="N14" s="89">
        <f t="shared" si="1"/>
        <v>3</v>
      </c>
      <c r="O14" s="89">
        <f t="shared" si="1"/>
        <v>2.6</v>
      </c>
      <c r="P14" s="89">
        <f t="shared" si="1"/>
        <v>2.5</v>
      </c>
      <c r="Q14" s="89">
        <f t="shared" si="1"/>
        <v>2.9</v>
      </c>
      <c r="R14" s="105">
        <f>SUMPRODUCT(C14:Q14,$C$9:$Q$9)</f>
        <v>29999.999999999996</v>
      </c>
      <c r="S14" s="98" t="s">
        <v>14</v>
      </c>
      <c r="T14" s="106">
        <v>30000</v>
      </c>
      <c r="AJ14" s="74"/>
      <c r="AK14" s="75" t="s">
        <v>105</v>
      </c>
      <c r="AL14" s="76" t="s">
        <v>80</v>
      </c>
    </row>
    <row r="15" spans="1:38" ht="12.75" customHeight="1">
      <c r="A15" s="107"/>
      <c r="B15" s="100" t="s">
        <v>106</v>
      </c>
      <c r="C15" s="81">
        <v>1.25</v>
      </c>
      <c r="D15" s="81">
        <v>1.25</v>
      </c>
      <c r="E15" s="81">
        <v>1.25</v>
      </c>
      <c r="F15" s="81">
        <v>1.25</v>
      </c>
      <c r="G15" s="81">
        <v>1.25</v>
      </c>
      <c r="H15" s="81">
        <v>1.25</v>
      </c>
      <c r="I15" s="81">
        <v>1.25</v>
      </c>
      <c r="J15" s="81">
        <v>1.25</v>
      </c>
      <c r="K15" s="81">
        <v>1.25</v>
      </c>
      <c r="L15" s="81">
        <v>1.25</v>
      </c>
      <c r="M15" s="81">
        <v>1.25</v>
      </c>
      <c r="N15" s="81">
        <v>1.25</v>
      </c>
      <c r="O15" s="81">
        <v>1.25</v>
      </c>
      <c r="P15" s="81">
        <v>1.25</v>
      </c>
      <c r="Q15" s="81">
        <v>1.25</v>
      </c>
      <c r="R15" s="105">
        <f>SUMPRODUCT(C15:Q15,$C$9:$Q$9)</f>
        <v>14937.499999999998</v>
      </c>
      <c r="S15" s="98" t="s">
        <v>14</v>
      </c>
      <c r="T15" s="108">
        <v>18000</v>
      </c>
    </row>
    <row r="16" spans="1:38" ht="12.75" customHeight="1">
      <c r="A16" s="109"/>
      <c r="R16" s="48"/>
      <c r="S16" s="48"/>
      <c r="T16" s="48"/>
    </row>
    <row r="17" spans="1:17" ht="12.75" customHeight="1">
      <c r="A17" s="110" t="s">
        <v>107</v>
      </c>
      <c r="C17" s="111">
        <f t="shared" ref="C17:Q17" si="2">C5/C4</f>
        <v>1.0558139534883721</v>
      </c>
      <c r="D17" s="111">
        <f t="shared" si="2"/>
        <v>1.1272727272727272</v>
      </c>
      <c r="E17" s="111">
        <f t="shared" si="2"/>
        <v>1.1250000000000002</v>
      </c>
      <c r="F17" s="111">
        <f t="shared" si="2"/>
        <v>1.0833333333333335</v>
      </c>
      <c r="G17" s="111">
        <f t="shared" si="2"/>
        <v>1.1230769230769231</v>
      </c>
      <c r="H17" s="111">
        <f t="shared" si="2"/>
        <v>1.0782608695652174</v>
      </c>
      <c r="I17" s="111">
        <f t="shared" si="2"/>
        <v>0.93617021276595747</v>
      </c>
      <c r="J17" s="111">
        <f t="shared" si="2"/>
        <v>1.0982456140350876</v>
      </c>
      <c r="K17" s="111">
        <f t="shared" si="2"/>
        <v>1.1022222222222222</v>
      </c>
      <c r="L17" s="111">
        <f t="shared" si="2"/>
        <v>1.0809523809523809</v>
      </c>
      <c r="M17" s="111">
        <f t="shared" si="2"/>
        <v>1.1178571428571429</v>
      </c>
      <c r="N17" s="111">
        <f t="shared" si="2"/>
        <v>1.06</v>
      </c>
      <c r="O17" s="111">
        <f t="shared" si="2"/>
        <v>1.1230769230769231</v>
      </c>
      <c r="P17" s="111">
        <f t="shared" si="2"/>
        <v>1.08</v>
      </c>
      <c r="Q17" s="111">
        <f t="shared" si="2"/>
        <v>1.0793103448275863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V26"/>
  <sheetViews>
    <sheetView zoomScaleNormal="100" workbookViewId="0">
      <selection activeCell="Y29" sqref="Y29"/>
    </sheetView>
  </sheetViews>
  <sheetFormatPr defaultColWidth="9.140625" defaultRowHeight="12.75"/>
  <cols>
    <col min="1" max="1" width="10.7109375" style="1" customWidth="1"/>
    <col min="2" max="17" width="5.140625" style="1" customWidth="1"/>
    <col min="18" max="18" width="8.28515625" style="1" bestFit="1" customWidth="1"/>
    <col min="19" max="19" width="4.7109375" style="1" customWidth="1"/>
    <col min="20" max="20" width="5.7109375" style="1" customWidth="1"/>
    <col min="21" max="21" width="5.28515625" style="1" customWidth="1"/>
    <col min="22" max="22" width="7.85546875" style="1" customWidth="1"/>
    <col min="23" max="16384" width="9.140625" style="1"/>
  </cols>
  <sheetData>
    <row r="1" spans="1:21">
      <c r="A1" s="3" t="s">
        <v>108</v>
      </c>
    </row>
    <row r="3" spans="1:21">
      <c r="A3" s="3" t="s">
        <v>109</v>
      </c>
    </row>
    <row r="4" spans="1:21">
      <c r="A4" s="3"/>
      <c r="C4" s="2" t="s">
        <v>110</v>
      </c>
      <c r="D4" s="4" t="s">
        <v>111</v>
      </c>
      <c r="E4" s="4" t="s">
        <v>5</v>
      </c>
      <c r="F4" s="5" t="s">
        <v>112</v>
      </c>
      <c r="G4" s="4" t="s">
        <v>111</v>
      </c>
      <c r="H4" s="4" t="s">
        <v>5</v>
      </c>
      <c r="I4" s="5" t="s">
        <v>113</v>
      </c>
      <c r="J4" s="4" t="s">
        <v>111</v>
      </c>
      <c r="K4" s="4" t="s">
        <v>5</v>
      </c>
      <c r="M4" s="5"/>
      <c r="N4" s="5"/>
    </row>
    <row r="5" spans="1:21">
      <c r="A5" s="3"/>
      <c r="C5" s="30" t="s">
        <v>114</v>
      </c>
      <c r="D5" s="112">
        <v>2</v>
      </c>
      <c r="E5" s="112">
        <v>1.5</v>
      </c>
      <c r="F5" s="30" t="s">
        <v>114</v>
      </c>
      <c r="G5" s="113">
        <v>30</v>
      </c>
      <c r="H5" s="113">
        <v>30</v>
      </c>
      <c r="I5" s="30" t="s">
        <v>114</v>
      </c>
      <c r="J5" s="114">
        <f>G5*D5</f>
        <v>60</v>
      </c>
      <c r="K5" s="114">
        <f>H5*E5</f>
        <v>45</v>
      </c>
      <c r="L5" s="2"/>
      <c r="M5" s="115"/>
      <c r="N5" s="116"/>
    </row>
    <row r="6" spans="1:21">
      <c r="C6" s="30" t="s">
        <v>115</v>
      </c>
      <c r="D6" s="112">
        <v>2.5</v>
      </c>
      <c r="E6" s="117">
        <v>2</v>
      </c>
      <c r="F6" s="30" t="s">
        <v>115</v>
      </c>
      <c r="G6" s="113">
        <v>30</v>
      </c>
      <c r="H6" s="113">
        <v>30</v>
      </c>
      <c r="I6" s="30" t="s">
        <v>115</v>
      </c>
      <c r="J6" s="114">
        <f>G6*D6</f>
        <v>75</v>
      </c>
      <c r="K6" s="114">
        <f>H6*E6</f>
        <v>60</v>
      </c>
      <c r="L6" s="2"/>
      <c r="M6" s="118"/>
      <c r="N6" s="115"/>
    </row>
    <row r="7" spans="1:21">
      <c r="A7" s="3" t="s">
        <v>93</v>
      </c>
    </row>
    <row r="8" spans="1:21">
      <c r="B8" s="119"/>
      <c r="C8" s="119"/>
      <c r="D8" s="119" t="s">
        <v>116</v>
      </c>
      <c r="E8" s="119"/>
      <c r="F8" s="119"/>
      <c r="G8" s="120"/>
      <c r="H8" s="119"/>
      <c r="I8" s="119"/>
      <c r="J8" s="119" t="s">
        <v>117</v>
      </c>
      <c r="K8" s="119"/>
      <c r="L8" s="119"/>
      <c r="M8" s="120"/>
      <c r="N8" s="119"/>
      <c r="O8" s="119" t="s">
        <v>118</v>
      </c>
      <c r="P8" s="119"/>
      <c r="Q8" s="120"/>
    </row>
    <row r="9" spans="1:21">
      <c r="B9" s="119" t="s">
        <v>119</v>
      </c>
      <c r="C9" s="119" t="s">
        <v>120</v>
      </c>
      <c r="D9" s="119" t="s">
        <v>121</v>
      </c>
      <c r="E9" s="119" t="s">
        <v>122</v>
      </c>
      <c r="F9" s="119" t="s">
        <v>123</v>
      </c>
      <c r="G9" s="120" t="s">
        <v>124</v>
      </c>
      <c r="H9" s="119" t="s">
        <v>125</v>
      </c>
      <c r="I9" s="119" t="s">
        <v>126</v>
      </c>
      <c r="J9" s="119" t="s">
        <v>127</v>
      </c>
      <c r="K9" s="119" t="s">
        <v>128</v>
      </c>
      <c r="L9" s="119" t="s">
        <v>129</v>
      </c>
      <c r="M9" s="120" t="s">
        <v>130</v>
      </c>
      <c r="N9" s="119" t="s">
        <v>131</v>
      </c>
      <c r="O9" s="119" t="s">
        <v>132</v>
      </c>
      <c r="P9" s="119" t="s">
        <v>133</v>
      </c>
      <c r="Q9" s="120" t="s">
        <v>134</v>
      </c>
    </row>
    <row r="10" spans="1:21">
      <c r="A10" s="30" t="s">
        <v>135</v>
      </c>
      <c r="B10" s="121">
        <v>32.5</v>
      </c>
      <c r="C10" s="122">
        <v>85.5</v>
      </c>
      <c r="D10" s="122">
        <v>50</v>
      </c>
      <c r="E10" s="122">
        <v>0</v>
      </c>
      <c r="F10" s="122">
        <v>68</v>
      </c>
      <c r="G10" s="123">
        <v>20.000000000000004</v>
      </c>
      <c r="H10" s="122">
        <v>0</v>
      </c>
      <c r="I10" s="122">
        <v>32</v>
      </c>
      <c r="J10" s="122">
        <v>40</v>
      </c>
      <c r="K10" s="122">
        <v>0</v>
      </c>
      <c r="L10" s="122">
        <v>0</v>
      </c>
      <c r="M10" s="123">
        <v>0</v>
      </c>
      <c r="N10" s="122">
        <v>37.5</v>
      </c>
      <c r="O10" s="122">
        <v>12.5</v>
      </c>
      <c r="P10" s="122">
        <v>50</v>
      </c>
      <c r="Q10" s="123">
        <v>0</v>
      </c>
      <c r="R10" s="124"/>
      <c r="S10" s="124"/>
    </row>
    <row r="11" spans="1:21">
      <c r="A11" s="30"/>
      <c r="B11" s="81"/>
      <c r="C11" s="81"/>
      <c r="D11" s="81"/>
      <c r="E11" s="81"/>
      <c r="F11" s="81"/>
      <c r="G11" s="92"/>
      <c r="H11" s="81"/>
      <c r="I11" s="81"/>
      <c r="J11" s="81"/>
      <c r="K11" s="81"/>
      <c r="L11" s="81"/>
      <c r="M11" s="92"/>
      <c r="N11" s="81"/>
      <c r="O11" s="81"/>
      <c r="P11" s="81"/>
      <c r="Q11" s="92"/>
      <c r="R11" s="124" t="s">
        <v>9</v>
      </c>
      <c r="S11" s="124"/>
    </row>
    <row r="12" spans="1:21">
      <c r="A12" s="3" t="s">
        <v>98</v>
      </c>
      <c r="G12" s="92"/>
      <c r="M12" s="92"/>
      <c r="Q12" s="92"/>
      <c r="R12" s="125" t="s">
        <v>16</v>
      </c>
      <c r="S12" s="125"/>
    </row>
    <row r="13" spans="1:21">
      <c r="A13" s="126" t="s">
        <v>136</v>
      </c>
      <c r="B13" s="127">
        <f>J5</f>
        <v>60</v>
      </c>
      <c r="C13" s="127">
        <f>J6</f>
        <v>75</v>
      </c>
      <c r="D13" s="127">
        <f>K5</f>
        <v>45</v>
      </c>
      <c r="E13" s="127">
        <f>K6</f>
        <v>60</v>
      </c>
      <c r="F13" s="127">
        <v>10</v>
      </c>
      <c r="G13" s="128">
        <v>10</v>
      </c>
      <c r="H13" s="127">
        <f t="shared" ref="H13:Q13" si="0">B13</f>
        <v>60</v>
      </c>
      <c r="I13" s="127">
        <f t="shared" si="0"/>
        <v>75</v>
      </c>
      <c r="J13" s="127">
        <f t="shared" si="0"/>
        <v>45</v>
      </c>
      <c r="K13" s="127">
        <f t="shared" si="0"/>
        <v>60</v>
      </c>
      <c r="L13" s="127">
        <v>10</v>
      </c>
      <c r="M13" s="128">
        <v>10</v>
      </c>
      <c r="N13" s="127">
        <f t="shared" si="0"/>
        <v>60</v>
      </c>
      <c r="O13" s="127">
        <f t="shared" si="0"/>
        <v>75</v>
      </c>
      <c r="P13" s="127">
        <f t="shared" si="0"/>
        <v>45</v>
      </c>
      <c r="Q13" s="128">
        <f t="shared" si="0"/>
        <v>60</v>
      </c>
      <c r="R13" s="42">
        <f>SUMPRODUCT($B$10:$Q$10,B13:Q13)</f>
        <v>21130</v>
      </c>
      <c r="S13" s="129"/>
      <c r="T13" s="130"/>
      <c r="U13" s="130"/>
    </row>
    <row r="14" spans="1:21">
      <c r="A14" s="3" t="s">
        <v>11</v>
      </c>
      <c r="G14" s="92"/>
      <c r="M14" s="92"/>
      <c r="Q14" s="92"/>
      <c r="R14" s="119" t="s">
        <v>12</v>
      </c>
      <c r="S14" s="4"/>
      <c r="T14" s="119" t="s">
        <v>13</v>
      </c>
      <c r="U14" s="81"/>
    </row>
    <row r="15" spans="1:21">
      <c r="A15" s="131" t="s">
        <v>137</v>
      </c>
      <c r="B15" s="132">
        <f>D5</f>
        <v>2</v>
      </c>
      <c r="C15" s="133">
        <v>0</v>
      </c>
      <c r="D15" s="132">
        <f>E5</f>
        <v>1.5</v>
      </c>
      <c r="E15" s="133">
        <v>0</v>
      </c>
      <c r="F15" s="133">
        <v>0</v>
      </c>
      <c r="G15" s="134">
        <v>0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4">
        <v>0</v>
      </c>
      <c r="N15" s="133">
        <v>0</v>
      </c>
      <c r="O15" s="133">
        <v>0</v>
      </c>
      <c r="P15" s="133">
        <v>0</v>
      </c>
      <c r="Q15" s="134">
        <v>0</v>
      </c>
      <c r="R15" s="135">
        <f t="shared" ref="R15:R26" si="1">SUMPRODUCT($B$10:$Q$10,B15:Q15)</f>
        <v>140</v>
      </c>
      <c r="S15" s="136" t="s">
        <v>14</v>
      </c>
      <c r="T15" s="31">
        <v>140</v>
      </c>
      <c r="U15" s="131" t="s">
        <v>137</v>
      </c>
    </row>
    <row r="16" spans="1:21">
      <c r="A16" s="30" t="s">
        <v>138</v>
      </c>
      <c r="B16" s="1">
        <v>0</v>
      </c>
      <c r="C16" s="137">
        <f>D6</f>
        <v>2.5</v>
      </c>
      <c r="D16" s="1">
        <v>0</v>
      </c>
      <c r="E16" s="137">
        <f>E6</f>
        <v>2</v>
      </c>
      <c r="F16" s="1">
        <v>0</v>
      </c>
      <c r="G16" s="92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92">
        <v>0</v>
      </c>
      <c r="N16" s="1">
        <v>0</v>
      </c>
      <c r="O16" s="1">
        <v>0</v>
      </c>
      <c r="P16" s="1">
        <v>0</v>
      </c>
      <c r="Q16" s="92">
        <v>0</v>
      </c>
      <c r="R16" s="138">
        <f t="shared" si="1"/>
        <v>213.75</v>
      </c>
      <c r="S16" s="139" t="s">
        <v>14</v>
      </c>
      <c r="T16" s="32">
        <v>250</v>
      </c>
      <c r="U16" s="30" t="s">
        <v>138</v>
      </c>
    </row>
    <row r="17" spans="1:22">
      <c r="A17" s="30" t="s">
        <v>139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92">
        <v>0</v>
      </c>
      <c r="H17" s="137">
        <f>B15</f>
        <v>2</v>
      </c>
      <c r="I17" s="1">
        <v>0</v>
      </c>
      <c r="J17" s="137">
        <f>D15</f>
        <v>1.5</v>
      </c>
      <c r="K17" s="1">
        <v>0</v>
      </c>
      <c r="L17" s="1">
        <v>0</v>
      </c>
      <c r="M17" s="92">
        <v>0</v>
      </c>
      <c r="N17" s="1">
        <v>0</v>
      </c>
      <c r="O17" s="1">
        <v>0</v>
      </c>
      <c r="P17" s="1">
        <v>0</v>
      </c>
      <c r="Q17" s="92">
        <v>0</v>
      </c>
      <c r="R17" s="138">
        <f t="shared" si="1"/>
        <v>60</v>
      </c>
      <c r="S17" s="139" t="s">
        <v>14</v>
      </c>
      <c r="T17" s="32">
        <v>60</v>
      </c>
      <c r="U17" s="30" t="s">
        <v>139</v>
      </c>
      <c r="V17" s="1" t="s">
        <v>140</v>
      </c>
    </row>
    <row r="18" spans="1:22">
      <c r="A18" s="30" t="s">
        <v>141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92">
        <v>0</v>
      </c>
      <c r="H18" s="1">
        <v>0</v>
      </c>
      <c r="I18" s="137">
        <f>C16</f>
        <v>2.5</v>
      </c>
      <c r="J18" s="1">
        <v>0</v>
      </c>
      <c r="K18" s="137">
        <f>E16</f>
        <v>2</v>
      </c>
      <c r="L18" s="1">
        <v>0</v>
      </c>
      <c r="M18" s="92">
        <v>0</v>
      </c>
      <c r="N18" s="1">
        <v>0</v>
      </c>
      <c r="O18" s="1">
        <v>0</v>
      </c>
      <c r="P18" s="1">
        <v>0</v>
      </c>
      <c r="Q18" s="92">
        <v>0</v>
      </c>
      <c r="R18" s="138">
        <f t="shared" si="1"/>
        <v>80</v>
      </c>
      <c r="S18" s="139" t="s">
        <v>14</v>
      </c>
      <c r="T18" s="32">
        <v>80</v>
      </c>
      <c r="U18" s="30" t="s">
        <v>141</v>
      </c>
      <c r="V18" s="1" t="s">
        <v>142</v>
      </c>
    </row>
    <row r="19" spans="1:22">
      <c r="A19" s="30" t="s">
        <v>143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92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92">
        <v>0</v>
      </c>
      <c r="N19" s="137">
        <f>H17</f>
        <v>2</v>
      </c>
      <c r="O19" s="1">
        <v>0</v>
      </c>
      <c r="P19" s="137">
        <f>J17</f>
        <v>1.5</v>
      </c>
      <c r="Q19" s="92">
        <v>0</v>
      </c>
      <c r="R19" s="138">
        <f t="shared" si="1"/>
        <v>150</v>
      </c>
      <c r="S19" s="139" t="s">
        <v>14</v>
      </c>
      <c r="T19" s="32">
        <v>150</v>
      </c>
      <c r="U19" s="30" t="s">
        <v>143</v>
      </c>
    </row>
    <row r="20" spans="1:22" ht="13.5" thickBot="1">
      <c r="A20" s="140" t="s">
        <v>144</v>
      </c>
      <c r="B20" s="141">
        <v>0</v>
      </c>
      <c r="C20" s="141">
        <v>0</v>
      </c>
      <c r="D20" s="141">
        <v>0</v>
      </c>
      <c r="E20" s="141">
        <v>0</v>
      </c>
      <c r="F20" s="141">
        <v>0</v>
      </c>
      <c r="G20" s="142">
        <v>0</v>
      </c>
      <c r="H20" s="141">
        <v>0</v>
      </c>
      <c r="I20" s="141">
        <v>0</v>
      </c>
      <c r="J20" s="141">
        <v>0</v>
      </c>
      <c r="K20" s="141">
        <v>0</v>
      </c>
      <c r="L20" s="141">
        <v>0</v>
      </c>
      <c r="M20" s="141">
        <v>0</v>
      </c>
      <c r="N20" s="143">
        <v>0</v>
      </c>
      <c r="O20" s="144">
        <f>I18</f>
        <v>2.5</v>
      </c>
      <c r="P20" s="141">
        <v>0</v>
      </c>
      <c r="Q20" s="145">
        <f>K18</f>
        <v>2</v>
      </c>
      <c r="R20" s="146">
        <f t="shared" si="1"/>
        <v>31.25</v>
      </c>
      <c r="S20" s="147" t="s">
        <v>14</v>
      </c>
      <c r="T20" s="148">
        <v>100</v>
      </c>
      <c r="U20" s="140" t="s">
        <v>144</v>
      </c>
    </row>
    <row r="21" spans="1:22">
      <c r="A21" s="30" t="s">
        <v>145</v>
      </c>
      <c r="B21" s="1">
        <v>1</v>
      </c>
      <c r="C21" s="1">
        <v>1</v>
      </c>
      <c r="D21" s="1">
        <v>0</v>
      </c>
      <c r="E21" s="1">
        <v>0</v>
      </c>
      <c r="F21" s="1">
        <v>-1</v>
      </c>
      <c r="G21" s="9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92">
        <v>0</v>
      </c>
      <c r="N21" s="1">
        <v>0</v>
      </c>
      <c r="O21" s="1">
        <v>0</v>
      </c>
      <c r="P21" s="1">
        <v>0</v>
      </c>
      <c r="Q21" s="92">
        <v>0</v>
      </c>
      <c r="R21" s="138">
        <f t="shared" si="1"/>
        <v>50</v>
      </c>
      <c r="S21" s="139" t="s">
        <v>146</v>
      </c>
      <c r="T21" s="32">
        <v>50</v>
      </c>
      <c r="U21" s="30" t="s">
        <v>145</v>
      </c>
    </row>
    <row r="22" spans="1:22">
      <c r="A22" s="30" t="s">
        <v>147</v>
      </c>
      <c r="B22" s="1">
        <v>0</v>
      </c>
      <c r="C22" s="1">
        <v>0</v>
      </c>
      <c r="D22" s="1">
        <v>1</v>
      </c>
      <c r="E22" s="1">
        <v>1</v>
      </c>
      <c r="F22" s="1">
        <v>0</v>
      </c>
      <c r="G22" s="92">
        <v>-1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92">
        <v>0</v>
      </c>
      <c r="N22" s="1">
        <v>0</v>
      </c>
      <c r="O22" s="1">
        <v>0</v>
      </c>
      <c r="P22" s="1">
        <v>0</v>
      </c>
      <c r="Q22" s="92">
        <v>0</v>
      </c>
      <c r="R22" s="138">
        <f t="shared" si="1"/>
        <v>29.999999999999996</v>
      </c>
      <c r="S22" s="139" t="s">
        <v>146</v>
      </c>
      <c r="T22" s="32">
        <v>30</v>
      </c>
      <c r="U22" s="30" t="s">
        <v>147</v>
      </c>
    </row>
    <row r="23" spans="1:22">
      <c r="A23" s="30" t="s">
        <v>148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92">
        <v>0</v>
      </c>
      <c r="H23" s="1">
        <v>1</v>
      </c>
      <c r="I23" s="1">
        <v>1</v>
      </c>
      <c r="J23" s="1">
        <v>0</v>
      </c>
      <c r="K23" s="1">
        <v>0</v>
      </c>
      <c r="L23" s="1">
        <v>-1</v>
      </c>
      <c r="M23" s="92">
        <v>0</v>
      </c>
      <c r="N23" s="1">
        <v>0</v>
      </c>
      <c r="O23" s="1">
        <v>0</v>
      </c>
      <c r="P23" s="1">
        <v>0</v>
      </c>
      <c r="Q23" s="92">
        <v>0</v>
      </c>
      <c r="R23" s="138">
        <f t="shared" si="1"/>
        <v>100</v>
      </c>
      <c r="S23" s="139" t="s">
        <v>146</v>
      </c>
      <c r="T23" s="32">
        <v>100</v>
      </c>
      <c r="U23" s="30" t="s">
        <v>148</v>
      </c>
      <c r="V23" s="1" t="s">
        <v>149</v>
      </c>
    </row>
    <row r="24" spans="1:22">
      <c r="A24" s="30" t="s">
        <v>150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92">
        <v>1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92">
        <v>-1</v>
      </c>
      <c r="N24" s="1">
        <v>0</v>
      </c>
      <c r="O24" s="1">
        <v>0</v>
      </c>
      <c r="P24" s="1">
        <v>0</v>
      </c>
      <c r="Q24" s="92">
        <v>0</v>
      </c>
      <c r="R24" s="138">
        <f t="shared" si="1"/>
        <v>60</v>
      </c>
      <c r="S24" s="139" t="s">
        <v>146</v>
      </c>
      <c r="T24" s="32">
        <v>60</v>
      </c>
      <c r="U24" s="30" t="s">
        <v>150</v>
      </c>
      <c r="V24" s="1" t="s">
        <v>151</v>
      </c>
    </row>
    <row r="25" spans="1:22">
      <c r="A25" s="30" t="s">
        <v>152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92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92">
        <v>0</v>
      </c>
      <c r="N25" s="1">
        <v>1</v>
      </c>
      <c r="O25" s="1">
        <v>1</v>
      </c>
      <c r="P25" s="1">
        <v>0</v>
      </c>
      <c r="Q25" s="92">
        <v>0</v>
      </c>
      <c r="R25" s="138">
        <f t="shared" si="1"/>
        <v>50</v>
      </c>
      <c r="S25" s="139" t="s">
        <v>146</v>
      </c>
      <c r="T25" s="32">
        <v>50</v>
      </c>
      <c r="U25" s="30" t="s">
        <v>152</v>
      </c>
    </row>
    <row r="26" spans="1:22">
      <c r="A26" s="149" t="s">
        <v>153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6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6">
        <v>1</v>
      </c>
      <c r="N26" s="95">
        <v>0</v>
      </c>
      <c r="O26" s="95">
        <v>0</v>
      </c>
      <c r="P26" s="95">
        <v>1</v>
      </c>
      <c r="Q26" s="96">
        <v>1</v>
      </c>
      <c r="R26" s="150">
        <f t="shared" si="1"/>
        <v>50</v>
      </c>
      <c r="S26" s="151" t="s">
        <v>146</v>
      </c>
      <c r="T26" s="33">
        <v>50</v>
      </c>
      <c r="U26" s="149" t="s">
        <v>153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E3"/>
  <sheetViews>
    <sheetView showGridLines="0" workbookViewId="0">
      <selection activeCell="I13" sqref="I13"/>
    </sheetView>
  </sheetViews>
  <sheetFormatPr defaultRowHeight="12.75"/>
  <sheetData>
    <row r="2" spans="2:5" s="152" customFormat="1"/>
    <row r="3" spans="2:5" s="154" customFormat="1">
      <c r="B3" s="153" t="s">
        <v>18</v>
      </c>
      <c r="C3" s="153"/>
      <c r="D3" s="153"/>
      <c r="E3" s="153" t="s">
        <v>154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30"/>
  <sheetViews>
    <sheetView workbookViewId="0">
      <selection activeCell="M34" sqref="M34"/>
    </sheetView>
  </sheetViews>
  <sheetFormatPr defaultColWidth="10.85546875" defaultRowHeight="12.75"/>
  <cols>
    <col min="1" max="1" width="11.28515625" style="155" customWidth="1"/>
    <col min="2" max="2" width="10.85546875" style="1" customWidth="1"/>
    <col min="3" max="6" width="9" style="1" customWidth="1"/>
    <col min="7" max="7" width="9.7109375" style="5" customWidth="1"/>
    <col min="8" max="8" width="5.28515625" style="5" customWidth="1"/>
    <col min="9" max="9" width="8.42578125" style="1" customWidth="1"/>
    <col min="10" max="16384" width="10.85546875" style="1"/>
  </cols>
  <sheetData>
    <row r="1" spans="1:9">
      <c r="A1" s="155" t="s">
        <v>155</v>
      </c>
    </row>
    <row r="2" spans="1:9">
      <c r="C2" s="156" t="s">
        <v>154</v>
      </c>
      <c r="D2" s="157"/>
      <c r="E2" s="156" t="s">
        <v>18</v>
      </c>
    </row>
    <row r="3" spans="1:9">
      <c r="A3" s="155" t="s">
        <v>66</v>
      </c>
      <c r="B3" s="4" t="s">
        <v>156</v>
      </c>
      <c r="C3" s="4" t="s">
        <v>10</v>
      </c>
      <c r="D3" s="158" t="s">
        <v>157</v>
      </c>
      <c r="E3" s="4" t="s">
        <v>158</v>
      </c>
      <c r="F3" s="4" t="s">
        <v>16</v>
      </c>
    </row>
    <row r="4" spans="1:9">
      <c r="A4" s="155" t="s">
        <v>90</v>
      </c>
      <c r="B4" s="159" t="s">
        <v>159</v>
      </c>
      <c r="C4" s="160">
        <v>761</v>
      </c>
      <c r="D4" s="161">
        <v>109</v>
      </c>
      <c r="E4" s="162">
        <v>56</v>
      </c>
      <c r="F4" s="163">
        <v>1476</v>
      </c>
    </row>
    <row r="5" spans="1:9">
      <c r="B5" s="164" t="s">
        <v>160</v>
      </c>
      <c r="C5" s="165">
        <v>925</v>
      </c>
      <c r="D5" s="166">
        <v>103</v>
      </c>
      <c r="E5" s="98">
        <v>72</v>
      </c>
      <c r="F5" s="167">
        <v>1613</v>
      </c>
    </row>
    <row r="6" spans="1:9">
      <c r="B6" s="164" t="s">
        <v>161</v>
      </c>
      <c r="C6" s="165">
        <v>788</v>
      </c>
      <c r="D6" s="166">
        <v>119</v>
      </c>
      <c r="E6" s="98">
        <v>64</v>
      </c>
      <c r="F6" s="167">
        <v>1612</v>
      </c>
    </row>
    <row r="7" spans="1:9">
      <c r="B7" s="164" t="s">
        <v>162</v>
      </c>
      <c r="C7" s="165">
        <v>858</v>
      </c>
      <c r="D7" s="166">
        <v>114</v>
      </c>
      <c r="E7" s="98">
        <v>63</v>
      </c>
      <c r="F7" s="167">
        <v>1381</v>
      </c>
    </row>
    <row r="8" spans="1:9">
      <c r="B8" s="164" t="s">
        <v>163</v>
      </c>
      <c r="C8" s="165">
        <v>928</v>
      </c>
      <c r="D8" s="166">
        <v>107</v>
      </c>
      <c r="E8" s="98">
        <v>70</v>
      </c>
      <c r="F8" s="167">
        <v>1748</v>
      </c>
    </row>
    <row r="9" spans="1:9">
      <c r="B9" s="164" t="s">
        <v>164</v>
      </c>
      <c r="C9" s="165">
        <v>758</v>
      </c>
      <c r="D9" s="166">
        <v>120</v>
      </c>
      <c r="E9" s="98">
        <v>72</v>
      </c>
      <c r="F9" s="167">
        <v>1645</v>
      </c>
    </row>
    <row r="10" spans="1:9">
      <c r="A10" s="155" t="s">
        <v>90</v>
      </c>
      <c r="B10" s="164" t="s">
        <v>165</v>
      </c>
      <c r="C10" s="165">
        <v>963</v>
      </c>
      <c r="D10" s="166">
        <v>104</v>
      </c>
      <c r="E10" s="98">
        <v>66</v>
      </c>
      <c r="F10" s="167">
        <v>1290</v>
      </c>
    </row>
    <row r="11" spans="1:9">
      <c r="A11" s="155" t="s">
        <v>90</v>
      </c>
      <c r="B11" s="164" t="s">
        <v>166</v>
      </c>
      <c r="C11" s="165">
        <v>918</v>
      </c>
      <c r="D11" s="166">
        <v>119</v>
      </c>
      <c r="E11" s="98">
        <v>60</v>
      </c>
      <c r="F11" s="167">
        <v>1779</v>
      </c>
    </row>
    <row r="12" spans="1:9">
      <c r="A12" s="155" t="s">
        <v>90</v>
      </c>
      <c r="B12" s="164" t="s">
        <v>167</v>
      </c>
      <c r="C12" s="165">
        <v>876</v>
      </c>
      <c r="D12" s="166">
        <v>94</v>
      </c>
      <c r="E12" s="98">
        <v>61</v>
      </c>
      <c r="F12" s="167">
        <v>1325</v>
      </c>
    </row>
    <row r="13" spans="1:9">
      <c r="A13" s="155" t="s">
        <v>90</v>
      </c>
      <c r="B13" s="164" t="s">
        <v>168</v>
      </c>
      <c r="C13" s="168">
        <v>997</v>
      </c>
      <c r="D13" s="169">
        <v>102</v>
      </c>
      <c r="E13" s="170">
        <v>72</v>
      </c>
      <c r="F13" s="171">
        <v>1453</v>
      </c>
    </row>
    <row r="14" spans="1:9">
      <c r="B14" s="5"/>
      <c r="C14" s="5"/>
      <c r="D14" s="5"/>
      <c r="E14" s="5"/>
      <c r="F14" s="5"/>
    </row>
    <row r="15" spans="1:9">
      <c r="H15" s="172" t="s">
        <v>156</v>
      </c>
      <c r="I15" s="173">
        <v>1</v>
      </c>
    </row>
    <row r="16" spans="1:9">
      <c r="A16" s="155" t="s">
        <v>93</v>
      </c>
      <c r="B16" s="119" t="s">
        <v>169</v>
      </c>
      <c r="C16" s="174">
        <v>0</v>
      </c>
      <c r="D16" s="175">
        <v>9.1743119266055051E-3</v>
      </c>
      <c r="E16" s="176">
        <v>1.0395248020594718E-2</v>
      </c>
      <c r="F16" s="175">
        <v>2.8310712116984808E-4</v>
      </c>
    </row>
    <row r="17" spans="1:9">
      <c r="A17" s="1"/>
      <c r="G17" s="1"/>
    </row>
    <row r="18" spans="1:9">
      <c r="A18" s="155" t="s">
        <v>98</v>
      </c>
      <c r="B18" s="119" t="s">
        <v>170</v>
      </c>
      <c r="C18" s="209">
        <v>761</v>
      </c>
      <c r="D18" s="189">
        <v>109</v>
      </c>
      <c r="E18" s="181">
        <v>0</v>
      </c>
      <c r="F18" s="210">
        <v>0</v>
      </c>
      <c r="G18" s="177">
        <f>SUMPRODUCT($C$16:$D$16,C18:D18)</f>
        <v>1</v>
      </c>
    </row>
    <row r="19" spans="1:9">
      <c r="B19" s="119"/>
      <c r="G19" s="2"/>
    </row>
    <row r="20" spans="1:9">
      <c r="A20" s="155" t="s">
        <v>11</v>
      </c>
      <c r="B20" s="178" t="s">
        <v>171</v>
      </c>
      <c r="C20" s="179">
        <v>0</v>
      </c>
      <c r="D20" s="179">
        <v>0</v>
      </c>
      <c r="E20" s="179">
        <f>E4</f>
        <v>56</v>
      </c>
      <c r="F20" s="211">
        <f>F4</f>
        <v>1476</v>
      </c>
      <c r="G20" s="180">
        <f t="shared" ref="G20:G30" si="0">SUMPRODUCT($C$16:$F$16,C20:F20)</f>
        <v>1</v>
      </c>
      <c r="H20" s="181" t="s">
        <v>146</v>
      </c>
      <c r="I20" s="113">
        <v>1</v>
      </c>
    </row>
    <row r="21" spans="1:9">
      <c r="B21" s="159" t="str">
        <f t="shared" ref="B21:D30" si="1">B4</f>
        <v>Store 1</v>
      </c>
      <c r="C21" s="81">
        <f>C4</f>
        <v>761</v>
      </c>
      <c r="D21" s="81">
        <f t="shared" si="1"/>
        <v>109</v>
      </c>
      <c r="E21" s="81">
        <f t="shared" ref="E21:F30" si="2">-E4</f>
        <v>-56</v>
      </c>
      <c r="F21" s="182">
        <f t="shared" si="2"/>
        <v>-1476</v>
      </c>
      <c r="G21" s="183">
        <f t="shared" si="0"/>
        <v>0</v>
      </c>
      <c r="H21" s="98" t="s">
        <v>14</v>
      </c>
      <c r="I21" s="32">
        <v>0</v>
      </c>
    </row>
    <row r="22" spans="1:9">
      <c r="B22" s="159" t="str">
        <f t="shared" si="1"/>
        <v>Store 2</v>
      </c>
      <c r="C22" s="81">
        <f t="shared" si="1"/>
        <v>925</v>
      </c>
      <c r="D22" s="81">
        <f t="shared" si="1"/>
        <v>103</v>
      </c>
      <c r="E22" s="81">
        <f t="shared" si="2"/>
        <v>-72</v>
      </c>
      <c r="F22" s="182">
        <f t="shared" si="2"/>
        <v>-1613</v>
      </c>
      <c r="G22" s="183">
        <f t="shared" si="0"/>
        <v>-0.26015551548941757</v>
      </c>
      <c r="H22" s="98" t="s">
        <v>14</v>
      </c>
      <c r="I22" s="32">
        <v>0</v>
      </c>
    </row>
    <row r="23" spans="1:9">
      <c r="B23" s="159" t="str">
        <f t="shared" si="1"/>
        <v>Store 3</v>
      </c>
      <c r="C23" s="81">
        <f t="shared" si="1"/>
        <v>788</v>
      </c>
      <c r="D23" s="81">
        <f t="shared" si="1"/>
        <v>119</v>
      </c>
      <c r="E23" s="81">
        <f t="shared" si="2"/>
        <v>-64</v>
      </c>
      <c r="F23" s="182">
        <f t="shared" si="2"/>
        <v>-1612</v>
      </c>
      <c r="G23" s="183">
        <f t="shared" si="0"/>
        <v>-2.9921433377801898E-2</v>
      </c>
      <c r="H23" s="98" t="s">
        <v>14</v>
      </c>
      <c r="I23" s="32">
        <v>0</v>
      </c>
    </row>
    <row r="24" spans="1:9">
      <c r="B24" s="159" t="str">
        <f t="shared" si="1"/>
        <v>Store 4</v>
      </c>
      <c r="C24" s="81">
        <f t="shared" si="1"/>
        <v>858</v>
      </c>
      <c r="D24" s="81">
        <f t="shared" si="1"/>
        <v>114</v>
      </c>
      <c r="E24" s="81">
        <f t="shared" si="2"/>
        <v>-63</v>
      </c>
      <c r="F24" s="182">
        <f t="shared" si="2"/>
        <v>-1381</v>
      </c>
      <c r="G24" s="183">
        <f t="shared" si="0"/>
        <v>1.1102230246251565E-16</v>
      </c>
      <c r="H24" s="98" t="s">
        <v>14</v>
      </c>
      <c r="I24" s="32">
        <v>0</v>
      </c>
    </row>
    <row r="25" spans="1:9">
      <c r="B25" s="159" t="str">
        <f t="shared" si="1"/>
        <v>Store 5</v>
      </c>
      <c r="C25" s="81">
        <f t="shared" si="1"/>
        <v>928</v>
      </c>
      <c r="D25" s="81">
        <f t="shared" si="1"/>
        <v>107</v>
      </c>
      <c r="E25" s="81">
        <f t="shared" si="2"/>
        <v>-70</v>
      </c>
      <c r="F25" s="182">
        <f t="shared" si="2"/>
        <v>-1748</v>
      </c>
      <c r="G25" s="183">
        <f t="shared" si="0"/>
        <v>-0.24088723309973559</v>
      </c>
      <c r="H25" s="98" t="s">
        <v>14</v>
      </c>
      <c r="I25" s="32">
        <v>0</v>
      </c>
    </row>
    <row r="26" spans="1:9">
      <c r="B26" s="159" t="str">
        <f t="shared" si="1"/>
        <v>Store 6</v>
      </c>
      <c r="C26" s="81">
        <f t="shared" si="1"/>
        <v>758</v>
      </c>
      <c r="D26" s="81">
        <f t="shared" si="1"/>
        <v>120</v>
      </c>
      <c r="E26" s="81">
        <f t="shared" si="2"/>
        <v>-72</v>
      </c>
      <c r="F26" s="182">
        <f t="shared" si="2"/>
        <v>-1645</v>
      </c>
      <c r="G26" s="183">
        <f t="shared" si="0"/>
        <v>-0.11325164061455917</v>
      </c>
      <c r="H26" s="98" t="s">
        <v>14</v>
      </c>
      <c r="I26" s="32">
        <v>0</v>
      </c>
    </row>
    <row r="27" spans="1:9">
      <c r="B27" s="159" t="str">
        <f t="shared" si="1"/>
        <v>Store 7</v>
      </c>
      <c r="C27" s="81">
        <f t="shared" si="1"/>
        <v>963</v>
      </c>
      <c r="D27" s="81">
        <f t="shared" si="1"/>
        <v>104</v>
      </c>
      <c r="E27" s="81">
        <f t="shared" si="2"/>
        <v>-66</v>
      </c>
      <c r="F27" s="182">
        <f t="shared" si="2"/>
        <v>-1290</v>
      </c>
      <c r="G27" s="183">
        <f t="shared" si="0"/>
        <v>-9.716611530138286E-2</v>
      </c>
      <c r="H27" s="98" t="s">
        <v>14</v>
      </c>
      <c r="I27" s="32">
        <v>0</v>
      </c>
    </row>
    <row r="28" spans="1:9">
      <c r="B28" s="159" t="str">
        <f t="shared" si="1"/>
        <v>Store 8</v>
      </c>
      <c r="C28" s="81">
        <f t="shared" si="1"/>
        <v>918</v>
      </c>
      <c r="D28" s="81">
        <f t="shared" si="1"/>
        <v>119</v>
      </c>
      <c r="E28" s="81">
        <f t="shared" si="2"/>
        <v>-60</v>
      </c>
      <c r="F28" s="182">
        <f t="shared" si="2"/>
        <v>-1779</v>
      </c>
      <c r="G28" s="183">
        <f t="shared" si="0"/>
        <v>-3.5619330530787696E-2</v>
      </c>
      <c r="H28" s="98" t="s">
        <v>14</v>
      </c>
      <c r="I28" s="32">
        <v>0</v>
      </c>
    </row>
    <row r="29" spans="1:9">
      <c r="B29" s="159" t="str">
        <f t="shared" si="1"/>
        <v>Store 9</v>
      </c>
      <c r="C29" s="81">
        <f t="shared" si="1"/>
        <v>876</v>
      </c>
      <c r="D29" s="81">
        <f t="shared" si="1"/>
        <v>94</v>
      </c>
      <c r="E29" s="81">
        <f t="shared" si="2"/>
        <v>-61</v>
      </c>
      <c r="F29" s="182">
        <f t="shared" si="2"/>
        <v>-1325</v>
      </c>
      <c r="G29" s="183">
        <f t="shared" si="0"/>
        <v>-0.14684174370540898</v>
      </c>
      <c r="H29" s="98" t="s">
        <v>14</v>
      </c>
      <c r="I29" s="32">
        <v>0</v>
      </c>
    </row>
    <row r="30" spans="1:9">
      <c r="B30" s="184" t="str">
        <f t="shared" si="1"/>
        <v>Store 10</v>
      </c>
      <c r="C30" s="95">
        <f t="shared" si="1"/>
        <v>997</v>
      </c>
      <c r="D30" s="95">
        <f t="shared" si="1"/>
        <v>102</v>
      </c>
      <c r="E30" s="95">
        <f t="shared" si="2"/>
        <v>-72</v>
      </c>
      <c r="F30" s="185">
        <f t="shared" si="2"/>
        <v>-1453</v>
      </c>
      <c r="G30" s="186">
        <f t="shared" si="0"/>
        <v>-0.2240326880288474</v>
      </c>
      <c r="H30" s="170" t="s">
        <v>14</v>
      </c>
      <c r="I30" s="3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30"/>
  <sheetViews>
    <sheetView workbookViewId="0">
      <selection activeCell="L33" sqref="L33"/>
    </sheetView>
  </sheetViews>
  <sheetFormatPr defaultColWidth="10.85546875" defaultRowHeight="12.75"/>
  <cols>
    <col min="1" max="1" width="11.28515625" style="155" customWidth="1"/>
    <col min="2" max="2" width="10.85546875" style="1" customWidth="1"/>
    <col min="3" max="6" width="9" style="1" customWidth="1"/>
    <col min="7" max="7" width="9.7109375" style="5" customWidth="1"/>
    <col min="8" max="8" width="5.28515625" style="5" customWidth="1"/>
    <col min="9" max="9" width="8.42578125" style="1" customWidth="1"/>
    <col min="10" max="16384" width="10.85546875" style="1"/>
  </cols>
  <sheetData>
    <row r="1" spans="1:9">
      <c r="A1" s="155" t="s">
        <v>155</v>
      </c>
    </row>
    <row r="2" spans="1:9">
      <c r="C2" s="156" t="s">
        <v>154</v>
      </c>
      <c r="D2" s="157"/>
      <c r="E2" s="156" t="s">
        <v>18</v>
      </c>
    </row>
    <row r="3" spans="1:9">
      <c r="A3" s="155" t="s">
        <v>66</v>
      </c>
      <c r="B3" s="4" t="s">
        <v>156</v>
      </c>
      <c r="C3" s="4" t="s">
        <v>10</v>
      </c>
      <c r="D3" s="158" t="s">
        <v>157</v>
      </c>
      <c r="E3" s="4" t="s">
        <v>158</v>
      </c>
      <c r="F3" s="4" t="s">
        <v>16</v>
      </c>
    </row>
    <row r="4" spans="1:9">
      <c r="A4" s="99" t="s">
        <v>90</v>
      </c>
      <c r="B4" s="82" t="s">
        <v>159</v>
      </c>
      <c r="C4" s="160">
        <v>761</v>
      </c>
      <c r="D4" s="161">
        <v>109</v>
      </c>
      <c r="E4" s="162">
        <v>56</v>
      </c>
      <c r="F4" s="163">
        <v>1476</v>
      </c>
    </row>
    <row r="5" spans="1:9">
      <c r="B5" s="164" t="s">
        <v>160</v>
      </c>
      <c r="C5" s="165">
        <v>925</v>
      </c>
      <c r="D5" s="166">
        <v>103</v>
      </c>
      <c r="E5" s="98">
        <v>72</v>
      </c>
      <c r="F5" s="167">
        <v>1613</v>
      </c>
    </row>
    <row r="6" spans="1:9">
      <c r="B6" s="164" t="s">
        <v>161</v>
      </c>
      <c r="C6" s="165">
        <v>788</v>
      </c>
      <c r="D6" s="166">
        <v>119</v>
      </c>
      <c r="E6" s="98">
        <v>64</v>
      </c>
      <c r="F6" s="167">
        <v>1612</v>
      </c>
    </row>
    <row r="7" spans="1:9">
      <c r="B7" s="164" t="s">
        <v>162</v>
      </c>
      <c r="C7" s="165">
        <v>858</v>
      </c>
      <c r="D7" s="166">
        <v>114</v>
      </c>
      <c r="E7" s="98">
        <v>63</v>
      </c>
      <c r="F7" s="167">
        <v>1381</v>
      </c>
    </row>
    <row r="8" spans="1:9">
      <c r="B8" s="164" t="s">
        <v>163</v>
      </c>
      <c r="C8" s="165">
        <v>928</v>
      </c>
      <c r="D8" s="166">
        <v>107</v>
      </c>
      <c r="E8" s="98">
        <v>70</v>
      </c>
      <c r="F8" s="167">
        <v>1748</v>
      </c>
    </row>
    <row r="9" spans="1:9">
      <c r="B9" s="164" t="s">
        <v>164</v>
      </c>
      <c r="C9" s="165">
        <v>758</v>
      </c>
      <c r="D9" s="166">
        <v>120</v>
      </c>
      <c r="E9" s="98">
        <v>72</v>
      </c>
      <c r="F9" s="167">
        <v>1645</v>
      </c>
    </row>
    <row r="10" spans="1:9">
      <c r="A10" s="155" t="s">
        <v>90</v>
      </c>
      <c r="B10" s="164" t="s">
        <v>165</v>
      </c>
      <c r="C10" s="165">
        <v>963</v>
      </c>
      <c r="D10" s="166">
        <v>104</v>
      </c>
      <c r="E10" s="98">
        <v>66</v>
      </c>
      <c r="F10" s="167">
        <v>1290</v>
      </c>
    </row>
    <row r="11" spans="1:9">
      <c r="A11" s="155" t="s">
        <v>90</v>
      </c>
      <c r="B11" s="164" t="s">
        <v>166</v>
      </c>
      <c r="C11" s="165">
        <v>918</v>
      </c>
      <c r="D11" s="166">
        <v>119</v>
      </c>
      <c r="E11" s="98">
        <v>60</v>
      </c>
      <c r="F11" s="167">
        <v>1779</v>
      </c>
    </row>
    <row r="12" spans="1:9">
      <c r="A12" s="155" t="s">
        <v>90</v>
      </c>
      <c r="B12" s="164" t="s">
        <v>167</v>
      </c>
      <c r="C12" s="165">
        <v>876</v>
      </c>
      <c r="D12" s="166">
        <v>94</v>
      </c>
      <c r="E12" s="98">
        <v>61</v>
      </c>
      <c r="F12" s="167">
        <v>1325</v>
      </c>
    </row>
    <row r="13" spans="1:9">
      <c r="A13" s="155" t="s">
        <v>90</v>
      </c>
      <c r="B13" s="164" t="s">
        <v>168</v>
      </c>
      <c r="C13" s="168">
        <v>997</v>
      </c>
      <c r="D13" s="169">
        <v>102</v>
      </c>
      <c r="E13" s="170">
        <v>72</v>
      </c>
      <c r="F13" s="171">
        <v>1453</v>
      </c>
    </row>
    <row r="14" spans="1:9">
      <c r="B14" s="5"/>
      <c r="C14" s="5"/>
      <c r="D14" s="5"/>
      <c r="E14" s="5"/>
      <c r="F14" s="5"/>
    </row>
    <row r="15" spans="1:9">
      <c r="H15" s="172" t="s">
        <v>156</v>
      </c>
      <c r="I15" s="173">
        <v>2</v>
      </c>
    </row>
    <row r="16" spans="1:9">
      <c r="A16" s="155" t="s">
        <v>93</v>
      </c>
      <c r="B16" s="119" t="s">
        <v>169</v>
      </c>
      <c r="C16" s="174">
        <v>9.3898260411175529E-4</v>
      </c>
      <c r="D16" s="175">
        <v>0</v>
      </c>
      <c r="E16" s="176">
        <v>1.241269109119663E-2</v>
      </c>
      <c r="F16" s="175">
        <v>6.5893516078017751E-5</v>
      </c>
    </row>
    <row r="17" spans="1:9">
      <c r="A17" s="1"/>
      <c r="G17" s="1"/>
    </row>
    <row r="18" spans="1:9">
      <c r="A18" s="155" t="s">
        <v>98</v>
      </c>
      <c r="B18" s="119" t="s">
        <v>170</v>
      </c>
      <c r="C18" s="124">
        <f>INDEX(C$4:C$13,$I$15)</f>
        <v>925</v>
      </c>
      <c r="D18" s="124">
        <f>INDEX(D$4:D$13,$I$15)</f>
        <v>103</v>
      </c>
      <c r="E18" s="5">
        <v>0</v>
      </c>
      <c r="F18" s="5">
        <v>0</v>
      </c>
      <c r="G18" s="177">
        <f>SUMPRODUCT($C$16:$F$16,C18:F18)</f>
        <v>0.86855890880337361</v>
      </c>
    </row>
    <row r="19" spans="1:9">
      <c r="B19" s="119"/>
      <c r="G19" s="2"/>
    </row>
    <row r="20" spans="1:9">
      <c r="A20" s="155" t="s">
        <v>11</v>
      </c>
      <c r="B20" s="178" t="s">
        <v>171</v>
      </c>
      <c r="C20" s="187">
        <v>0</v>
      </c>
      <c r="D20" s="187">
        <v>0</v>
      </c>
      <c r="E20" s="188">
        <f>INDEX(E$4:E$13,$I$15)</f>
        <v>72</v>
      </c>
      <c r="F20" s="188">
        <f>INDEX(F$4:F$13,$I$15)</f>
        <v>1613</v>
      </c>
      <c r="G20" s="180">
        <f>SUMPRODUCT($C$16:$F$16,C20:F20)</f>
        <v>1</v>
      </c>
      <c r="H20" s="189" t="s">
        <v>146</v>
      </c>
      <c r="I20" s="113">
        <v>1</v>
      </c>
    </row>
    <row r="21" spans="1:9">
      <c r="B21" s="159" t="str">
        <f>B4</f>
        <v>Store 1</v>
      </c>
      <c r="C21" s="81">
        <f>C4</f>
        <v>761</v>
      </c>
      <c r="D21" s="81">
        <f>D4</f>
        <v>109</v>
      </c>
      <c r="E21" s="81">
        <f t="shared" ref="E21:F30" si="0">-E4</f>
        <v>-56</v>
      </c>
      <c r="F21" s="182">
        <f t="shared" si="0"/>
        <v>-1476</v>
      </c>
      <c r="G21" s="183">
        <f>SUMPRODUCT($C$16:$F$16,C21:F21)</f>
        <v>-7.7803769109119694E-2</v>
      </c>
      <c r="H21" s="98" t="s">
        <v>14</v>
      </c>
      <c r="I21" s="32">
        <v>0</v>
      </c>
    </row>
    <row r="22" spans="1:9">
      <c r="B22" s="159" t="str">
        <f t="shared" ref="B22:D30" si="1">B5</f>
        <v>Store 2</v>
      </c>
      <c r="C22" s="81">
        <f t="shared" si="1"/>
        <v>925</v>
      </c>
      <c r="D22" s="81">
        <f t="shared" si="1"/>
        <v>103</v>
      </c>
      <c r="E22" s="81">
        <f t="shared" si="0"/>
        <v>-72</v>
      </c>
      <c r="F22" s="182">
        <f t="shared" si="0"/>
        <v>-1613</v>
      </c>
      <c r="G22" s="183">
        <f t="shared" ref="G22:G30" si="2">SUMPRODUCT($C$16:$F$16,C22:F22)</f>
        <v>-0.13144109119662645</v>
      </c>
      <c r="H22" s="98" t="s">
        <v>14</v>
      </c>
      <c r="I22" s="32">
        <v>0</v>
      </c>
    </row>
    <row r="23" spans="1:9">
      <c r="B23" s="159" t="str">
        <f t="shared" si="1"/>
        <v>Store 3</v>
      </c>
      <c r="C23" s="81">
        <f t="shared" si="1"/>
        <v>788</v>
      </c>
      <c r="D23" s="81">
        <f t="shared" si="1"/>
        <v>119</v>
      </c>
      <c r="E23" s="81">
        <f t="shared" si="0"/>
        <v>-64</v>
      </c>
      <c r="F23" s="182">
        <f t="shared" si="0"/>
        <v>-1612</v>
      </c>
      <c r="G23" s="183">
        <f t="shared" si="2"/>
        <v>-0.16071428571428575</v>
      </c>
      <c r="H23" s="98" t="s">
        <v>14</v>
      </c>
      <c r="I23" s="32">
        <v>0</v>
      </c>
    </row>
    <row r="24" spans="1:9">
      <c r="B24" s="159" t="str">
        <f t="shared" si="1"/>
        <v>Store 4</v>
      </c>
      <c r="C24" s="81">
        <f t="shared" si="1"/>
        <v>858</v>
      </c>
      <c r="D24" s="81">
        <f t="shared" si="1"/>
        <v>114</v>
      </c>
      <c r="E24" s="81">
        <f t="shared" si="0"/>
        <v>-63</v>
      </c>
      <c r="F24" s="182">
        <f t="shared" si="0"/>
        <v>-1381</v>
      </c>
      <c r="G24" s="183">
        <f t="shared" si="2"/>
        <v>-6.7351410121244196E-2</v>
      </c>
      <c r="H24" s="98" t="s">
        <v>14</v>
      </c>
      <c r="I24" s="32">
        <v>0</v>
      </c>
    </row>
    <row r="25" spans="1:9">
      <c r="B25" s="159" t="str">
        <f t="shared" si="1"/>
        <v>Store 5</v>
      </c>
      <c r="C25" s="81">
        <f t="shared" si="1"/>
        <v>928</v>
      </c>
      <c r="D25" s="81">
        <f t="shared" si="1"/>
        <v>107</v>
      </c>
      <c r="E25" s="81">
        <f t="shared" si="0"/>
        <v>-70</v>
      </c>
      <c r="F25" s="182">
        <f t="shared" si="0"/>
        <v>-1748</v>
      </c>
      <c r="G25" s="183">
        <f t="shared" si="2"/>
        <v>-0.11269438587243025</v>
      </c>
      <c r="H25" s="98" t="s">
        <v>14</v>
      </c>
      <c r="I25" s="32">
        <v>0</v>
      </c>
    </row>
    <row r="26" spans="1:9">
      <c r="B26" s="159" t="str">
        <f t="shared" si="1"/>
        <v>Store 6</v>
      </c>
      <c r="C26" s="81">
        <f t="shared" si="1"/>
        <v>758</v>
      </c>
      <c r="D26" s="81">
        <f t="shared" si="1"/>
        <v>120</v>
      </c>
      <c r="E26" s="81">
        <f t="shared" si="0"/>
        <v>-72</v>
      </c>
      <c r="F26" s="182">
        <f t="shared" si="0"/>
        <v>-1645</v>
      </c>
      <c r="G26" s="183">
        <f t="shared" si="2"/>
        <v>-0.29035977859778611</v>
      </c>
      <c r="H26" s="98" t="s">
        <v>14</v>
      </c>
      <c r="I26" s="32">
        <v>0</v>
      </c>
    </row>
    <row r="27" spans="1:9">
      <c r="B27" s="159" t="str">
        <f t="shared" si="1"/>
        <v>Store 7</v>
      </c>
      <c r="C27" s="81">
        <f t="shared" si="1"/>
        <v>963</v>
      </c>
      <c r="D27" s="81">
        <f t="shared" si="1"/>
        <v>104</v>
      </c>
      <c r="E27" s="81">
        <f t="shared" si="0"/>
        <v>-66</v>
      </c>
      <c r="F27" s="182">
        <f t="shared" si="0"/>
        <v>-1290</v>
      </c>
      <c r="G27" s="183">
        <f t="shared" si="2"/>
        <v>-1.9428902930940239E-16</v>
      </c>
      <c r="H27" s="98" t="s">
        <v>14</v>
      </c>
      <c r="I27" s="32">
        <v>0</v>
      </c>
    </row>
    <row r="28" spans="1:9">
      <c r="B28" s="159" t="str">
        <f t="shared" si="1"/>
        <v>Store 8</v>
      </c>
      <c r="C28" s="81">
        <f t="shared" si="1"/>
        <v>918</v>
      </c>
      <c r="D28" s="81">
        <f t="shared" si="1"/>
        <v>119</v>
      </c>
      <c r="E28" s="81">
        <f t="shared" si="0"/>
        <v>-60</v>
      </c>
      <c r="F28" s="182">
        <f t="shared" si="0"/>
        <v>-1779</v>
      </c>
      <c r="G28" s="183">
        <f t="shared" si="2"/>
        <v>-2.7755575615628914E-17</v>
      </c>
      <c r="H28" s="98" t="s">
        <v>14</v>
      </c>
      <c r="I28" s="32">
        <v>0</v>
      </c>
    </row>
    <row r="29" spans="1:9">
      <c r="B29" s="159" t="str">
        <f t="shared" si="1"/>
        <v>Store 9</v>
      </c>
      <c r="C29" s="81">
        <f t="shared" si="1"/>
        <v>876</v>
      </c>
      <c r="D29" s="81">
        <f t="shared" si="1"/>
        <v>94</v>
      </c>
      <c r="E29" s="81">
        <f t="shared" si="0"/>
        <v>-61</v>
      </c>
      <c r="F29" s="182">
        <f t="shared" si="0"/>
        <v>-1325</v>
      </c>
      <c r="G29" s="183">
        <f t="shared" si="2"/>
        <v>-2.1934304164470314E-2</v>
      </c>
      <c r="H29" s="98" t="s">
        <v>14</v>
      </c>
      <c r="I29" s="32">
        <v>0</v>
      </c>
    </row>
    <row r="30" spans="1:9">
      <c r="B30" s="184" t="str">
        <f t="shared" si="1"/>
        <v>Store 10</v>
      </c>
      <c r="C30" s="95">
        <f t="shared" si="1"/>
        <v>997</v>
      </c>
      <c r="D30" s="95">
        <f t="shared" si="1"/>
        <v>102</v>
      </c>
      <c r="E30" s="95">
        <f t="shared" si="0"/>
        <v>-72</v>
      </c>
      <c r="F30" s="185">
        <f t="shared" si="0"/>
        <v>-1453</v>
      </c>
      <c r="G30" s="186">
        <f t="shared" si="2"/>
        <v>-5.3291381128097157E-2</v>
      </c>
      <c r="H30" s="170" t="s">
        <v>14</v>
      </c>
      <c r="I30" s="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6"/>
  <sheetViews>
    <sheetView showFormulas="1" workbookViewId="0">
      <selection activeCell="K22" sqref="K22"/>
    </sheetView>
  </sheetViews>
  <sheetFormatPr defaultColWidth="7.7109375" defaultRowHeight="12.75"/>
  <cols>
    <col min="1" max="1" width="10" style="1" customWidth="1"/>
    <col min="2" max="4" width="3.7109375" style="1" customWidth="1"/>
    <col min="5" max="5" width="16.42578125" style="1" customWidth="1"/>
    <col min="6" max="6" width="3.7109375" style="5" customWidth="1"/>
    <col min="7" max="7" width="3" style="1" customWidth="1"/>
    <col min="8" max="8" width="15.85546875" style="1" customWidth="1"/>
    <col min="9" max="16384" width="7.7109375" style="1"/>
  </cols>
  <sheetData>
    <row r="1" spans="1:8">
      <c r="A1" s="3" t="s">
        <v>44</v>
      </c>
    </row>
    <row r="3" spans="1:8">
      <c r="A3" s="3" t="s">
        <v>4</v>
      </c>
    </row>
    <row r="4" spans="1:8">
      <c r="A4" s="3"/>
      <c r="B4" s="2" t="s">
        <v>6</v>
      </c>
      <c r="C4" s="2" t="s">
        <v>29</v>
      </c>
      <c r="D4" s="2" t="s">
        <v>28</v>
      </c>
    </row>
    <row r="5" spans="1:8">
      <c r="A5" s="2" t="s">
        <v>7</v>
      </c>
      <c r="B5" s="28">
        <v>100</v>
      </c>
      <c r="C5" s="34">
        <v>200</v>
      </c>
      <c r="D5" s="35">
        <v>50</v>
      </c>
    </row>
    <row r="6" spans="1:8">
      <c r="A6" s="3"/>
    </row>
    <row r="7" spans="1:8">
      <c r="A7" s="3" t="s">
        <v>8</v>
      </c>
      <c r="E7" s="4" t="s">
        <v>9</v>
      </c>
      <c r="F7" s="4"/>
    </row>
    <row r="8" spans="1:8">
      <c r="A8" s="2" t="s">
        <v>10</v>
      </c>
      <c r="B8" s="1">
        <v>15</v>
      </c>
      <c r="C8" s="1">
        <v>24</v>
      </c>
      <c r="D8" s="1">
        <v>18</v>
      </c>
      <c r="E8" s="6">
        <f>SUMPRODUCT($B$5:$D$5,B8:D8)</f>
        <v>7200</v>
      </c>
    </row>
    <row r="9" spans="1:8">
      <c r="A9" s="3"/>
    </row>
    <row r="10" spans="1:8">
      <c r="A10" s="3" t="s">
        <v>11</v>
      </c>
      <c r="E10" s="4" t="s">
        <v>12</v>
      </c>
      <c r="F10" s="4"/>
      <c r="G10" s="4" t="s">
        <v>13</v>
      </c>
    </row>
    <row r="11" spans="1:8">
      <c r="A11" s="2" t="s">
        <v>25</v>
      </c>
      <c r="B11" s="1">
        <v>4</v>
      </c>
      <c r="C11" s="1">
        <v>6</v>
      </c>
      <c r="D11" s="1">
        <v>2</v>
      </c>
      <c r="E11" s="1">
        <f t="shared" ref="E11:E16" si="0">SUMPRODUCT($B$5:$D$5,B11:D11)</f>
        <v>1700</v>
      </c>
      <c r="F11" s="5" t="s">
        <v>14</v>
      </c>
      <c r="G11" s="31">
        <v>1850</v>
      </c>
      <c r="H11" s="36" t="str">
        <f t="shared" ref="H11:H16" si="1">IF(E11=G11,"Binding","Not Binding")</f>
        <v>Not Binding</v>
      </c>
    </row>
    <row r="12" spans="1:8">
      <c r="A12" s="2" t="s">
        <v>26</v>
      </c>
      <c r="B12" s="1">
        <v>3</v>
      </c>
      <c r="C12" s="1">
        <v>5</v>
      </c>
      <c r="D12" s="1">
        <v>7</v>
      </c>
      <c r="E12" s="1">
        <f t="shared" si="0"/>
        <v>1650</v>
      </c>
      <c r="F12" s="5" t="s">
        <v>14</v>
      </c>
      <c r="G12" s="32">
        <v>2400</v>
      </c>
      <c r="H12" s="36" t="str">
        <f t="shared" si="1"/>
        <v>Not Binding</v>
      </c>
    </row>
    <row r="13" spans="1:8">
      <c r="A13" s="2" t="s">
        <v>3</v>
      </c>
      <c r="B13" s="1">
        <v>3</v>
      </c>
      <c r="C13" s="1">
        <v>2</v>
      </c>
      <c r="D13" s="1">
        <v>4</v>
      </c>
      <c r="E13" s="1">
        <f t="shared" si="0"/>
        <v>900</v>
      </c>
      <c r="F13" s="5" t="s">
        <v>14</v>
      </c>
      <c r="G13" s="32">
        <v>1500</v>
      </c>
      <c r="H13" s="36" t="str">
        <f t="shared" si="1"/>
        <v>Not Binding</v>
      </c>
    </row>
    <row r="14" spans="1:8">
      <c r="A14" s="2" t="s">
        <v>30</v>
      </c>
      <c r="B14" s="1">
        <v>1</v>
      </c>
      <c r="C14" s="1">
        <v>0</v>
      </c>
      <c r="D14" s="1">
        <v>0</v>
      </c>
      <c r="E14" s="1">
        <f t="shared" si="0"/>
        <v>100</v>
      </c>
      <c r="F14" s="5" t="s">
        <v>14</v>
      </c>
      <c r="G14" s="32">
        <v>360</v>
      </c>
      <c r="H14" s="36" t="str">
        <f t="shared" si="1"/>
        <v>Not Binding</v>
      </c>
    </row>
    <row r="15" spans="1:8">
      <c r="A15" s="2" t="s">
        <v>31</v>
      </c>
      <c r="B15" s="1">
        <v>0</v>
      </c>
      <c r="C15" s="1">
        <v>1</v>
      </c>
      <c r="D15" s="1">
        <v>0</v>
      </c>
      <c r="E15" s="1">
        <f t="shared" si="0"/>
        <v>200</v>
      </c>
      <c r="F15" s="5" t="s">
        <v>14</v>
      </c>
      <c r="G15" s="32">
        <v>300</v>
      </c>
      <c r="H15" s="36" t="str">
        <f t="shared" si="1"/>
        <v>Not Binding</v>
      </c>
    </row>
    <row r="16" spans="1:8">
      <c r="A16" s="2" t="s">
        <v>32</v>
      </c>
      <c r="B16" s="1">
        <v>0</v>
      </c>
      <c r="C16" s="1">
        <v>0</v>
      </c>
      <c r="D16" s="1">
        <v>1</v>
      </c>
      <c r="E16" s="1">
        <f t="shared" si="0"/>
        <v>50</v>
      </c>
      <c r="F16" s="5" t="s">
        <v>14</v>
      </c>
      <c r="G16" s="33">
        <v>100</v>
      </c>
      <c r="H16" s="36" t="str">
        <f t="shared" si="1"/>
        <v>Not Binding</v>
      </c>
    </row>
  </sheetData>
  <phoneticPr fontId="8" type="noConversion"/>
  <printOptions horizontalCentered="1" headings="1" gridLines="1" gridLinesSet="0"/>
  <pageMargins left="0.75" right="0.75" top="1" bottom="1" header="0.5" footer="0.5"/>
  <pageSetup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15" sqref="I15"/>
    </sheetView>
  </sheetViews>
  <sheetFormatPr defaultRowHeight="12.75"/>
  <cols>
    <col min="1" max="1" width="10.5703125" style="76" customWidth="1"/>
    <col min="2" max="2" width="10.7109375" customWidth="1"/>
    <col min="3" max="6" width="8.85546875" customWidth="1"/>
  </cols>
  <sheetData>
    <row r="1" spans="1:6">
      <c r="A1" s="190" t="s">
        <v>156</v>
      </c>
      <c r="B1" s="191" t="s">
        <v>170</v>
      </c>
      <c r="C1" s="192" t="s">
        <v>10</v>
      </c>
      <c r="D1" s="193" t="s">
        <v>157</v>
      </c>
      <c r="E1" s="192" t="s">
        <v>158</v>
      </c>
      <c r="F1" s="193" t="s">
        <v>16</v>
      </c>
    </row>
    <row r="2" spans="1:6">
      <c r="A2" s="194">
        <v>1</v>
      </c>
      <c r="B2" s="195">
        <v>1</v>
      </c>
      <c r="C2" s="196">
        <v>2.7174862335167707E-4</v>
      </c>
      <c r="D2" s="197">
        <v>7.2770577764162724E-3</v>
      </c>
      <c r="E2" s="197">
        <v>1.1986422201153748E-2</v>
      </c>
      <c r="F2" s="198">
        <v>2.2273736906191743E-4</v>
      </c>
    </row>
    <row r="3" spans="1:6">
      <c r="A3" s="199">
        <v>2</v>
      </c>
      <c r="B3" s="200">
        <v>0.86855890880337372</v>
      </c>
      <c r="C3" s="201">
        <v>9.389826041117554E-4</v>
      </c>
      <c r="D3" s="202">
        <v>0</v>
      </c>
      <c r="E3" s="202">
        <v>1.2412691091196628E-2</v>
      </c>
      <c r="F3" s="203">
        <v>6.5893516078017832E-5</v>
      </c>
    </row>
    <row r="4" spans="1:6">
      <c r="A4" s="199">
        <v>3</v>
      </c>
      <c r="B4" s="200">
        <v>0.97332408044163055</v>
      </c>
      <c r="C4" s="201">
        <v>0</v>
      </c>
      <c r="D4" s="202">
        <v>8.1791939532910134E-3</v>
      </c>
      <c r="E4" s="202">
        <v>9.2676977230779466E-3</v>
      </c>
      <c r="F4" s="203">
        <v>2.5239909784305917E-4</v>
      </c>
    </row>
    <row r="5" spans="1:6">
      <c r="A5" s="199">
        <v>4</v>
      </c>
      <c r="B5" s="200">
        <v>1</v>
      </c>
      <c r="C5" s="201">
        <v>1.2107309664881941E-4</v>
      </c>
      <c r="D5" s="202">
        <v>7.8606954655729196E-3</v>
      </c>
      <c r="E5" s="202">
        <v>0</v>
      </c>
      <c r="F5" s="203">
        <v>7.2411296162201298E-4</v>
      </c>
    </row>
    <row r="6" spans="1:6">
      <c r="A6" s="199">
        <v>5</v>
      </c>
      <c r="B6" s="200">
        <v>0.88548135996116295</v>
      </c>
      <c r="C6" s="201">
        <v>9.5418249995814978E-4</v>
      </c>
      <c r="D6" s="202">
        <v>0</v>
      </c>
      <c r="E6" s="202">
        <v>1.2613623047692379E-2</v>
      </c>
      <c r="F6" s="203">
        <v>6.6960175435659851E-5</v>
      </c>
    </row>
    <row r="7" spans="1:6">
      <c r="A7" s="199">
        <v>6</v>
      </c>
      <c r="B7" s="200">
        <v>0.90672498316400796</v>
      </c>
      <c r="C7" s="201">
        <v>0</v>
      </c>
      <c r="D7" s="202">
        <v>7.5560415263667326E-3</v>
      </c>
      <c r="E7" s="202">
        <v>8.5616149035339893E-3</v>
      </c>
      <c r="F7" s="203">
        <v>2.3316943887267651E-4</v>
      </c>
    </row>
    <row r="8" spans="1:6">
      <c r="A8" s="199">
        <v>7</v>
      </c>
      <c r="B8" s="200">
        <v>1</v>
      </c>
      <c r="C8" s="201">
        <v>1.0384215991692627E-3</v>
      </c>
      <c r="D8" s="202">
        <v>0</v>
      </c>
      <c r="E8" s="202">
        <v>0</v>
      </c>
      <c r="F8" s="203">
        <v>7.7519379844961239E-4</v>
      </c>
    </row>
    <row r="9" spans="1:6">
      <c r="A9" s="199">
        <v>8</v>
      </c>
      <c r="B9" s="200">
        <v>1</v>
      </c>
      <c r="C9" s="201">
        <v>1.0893246187363835E-3</v>
      </c>
      <c r="D9" s="202">
        <v>0</v>
      </c>
      <c r="E9" s="202">
        <v>1.440010702136605E-2</v>
      </c>
      <c r="F9" s="203">
        <v>7.6443832893781369E-5</v>
      </c>
    </row>
    <row r="10" spans="1:6">
      <c r="A10" s="199">
        <v>9</v>
      </c>
      <c r="B10" s="200">
        <v>0.97402635403357152</v>
      </c>
      <c r="C10" s="201">
        <v>1.111902230631931E-3</v>
      </c>
      <c r="D10" s="202">
        <v>0</v>
      </c>
      <c r="E10" s="202">
        <v>1.4698567206687016E-2</v>
      </c>
      <c r="F10" s="203">
        <v>7.8028226711012789E-5</v>
      </c>
    </row>
    <row r="11" spans="1:6">
      <c r="A11" s="204">
        <v>10</v>
      </c>
      <c r="B11" s="205">
        <v>0.94614078316462424</v>
      </c>
      <c r="C11" s="206">
        <v>9.4898774640383575E-4</v>
      </c>
      <c r="D11" s="207">
        <v>0</v>
      </c>
      <c r="E11" s="207">
        <v>1.2544952051145445E-2</v>
      </c>
      <c r="F11" s="208">
        <v>6.6595631326584877E-5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selection activeCell="K28" sqref="K28"/>
    </sheetView>
  </sheetViews>
  <sheetFormatPr defaultRowHeight="12.75"/>
  <cols>
    <col min="1" max="1" width="2.28515625" customWidth="1"/>
    <col min="2" max="2" width="6.28515625" customWidth="1"/>
    <col min="3" max="3" width="16" bestFit="1" customWidth="1"/>
    <col min="4" max="4" width="11.42578125" bestFit="1" customWidth="1"/>
    <col min="5" max="5" width="9" bestFit="1" customWidth="1"/>
    <col min="6" max="6" width="10.7109375" bestFit="1" customWidth="1"/>
    <col min="7" max="8" width="11" bestFit="1" customWidth="1"/>
  </cols>
  <sheetData>
    <row r="1" spans="1:8">
      <c r="A1" s="7" t="s">
        <v>176</v>
      </c>
    </row>
    <row r="2" spans="1:8">
      <c r="A2" s="7" t="s">
        <v>177</v>
      </c>
    </row>
    <row r="3" spans="1:8">
      <c r="A3" s="7" t="s">
        <v>210</v>
      </c>
    </row>
    <row r="4" spans="1:8">
      <c r="A4" s="7" t="s">
        <v>178</v>
      </c>
    </row>
    <row r="6" spans="1:8" ht="13.5" thickBot="1">
      <c r="A6" t="s">
        <v>179</v>
      </c>
    </row>
    <row r="7" spans="1:8" ht="13.5" thickBot="1">
      <c r="B7" s="215" t="s">
        <v>180</v>
      </c>
      <c r="C7" s="215" t="s">
        <v>181</v>
      </c>
      <c r="D7" s="215" t="s">
        <v>182</v>
      </c>
      <c r="E7" s="215"/>
    </row>
    <row r="8" spans="1:8" ht="13.5" thickBot="1">
      <c r="B8" s="220" t="s">
        <v>172</v>
      </c>
      <c r="C8" s="220" t="s">
        <v>183</v>
      </c>
      <c r="D8" s="220">
        <v>8400</v>
      </c>
      <c r="E8" s="220"/>
    </row>
    <row r="10" spans="1:8" ht="13.5" thickBot="1">
      <c r="A10" t="s">
        <v>184</v>
      </c>
    </row>
    <row r="11" spans="1:8">
      <c r="B11" s="222"/>
      <c r="C11" s="222"/>
      <c r="D11" s="224" t="s">
        <v>185</v>
      </c>
      <c r="E11" s="224" t="s">
        <v>186</v>
      </c>
      <c r="F11" s="222" t="s">
        <v>98</v>
      </c>
      <c r="G11" s="222" t="s">
        <v>187</v>
      </c>
      <c r="H11" s="222" t="s">
        <v>187</v>
      </c>
    </row>
    <row r="12" spans="1:8" ht="13.5" thickBot="1">
      <c r="B12" s="223" t="s">
        <v>180</v>
      </c>
      <c r="C12" s="223" t="s">
        <v>181</v>
      </c>
      <c r="D12" s="223" t="s">
        <v>188</v>
      </c>
      <c r="E12" s="223" t="s">
        <v>16</v>
      </c>
      <c r="F12" s="223" t="s">
        <v>189</v>
      </c>
      <c r="G12" s="223" t="s">
        <v>190</v>
      </c>
      <c r="H12" s="223" t="s">
        <v>191</v>
      </c>
    </row>
    <row r="13" spans="1:8">
      <c r="B13" s="221" t="s">
        <v>173</v>
      </c>
      <c r="C13" s="221" t="s">
        <v>192</v>
      </c>
      <c r="D13" s="47">
        <v>0</v>
      </c>
      <c r="E13" s="47">
        <v>-16</v>
      </c>
      <c r="F13" s="221">
        <v>0</v>
      </c>
      <c r="G13" s="221">
        <v>16</v>
      </c>
      <c r="H13" s="221">
        <v>1E+30</v>
      </c>
    </row>
    <row r="14" spans="1:8">
      <c r="B14" s="221" t="s">
        <v>174</v>
      </c>
      <c r="C14" s="221" t="s">
        <v>193</v>
      </c>
      <c r="D14" s="47">
        <v>275</v>
      </c>
      <c r="E14" s="47">
        <v>0</v>
      </c>
      <c r="F14" s="221">
        <v>24</v>
      </c>
      <c r="G14" s="221">
        <v>30.0000003</v>
      </c>
      <c r="H14" s="221">
        <v>24.000000100000001</v>
      </c>
    </row>
    <row r="15" spans="1:8" ht="13.5" thickBot="1">
      <c r="B15" s="220" t="s">
        <v>175</v>
      </c>
      <c r="C15" s="220" t="s">
        <v>194</v>
      </c>
      <c r="D15" s="213">
        <v>99.999999999999986</v>
      </c>
      <c r="E15" s="213">
        <v>0</v>
      </c>
      <c r="F15" s="220">
        <v>18</v>
      </c>
      <c r="G15" s="220">
        <v>1E+30</v>
      </c>
      <c r="H15" s="220">
        <v>10.000000099999999</v>
      </c>
    </row>
    <row r="17" spans="1:8" ht="13.5" thickBot="1">
      <c r="A17" t="s">
        <v>11</v>
      </c>
    </row>
    <row r="18" spans="1:8">
      <c r="B18" s="222"/>
      <c r="C18" s="222"/>
      <c r="D18" s="222" t="s">
        <v>185</v>
      </c>
      <c r="E18" s="222" t="s">
        <v>195</v>
      </c>
      <c r="F18" s="222" t="s">
        <v>196</v>
      </c>
      <c r="G18" s="222" t="s">
        <v>187</v>
      </c>
      <c r="H18" s="222" t="s">
        <v>187</v>
      </c>
    </row>
    <row r="19" spans="1:8" ht="13.5" thickBot="1">
      <c r="B19" s="223" t="s">
        <v>180</v>
      </c>
      <c r="C19" s="223" t="s">
        <v>181</v>
      </c>
      <c r="D19" s="223" t="s">
        <v>188</v>
      </c>
      <c r="E19" s="223" t="s">
        <v>84</v>
      </c>
      <c r="F19" s="223" t="s">
        <v>197</v>
      </c>
      <c r="G19" s="223" t="s">
        <v>190</v>
      </c>
      <c r="H19" s="223" t="s">
        <v>191</v>
      </c>
    </row>
    <row r="20" spans="1:8">
      <c r="B20" s="221" t="s">
        <v>198</v>
      </c>
      <c r="C20" s="221" t="s">
        <v>199</v>
      </c>
      <c r="D20" s="47">
        <v>1850</v>
      </c>
      <c r="E20" s="47">
        <v>4</v>
      </c>
      <c r="F20" s="221">
        <v>1850</v>
      </c>
      <c r="G20" s="221">
        <v>150</v>
      </c>
      <c r="H20" s="221">
        <v>1650</v>
      </c>
    </row>
    <row r="21" spans="1:8">
      <c r="B21" s="221" t="s">
        <v>200</v>
      </c>
      <c r="C21" s="221" t="s">
        <v>201</v>
      </c>
      <c r="D21" s="47">
        <v>2075</v>
      </c>
      <c r="E21" s="47">
        <v>0</v>
      </c>
      <c r="F21" s="221">
        <v>2400</v>
      </c>
      <c r="G21" s="221">
        <v>1E+30</v>
      </c>
      <c r="H21" s="221">
        <v>324.99999999999972</v>
      </c>
    </row>
    <row r="22" spans="1:8">
      <c r="B22" s="221" t="s">
        <v>202</v>
      </c>
      <c r="C22" s="221" t="s">
        <v>203</v>
      </c>
      <c r="D22" s="47">
        <v>950</v>
      </c>
      <c r="E22" s="47">
        <v>0</v>
      </c>
      <c r="F22" s="221">
        <v>1500</v>
      </c>
      <c r="G22" s="221">
        <v>1E+30</v>
      </c>
      <c r="H22" s="221">
        <v>550</v>
      </c>
    </row>
    <row r="23" spans="1:8">
      <c r="B23" s="221" t="s">
        <v>204</v>
      </c>
      <c r="C23" s="221" t="s">
        <v>205</v>
      </c>
      <c r="D23" s="47">
        <v>0</v>
      </c>
      <c r="E23" s="47">
        <v>0</v>
      </c>
      <c r="F23" s="221">
        <v>360</v>
      </c>
      <c r="G23" s="221">
        <v>1E+30</v>
      </c>
      <c r="H23" s="221">
        <v>360</v>
      </c>
    </row>
    <row r="24" spans="1:8">
      <c r="B24" s="221" t="s">
        <v>206</v>
      </c>
      <c r="C24" s="221" t="s">
        <v>207</v>
      </c>
      <c r="D24" s="47">
        <v>275</v>
      </c>
      <c r="E24" s="47">
        <v>0</v>
      </c>
      <c r="F24" s="221">
        <v>300</v>
      </c>
      <c r="G24" s="221">
        <v>1E+30</v>
      </c>
      <c r="H24" s="221">
        <v>25</v>
      </c>
    </row>
    <row r="25" spans="1:8" ht="13.5" thickBot="1">
      <c r="B25" s="220" t="s">
        <v>208</v>
      </c>
      <c r="C25" s="220" t="s">
        <v>209</v>
      </c>
      <c r="D25" s="213">
        <v>99.999999999999986</v>
      </c>
      <c r="E25" s="213">
        <v>10</v>
      </c>
      <c r="F25" s="220">
        <v>100</v>
      </c>
      <c r="G25" s="220">
        <v>60.937499999999943</v>
      </c>
      <c r="H25" s="220">
        <v>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selection activeCell="K28" sqref="K28"/>
    </sheetView>
  </sheetViews>
  <sheetFormatPr defaultRowHeight="12.75"/>
  <cols>
    <col min="1" max="1" width="2.28515625" customWidth="1"/>
    <col min="2" max="2" width="6.42578125" customWidth="1"/>
    <col min="3" max="3" width="12.42578125" bestFit="1" customWidth="1"/>
    <col min="4" max="5" width="12" customWidth="1"/>
    <col min="6" max="6" width="10.7109375" bestFit="1" customWidth="1"/>
    <col min="7" max="8" width="12" bestFit="1" customWidth="1"/>
  </cols>
  <sheetData>
    <row r="1" spans="1:8">
      <c r="A1" s="7" t="s">
        <v>176</v>
      </c>
    </row>
    <row r="2" spans="1:8">
      <c r="A2" s="7" t="s">
        <v>211</v>
      </c>
    </row>
    <row r="3" spans="1:8">
      <c r="A3" s="7" t="s">
        <v>230</v>
      </c>
    </row>
    <row r="4" spans="1:8">
      <c r="A4" s="7" t="s">
        <v>178</v>
      </c>
    </row>
    <row r="6" spans="1:8" ht="13.5" thickBot="1">
      <c r="A6" t="s">
        <v>212</v>
      </c>
    </row>
    <row r="7" spans="1:8" ht="13.5" thickBot="1">
      <c r="B7" s="215" t="s">
        <v>180</v>
      </c>
      <c r="C7" s="215" t="s">
        <v>181</v>
      </c>
      <c r="D7" s="215" t="s">
        <v>182</v>
      </c>
      <c r="E7" s="215"/>
    </row>
    <row r="8" spans="1:8" ht="13.5" thickBot="1">
      <c r="B8" s="220" t="s">
        <v>213</v>
      </c>
      <c r="C8" s="220" t="s">
        <v>214</v>
      </c>
      <c r="D8" s="220">
        <v>8.3321280991735538</v>
      </c>
      <c r="E8" s="220"/>
    </row>
    <row r="10" spans="1:8" ht="13.5" thickBot="1">
      <c r="A10" t="s">
        <v>184</v>
      </c>
    </row>
    <row r="11" spans="1:8">
      <c r="B11" s="222"/>
      <c r="C11" s="222"/>
      <c r="D11" s="225" t="s">
        <v>185</v>
      </c>
      <c r="E11" s="225" t="s">
        <v>186</v>
      </c>
      <c r="F11" s="222" t="s">
        <v>98</v>
      </c>
      <c r="G11" s="222" t="s">
        <v>187</v>
      </c>
      <c r="H11" s="222" t="s">
        <v>187</v>
      </c>
    </row>
    <row r="12" spans="1:8" ht="13.5" thickBot="1">
      <c r="B12" s="223" t="s">
        <v>180</v>
      </c>
      <c r="C12" s="223" t="s">
        <v>181</v>
      </c>
      <c r="D12" s="223" t="s">
        <v>188</v>
      </c>
      <c r="E12" s="223" t="s">
        <v>16</v>
      </c>
      <c r="F12" s="223" t="s">
        <v>189</v>
      </c>
      <c r="G12" s="223" t="s">
        <v>190</v>
      </c>
      <c r="H12" s="223" t="s">
        <v>191</v>
      </c>
    </row>
    <row r="13" spans="1:8">
      <c r="B13" s="221" t="s">
        <v>173</v>
      </c>
      <c r="C13" s="221" t="s">
        <v>215</v>
      </c>
      <c r="D13" s="61">
        <v>0.3911157024793388</v>
      </c>
      <c r="E13" s="61">
        <v>0</v>
      </c>
      <c r="F13" s="221">
        <v>4</v>
      </c>
      <c r="G13" s="221">
        <v>1.0647669522279781</v>
      </c>
      <c r="H13" s="221">
        <v>3.7000000967999997</v>
      </c>
    </row>
    <row r="14" spans="1:8">
      <c r="B14" s="221" t="s">
        <v>174</v>
      </c>
      <c r="C14" s="221" t="s">
        <v>216</v>
      </c>
      <c r="D14" s="61">
        <v>0.15</v>
      </c>
      <c r="E14" s="61">
        <v>0.84917355371900727</v>
      </c>
      <c r="F14" s="221">
        <v>5</v>
      </c>
      <c r="G14" s="221">
        <v>1E+30</v>
      </c>
      <c r="H14" s="221">
        <v>0.84917355371900727</v>
      </c>
    </row>
    <row r="15" spans="1:8">
      <c r="B15" s="221" t="s">
        <v>175</v>
      </c>
      <c r="C15" s="221" t="s">
        <v>217</v>
      </c>
      <c r="D15" s="61">
        <v>1.3558884297520661</v>
      </c>
      <c r="E15" s="61">
        <v>0</v>
      </c>
      <c r="F15" s="221">
        <v>3</v>
      </c>
      <c r="G15" s="221">
        <v>2.651613184258061</v>
      </c>
      <c r="H15" s="221">
        <v>1.7200000967999998</v>
      </c>
    </row>
    <row r="16" spans="1:8">
      <c r="B16" s="221" t="s">
        <v>218</v>
      </c>
      <c r="C16" s="221" t="s">
        <v>219</v>
      </c>
      <c r="D16" s="61">
        <v>0.15</v>
      </c>
      <c r="E16" s="61">
        <v>4.3512396694214877</v>
      </c>
      <c r="F16" s="221">
        <v>7</v>
      </c>
      <c r="G16" s="221">
        <v>1E+30</v>
      </c>
      <c r="H16" s="221">
        <v>4.3512396694214877</v>
      </c>
    </row>
    <row r="17" spans="1:8" ht="13.5" thickBot="1">
      <c r="B17" s="220" t="s">
        <v>220</v>
      </c>
      <c r="C17" s="220" t="s">
        <v>221</v>
      </c>
      <c r="D17" s="219">
        <v>0.15</v>
      </c>
      <c r="E17" s="219">
        <v>1.9999999999999991</v>
      </c>
      <c r="F17" s="220">
        <v>6</v>
      </c>
      <c r="G17" s="220">
        <v>1E+30</v>
      </c>
      <c r="H17" s="220">
        <v>1.9999999999999991</v>
      </c>
    </row>
    <row r="19" spans="1:8" ht="13.5" thickBot="1">
      <c r="A19" t="s">
        <v>11</v>
      </c>
    </row>
    <row r="20" spans="1:8">
      <c r="B20" s="222"/>
      <c r="C20" s="222"/>
      <c r="D20" s="222" t="s">
        <v>185</v>
      </c>
      <c r="E20" s="222" t="s">
        <v>195</v>
      </c>
      <c r="F20" s="222" t="s">
        <v>196</v>
      </c>
      <c r="G20" s="222" t="s">
        <v>187</v>
      </c>
      <c r="H20" s="222" t="s">
        <v>187</v>
      </c>
    </row>
    <row r="21" spans="1:8" ht="13.5" thickBot="1">
      <c r="B21" s="223" t="s">
        <v>180</v>
      </c>
      <c r="C21" s="223" t="s">
        <v>181</v>
      </c>
      <c r="D21" s="223" t="s">
        <v>188</v>
      </c>
      <c r="E21" s="223" t="s">
        <v>84</v>
      </c>
      <c r="F21" s="223" t="s">
        <v>197</v>
      </c>
      <c r="G21" s="223" t="s">
        <v>190</v>
      </c>
      <c r="H21" s="223" t="s">
        <v>191</v>
      </c>
    </row>
    <row r="22" spans="1:8">
      <c r="B22" s="221" t="s">
        <v>222</v>
      </c>
      <c r="C22" s="221" t="s">
        <v>223</v>
      </c>
      <c r="D22" s="47">
        <v>27.970041322314049</v>
      </c>
      <c r="E22" s="47">
        <v>0</v>
      </c>
      <c r="F22" s="221">
        <v>16</v>
      </c>
      <c r="G22" s="221">
        <v>11.970041322314048</v>
      </c>
      <c r="H22" s="221">
        <v>1E+30</v>
      </c>
    </row>
    <row r="23" spans="1:8">
      <c r="B23" s="221" t="s">
        <v>224</v>
      </c>
      <c r="C23" s="221" t="s">
        <v>225</v>
      </c>
      <c r="D23" s="47">
        <v>10.079132231404959</v>
      </c>
      <c r="E23" s="47">
        <v>0</v>
      </c>
      <c r="F23" s="221">
        <v>10</v>
      </c>
      <c r="G23" s="221">
        <v>7.913223140495762E-2</v>
      </c>
      <c r="H23" s="221">
        <v>1E+30</v>
      </c>
    </row>
    <row r="24" spans="1:8">
      <c r="B24" s="221" t="s">
        <v>226</v>
      </c>
      <c r="C24" s="221" t="s">
        <v>227</v>
      </c>
      <c r="D24" s="47">
        <v>15.000000000000002</v>
      </c>
      <c r="E24" s="47">
        <v>0.17768595041322313</v>
      </c>
      <c r="F24" s="221">
        <v>15</v>
      </c>
      <c r="G24" s="221">
        <v>7.2937499999999975</v>
      </c>
      <c r="H24" s="221">
        <v>0.31916666666666238</v>
      </c>
    </row>
    <row r="25" spans="1:8" ht="13.5" thickBot="1">
      <c r="B25" s="220" t="s">
        <v>228</v>
      </c>
      <c r="C25" s="220" t="s">
        <v>229</v>
      </c>
      <c r="D25" s="213">
        <v>600</v>
      </c>
      <c r="E25" s="213">
        <v>7.6446280991735545E-3</v>
      </c>
      <c r="F25" s="220">
        <v>600</v>
      </c>
      <c r="G25" s="220">
        <v>5836.5</v>
      </c>
      <c r="H25" s="220">
        <v>8.3260869565216282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6"/>
  <sheetViews>
    <sheetView workbookViewId="0">
      <selection activeCell="J18" sqref="J18"/>
    </sheetView>
  </sheetViews>
  <sheetFormatPr defaultColWidth="7.7109375" defaultRowHeight="12.75"/>
  <cols>
    <col min="1" max="1" width="16" style="1" customWidth="1"/>
    <col min="2" max="4" width="7.7109375" style="1" customWidth="1"/>
    <col min="5" max="5" width="8.7109375" style="1" customWidth="1"/>
    <col min="6" max="6" width="3.7109375" style="5" customWidth="1"/>
    <col min="7" max="7" width="7.7109375" style="1" customWidth="1"/>
    <col min="8" max="8" width="10.5703125" style="1" customWidth="1"/>
    <col min="9" max="16384" width="7.7109375" style="1"/>
  </cols>
  <sheetData>
    <row r="1" spans="1:8">
      <c r="A1" s="3" t="s">
        <v>44</v>
      </c>
    </row>
    <row r="3" spans="1:8">
      <c r="A3" s="3" t="s">
        <v>4</v>
      </c>
    </row>
    <row r="4" spans="1:8">
      <c r="A4" s="3"/>
      <c r="B4" s="2" t="s">
        <v>6</v>
      </c>
      <c r="C4" s="2" t="s">
        <v>29</v>
      </c>
      <c r="D4" s="2" t="s">
        <v>28</v>
      </c>
    </row>
    <row r="5" spans="1:8">
      <c r="A5" s="2" t="s">
        <v>7</v>
      </c>
      <c r="B5" s="28">
        <v>0</v>
      </c>
      <c r="C5" s="34">
        <v>275</v>
      </c>
      <c r="D5" s="35">
        <v>99.999999999999986</v>
      </c>
    </row>
    <row r="6" spans="1:8">
      <c r="A6" s="3"/>
    </row>
    <row r="7" spans="1:8">
      <c r="A7" s="3" t="s">
        <v>8</v>
      </c>
      <c r="E7" s="4" t="s">
        <v>9</v>
      </c>
      <c r="F7" s="4"/>
    </row>
    <row r="8" spans="1:8">
      <c r="A8" s="2" t="s">
        <v>10</v>
      </c>
      <c r="B8" s="1">
        <f>I8</f>
        <v>0</v>
      </c>
      <c r="C8" s="1">
        <v>24</v>
      </c>
      <c r="D8" s="1">
        <v>18</v>
      </c>
      <c r="E8" s="42">
        <f>SUMPRODUCT($B$5:$D$5,B8:D8)</f>
        <v>8400</v>
      </c>
    </row>
    <row r="9" spans="1:8">
      <c r="A9" s="3"/>
    </row>
    <row r="10" spans="1:8">
      <c r="A10" s="3" t="s">
        <v>11</v>
      </c>
      <c r="E10" s="4" t="s">
        <v>12</v>
      </c>
      <c r="F10" s="4"/>
      <c r="G10" s="4" t="s">
        <v>13</v>
      </c>
    </row>
    <row r="11" spans="1:8">
      <c r="A11" s="2" t="s">
        <v>25</v>
      </c>
      <c r="B11" s="1">
        <v>4</v>
      </c>
      <c r="C11" s="1">
        <v>6</v>
      </c>
      <c r="D11" s="1">
        <v>2</v>
      </c>
      <c r="E11" s="1">
        <f t="shared" ref="E11:E16" si="0">SUMPRODUCT($B$5:$D$5,B11:D11)</f>
        <v>1850</v>
      </c>
      <c r="F11" s="5" t="s">
        <v>14</v>
      </c>
      <c r="G11" s="31">
        <v>1850</v>
      </c>
      <c r="H11" s="41" t="str">
        <f t="shared" ref="H11:H16" si="1">IF(E11=G11,"Binding","Not Binding")</f>
        <v>Binding</v>
      </c>
    </row>
    <row r="12" spans="1:8">
      <c r="A12" s="2" t="s">
        <v>26</v>
      </c>
      <c r="B12" s="1">
        <v>3</v>
      </c>
      <c r="C12" s="1">
        <v>5</v>
      </c>
      <c r="D12" s="1">
        <v>7</v>
      </c>
      <c r="E12" s="1">
        <f t="shared" si="0"/>
        <v>2075</v>
      </c>
      <c r="F12" s="5" t="s">
        <v>14</v>
      </c>
      <c r="G12" s="32">
        <v>2400</v>
      </c>
      <c r="H12" s="41" t="str">
        <f t="shared" si="1"/>
        <v>Not Binding</v>
      </c>
    </row>
    <row r="13" spans="1:8">
      <c r="A13" s="2" t="s">
        <v>3</v>
      </c>
      <c r="B13" s="1">
        <v>3</v>
      </c>
      <c r="C13" s="1">
        <v>2</v>
      </c>
      <c r="D13" s="1">
        <v>4</v>
      </c>
      <c r="E13" s="1">
        <f t="shared" si="0"/>
        <v>950</v>
      </c>
      <c r="F13" s="5" t="s">
        <v>14</v>
      </c>
      <c r="G13" s="32">
        <v>1500</v>
      </c>
      <c r="H13" s="41" t="str">
        <f t="shared" si="1"/>
        <v>Not Binding</v>
      </c>
    </row>
    <row r="14" spans="1:8">
      <c r="A14" s="2" t="s">
        <v>30</v>
      </c>
      <c r="B14" s="1">
        <v>1</v>
      </c>
      <c r="C14" s="1">
        <v>0</v>
      </c>
      <c r="D14" s="1">
        <v>0</v>
      </c>
      <c r="E14" s="1">
        <f t="shared" si="0"/>
        <v>0</v>
      </c>
      <c r="F14" s="5" t="s">
        <v>14</v>
      </c>
      <c r="G14" s="32">
        <v>360</v>
      </c>
      <c r="H14" s="41" t="str">
        <f t="shared" si="1"/>
        <v>Not Binding</v>
      </c>
    </row>
    <row r="15" spans="1:8">
      <c r="A15" s="2" t="s">
        <v>31</v>
      </c>
      <c r="B15" s="1">
        <v>0</v>
      </c>
      <c r="C15" s="1">
        <v>1</v>
      </c>
      <c r="D15" s="1">
        <v>0</v>
      </c>
      <c r="E15" s="1">
        <f t="shared" si="0"/>
        <v>275</v>
      </c>
      <c r="F15" s="5" t="s">
        <v>14</v>
      </c>
      <c r="G15" s="32">
        <v>300</v>
      </c>
      <c r="H15" s="41" t="str">
        <f t="shared" si="1"/>
        <v>Not Binding</v>
      </c>
    </row>
    <row r="16" spans="1:8">
      <c r="A16" s="2" t="s">
        <v>32</v>
      </c>
      <c r="B16" s="1">
        <v>0</v>
      </c>
      <c r="C16" s="1">
        <v>0</v>
      </c>
      <c r="D16" s="1">
        <v>1</v>
      </c>
      <c r="E16" s="1">
        <f t="shared" si="0"/>
        <v>99.999999999999986</v>
      </c>
      <c r="F16" s="5" t="s">
        <v>14</v>
      </c>
      <c r="G16" s="33">
        <v>100</v>
      </c>
      <c r="H16" s="41" t="str">
        <f t="shared" si="1"/>
        <v>Binding</v>
      </c>
    </row>
  </sheetData>
  <phoneticPr fontId="8" type="noConversion"/>
  <printOptions horizontalCentered="1" headings="1" gridLines="1" gridLinesSet="0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7"/>
  <sheetViews>
    <sheetView zoomScaleNormal="100" workbookViewId="0">
      <selection activeCell="L17" sqref="L17"/>
    </sheetView>
  </sheetViews>
  <sheetFormatPr defaultColWidth="9.140625" defaultRowHeight="12.75"/>
  <cols>
    <col min="1" max="1" width="18.42578125" style="1" customWidth="1"/>
    <col min="2" max="6" width="6.7109375" style="1" customWidth="1"/>
    <col min="7" max="7" width="8" style="1" customWidth="1"/>
    <col min="8" max="8" width="4.7109375" style="1" customWidth="1"/>
    <col min="9" max="9" width="6.7109375" style="1" customWidth="1"/>
    <col min="10" max="10" width="10.7109375" style="1" customWidth="1"/>
    <col min="11" max="16384" width="9.140625" style="1"/>
  </cols>
  <sheetData>
    <row r="1" spans="1:9">
      <c r="A1" s="3" t="s">
        <v>45</v>
      </c>
      <c r="H1" s="5"/>
    </row>
    <row r="2" spans="1:9">
      <c r="H2" s="5"/>
    </row>
    <row r="3" spans="1:9">
      <c r="A3" s="3" t="s">
        <v>4</v>
      </c>
      <c r="H3" s="5"/>
    </row>
    <row r="4" spans="1:9">
      <c r="A4" s="3"/>
      <c r="B4" s="5" t="s">
        <v>33</v>
      </c>
      <c r="C4" s="5" t="s">
        <v>34</v>
      </c>
      <c r="D4" s="5" t="s">
        <v>35</v>
      </c>
      <c r="E4" s="5" t="s">
        <v>36</v>
      </c>
      <c r="F4" s="5" t="s">
        <v>37</v>
      </c>
      <c r="H4" s="5"/>
    </row>
    <row r="5" spans="1:9">
      <c r="A5" s="2" t="s">
        <v>15</v>
      </c>
      <c r="B5" s="37">
        <v>0.5</v>
      </c>
      <c r="C5" s="38">
        <v>0.4</v>
      </c>
      <c r="D5" s="38">
        <v>0.3</v>
      </c>
      <c r="E5" s="38">
        <v>0.7</v>
      </c>
      <c r="F5" s="39">
        <v>0.2</v>
      </c>
      <c r="H5" s="5"/>
    </row>
    <row r="6" spans="1:9">
      <c r="A6" s="3"/>
      <c r="B6" s="3"/>
      <c r="C6" s="3"/>
      <c r="D6" s="3"/>
      <c r="E6" s="3"/>
      <c r="F6" s="3"/>
      <c r="H6" s="5"/>
    </row>
    <row r="7" spans="1:9">
      <c r="A7" s="3" t="s">
        <v>8</v>
      </c>
      <c r="G7" s="4" t="s">
        <v>9</v>
      </c>
      <c r="H7" s="4"/>
    </row>
    <row r="8" spans="1:9">
      <c r="A8" s="2" t="s">
        <v>16</v>
      </c>
      <c r="B8" s="1">
        <v>4</v>
      </c>
      <c r="C8" s="1">
        <v>5</v>
      </c>
      <c r="D8" s="1">
        <v>3</v>
      </c>
      <c r="E8" s="1">
        <v>7</v>
      </c>
      <c r="F8" s="1">
        <v>6</v>
      </c>
      <c r="G8" s="43">
        <f>SUMPRODUCT($B$5:$F$5,B8:F8)</f>
        <v>11</v>
      </c>
      <c r="H8" s="5"/>
    </row>
    <row r="9" spans="1:9">
      <c r="A9" s="3"/>
      <c r="H9" s="5"/>
    </row>
    <row r="10" spans="1:9">
      <c r="A10" s="3" t="s">
        <v>11</v>
      </c>
      <c r="G10" s="30" t="s">
        <v>12</v>
      </c>
      <c r="H10" s="4"/>
      <c r="I10" s="30" t="s">
        <v>13</v>
      </c>
    </row>
    <row r="11" spans="1:9">
      <c r="A11" s="2" t="s">
        <v>38</v>
      </c>
      <c r="B11" s="1">
        <v>10</v>
      </c>
      <c r="C11" s="1">
        <v>20</v>
      </c>
      <c r="D11" s="1">
        <v>10</v>
      </c>
      <c r="E11" s="1">
        <v>30</v>
      </c>
      <c r="F11" s="1">
        <v>20</v>
      </c>
      <c r="G11" s="1">
        <f>SUMPRODUCT($B$5:$F$5,B11:F11)</f>
        <v>41</v>
      </c>
      <c r="H11" s="5" t="s">
        <v>17</v>
      </c>
      <c r="I11" s="31">
        <v>16</v>
      </c>
    </row>
    <row r="12" spans="1:9">
      <c r="A12" s="2" t="s">
        <v>39</v>
      </c>
      <c r="B12" s="1">
        <v>5</v>
      </c>
      <c r="C12" s="1">
        <v>7</v>
      </c>
      <c r="D12" s="1">
        <v>4</v>
      </c>
      <c r="E12" s="1">
        <v>9</v>
      </c>
      <c r="F12" s="1">
        <v>2</v>
      </c>
      <c r="G12" s="1">
        <f>SUMPRODUCT($B$5:$F$5,B12:F12)</f>
        <v>13.200000000000001</v>
      </c>
      <c r="H12" s="5" t="s">
        <v>17</v>
      </c>
      <c r="I12" s="32">
        <v>10</v>
      </c>
    </row>
    <row r="13" spans="1:9">
      <c r="A13" s="2" t="s">
        <v>40</v>
      </c>
      <c r="B13" s="1">
        <v>1</v>
      </c>
      <c r="C13" s="1">
        <v>4</v>
      </c>
      <c r="D13" s="1">
        <v>10</v>
      </c>
      <c r="E13" s="1">
        <v>2</v>
      </c>
      <c r="F13" s="1">
        <v>1</v>
      </c>
      <c r="G13" s="1">
        <f>SUMPRODUCT($B$5:$F$5,B13:F13)</f>
        <v>6.7</v>
      </c>
      <c r="H13" s="5" t="s">
        <v>17</v>
      </c>
      <c r="I13" s="32">
        <v>15</v>
      </c>
    </row>
    <row r="14" spans="1:9">
      <c r="A14" s="2" t="s">
        <v>41</v>
      </c>
      <c r="B14" s="1">
        <v>500</v>
      </c>
      <c r="C14" s="1">
        <v>450</v>
      </c>
      <c r="D14" s="1">
        <v>160</v>
      </c>
      <c r="E14" s="1">
        <v>300</v>
      </c>
      <c r="F14" s="1">
        <v>500</v>
      </c>
      <c r="G14" s="1">
        <f>SUMPRODUCT($B$5:$F$5,B14:F14)</f>
        <v>788</v>
      </c>
      <c r="H14" s="5" t="s">
        <v>17</v>
      </c>
      <c r="I14" s="33">
        <v>600</v>
      </c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H16" s="5"/>
    </row>
    <row r="17" spans="8:8">
      <c r="H17" s="5"/>
    </row>
  </sheetData>
  <phoneticPr fontId="8" type="noConversion"/>
  <pageMargins left="0.75" right="0.75" top="1" bottom="1" header="0.5" footer="0.5"/>
  <pageSetup paperSize="0" scale="65" orientation="portrait" horizontalDpi="4294967292" verticalDpi="4294967292"/>
  <headerFooter alignWithMargins="0"/>
  <colBreaks count="1" manualBreakCount="1">
    <brk id="13" max="2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"/>
  <sheetViews>
    <sheetView workbookViewId="0">
      <selection activeCell="K16" sqref="K16"/>
    </sheetView>
  </sheetViews>
  <sheetFormatPr defaultColWidth="9.140625" defaultRowHeight="12.75"/>
  <cols>
    <col min="1" max="1" width="18.42578125" style="1" customWidth="1"/>
    <col min="2" max="6" width="6.7109375" style="1" customWidth="1"/>
    <col min="7" max="7" width="8" style="1" customWidth="1"/>
    <col min="8" max="8" width="4.7109375" style="1" customWidth="1"/>
    <col min="9" max="9" width="6.7109375" style="1" customWidth="1"/>
    <col min="10" max="10" width="10.7109375" style="1" customWidth="1"/>
    <col min="11" max="16384" width="9.140625" style="1"/>
  </cols>
  <sheetData>
    <row r="1" spans="1:10">
      <c r="A1" s="3" t="s">
        <v>45</v>
      </c>
      <c r="H1" s="5"/>
    </row>
    <row r="2" spans="1:10">
      <c r="H2" s="5"/>
    </row>
    <row r="3" spans="1:10">
      <c r="A3" s="3" t="s">
        <v>4</v>
      </c>
      <c r="H3" s="5"/>
    </row>
    <row r="4" spans="1:10">
      <c r="A4" s="3"/>
      <c r="B4" s="5" t="s">
        <v>33</v>
      </c>
      <c r="C4" s="5" t="s">
        <v>34</v>
      </c>
      <c r="D4" s="5" t="s">
        <v>35</v>
      </c>
      <c r="E4" s="5" t="s">
        <v>36</v>
      </c>
      <c r="F4" s="5" t="s">
        <v>37</v>
      </c>
      <c r="H4" s="5"/>
    </row>
    <row r="5" spans="1:10">
      <c r="A5" s="2" t="s">
        <v>15</v>
      </c>
      <c r="B5" s="37">
        <v>0.3911157024793388</v>
      </c>
      <c r="C5" s="38">
        <v>0.15</v>
      </c>
      <c r="D5" s="38">
        <v>1.3558884297520661</v>
      </c>
      <c r="E5" s="38">
        <v>0.15</v>
      </c>
      <c r="F5" s="39">
        <v>0.15</v>
      </c>
      <c r="H5" s="5"/>
    </row>
    <row r="6" spans="1:10">
      <c r="A6" s="2" t="s">
        <v>50</v>
      </c>
      <c r="B6" s="1">
        <v>0.15</v>
      </c>
      <c r="C6" s="1">
        <v>0.15</v>
      </c>
      <c r="D6" s="1">
        <v>0.15</v>
      </c>
      <c r="E6" s="1">
        <v>0.15</v>
      </c>
      <c r="F6" s="1">
        <v>0.15</v>
      </c>
      <c r="H6" s="5"/>
    </row>
    <row r="7" spans="1:10">
      <c r="A7" s="3" t="s">
        <v>8</v>
      </c>
      <c r="G7" s="4" t="s">
        <v>9</v>
      </c>
      <c r="H7" s="4"/>
    </row>
    <row r="8" spans="1:10">
      <c r="A8" s="2" t="s">
        <v>16</v>
      </c>
      <c r="B8" s="1">
        <v>4</v>
      </c>
      <c r="C8" s="1">
        <v>5</v>
      </c>
      <c r="D8" s="1">
        <v>3</v>
      </c>
      <c r="E8" s="1">
        <v>7</v>
      </c>
      <c r="F8" s="1">
        <v>6</v>
      </c>
      <c r="G8" s="29">
        <f>SUMPRODUCT($B$5:$F$5,B8:F8)</f>
        <v>8.3321280991735538</v>
      </c>
      <c r="H8" s="5"/>
    </row>
    <row r="9" spans="1:10">
      <c r="A9" s="3"/>
      <c r="H9" s="5"/>
    </row>
    <row r="10" spans="1:10">
      <c r="A10" s="3" t="s">
        <v>11</v>
      </c>
      <c r="G10" s="30" t="s">
        <v>12</v>
      </c>
      <c r="H10" s="4"/>
      <c r="I10" s="30" t="s">
        <v>13</v>
      </c>
    </row>
    <row r="11" spans="1:10">
      <c r="A11" s="2" t="s">
        <v>38</v>
      </c>
      <c r="B11" s="1">
        <v>10</v>
      </c>
      <c r="C11" s="1">
        <v>20</v>
      </c>
      <c r="D11" s="1">
        <v>10</v>
      </c>
      <c r="E11" s="1">
        <v>30</v>
      </c>
      <c r="F11" s="1">
        <v>20</v>
      </c>
      <c r="G11" s="1">
        <f>SUMPRODUCT($B$5:$F$5,B11:F11)</f>
        <v>27.970041322314049</v>
      </c>
      <c r="H11" s="5" t="s">
        <v>17</v>
      </c>
      <c r="I11" s="31">
        <v>16</v>
      </c>
      <c r="J11" s="41"/>
    </row>
    <row r="12" spans="1:10">
      <c r="A12" s="2" t="s">
        <v>39</v>
      </c>
      <c r="B12" s="1">
        <v>5</v>
      </c>
      <c r="C12" s="1">
        <v>7</v>
      </c>
      <c r="D12" s="1">
        <v>4</v>
      </c>
      <c r="E12" s="1">
        <v>9</v>
      </c>
      <c r="F12" s="1">
        <v>2</v>
      </c>
      <c r="G12" s="1">
        <f>SUMPRODUCT($B$5:$F$5,B12:F12)</f>
        <v>10.079132231404959</v>
      </c>
      <c r="H12" s="5" t="s">
        <v>17</v>
      </c>
      <c r="I12" s="32">
        <v>10</v>
      </c>
      <c r="J12" s="41"/>
    </row>
    <row r="13" spans="1:10">
      <c r="A13" s="2" t="s">
        <v>40</v>
      </c>
      <c r="B13" s="1">
        <v>1</v>
      </c>
      <c r="C13" s="1">
        <v>4</v>
      </c>
      <c r="D13" s="1">
        <v>10</v>
      </c>
      <c r="E13" s="1">
        <v>2</v>
      </c>
      <c r="F13" s="1">
        <v>1</v>
      </c>
      <c r="G13" s="1">
        <f>SUMPRODUCT($B$5:$F$5,B13:F13)</f>
        <v>15.000000000000002</v>
      </c>
      <c r="H13" s="5" t="s">
        <v>17</v>
      </c>
      <c r="I13" s="32">
        <v>15</v>
      </c>
      <c r="J13" s="41"/>
    </row>
    <row r="14" spans="1:10">
      <c r="A14" s="2" t="s">
        <v>41</v>
      </c>
      <c r="B14" s="1">
        <v>500</v>
      </c>
      <c r="C14" s="1">
        <v>450</v>
      </c>
      <c r="D14" s="1">
        <v>160</v>
      </c>
      <c r="E14" s="1">
        <v>300</v>
      </c>
      <c r="F14" s="1">
        <v>500</v>
      </c>
      <c r="G14" s="1">
        <f>SUMPRODUCT($B$5:$F$5,B14:F14)</f>
        <v>600</v>
      </c>
      <c r="H14" s="5" t="s">
        <v>17</v>
      </c>
      <c r="I14" s="33">
        <v>600</v>
      </c>
      <c r="J14" s="41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H16" s="5"/>
    </row>
    <row r="17" spans="8:8">
      <c r="H17" s="5"/>
    </row>
  </sheetData>
  <phoneticPr fontId="8" type="noConversion"/>
  <printOptions headings="1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7"/>
  <sheetViews>
    <sheetView workbookViewId="0">
      <selection activeCell="K17" sqref="K17"/>
    </sheetView>
  </sheetViews>
  <sheetFormatPr defaultColWidth="9.140625" defaultRowHeight="12.75"/>
  <cols>
    <col min="1" max="1" width="18.42578125" style="1" customWidth="1"/>
    <col min="2" max="6" width="6.7109375" style="1" customWidth="1"/>
    <col min="7" max="7" width="8" style="1" customWidth="1"/>
    <col min="8" max="8" width="4.7109375" style="1" customWidth="1"/>
    <col min="9" max="9" width="6.7109375" style="1" customWidth="1"/>
    <col min="10" max="10" width="10.7109375" style="1" customWidth="1"/>
    <col min="11" max="16384" width="9.140625" style="1"/>
  </cols>
  <sheetData>
    <row r="1" spans="1:10">
      <c r="A1" s="3" t="s">
        <v>45</v>
      </c>
      <c r="H1" s="5"/>
    </row>
    <row r="2" spans="1:10">
      <c r="H2" s="5"/>
    </row>
    <row r="3" spans="1:10">
      <c r="A3" s="3" t="s">
        <v>4</v>
      </c>
      <c r="H3" s="5"/>
    </row>
    <row r="4" spans="1:10">
      <c r="A4" s="3"/>
      <c r="B4" s="5" t="s">
        <v>33</v>
      </c>
      <c r="C4" s="5" t="s">
        <v>34</v>
      </c>
      <c r="D4" s="5" t="s">
        <v>35</v>
      </c>
      <c r="E4" s="5" t="s">
        <v>36</v>
      </c>
      <c r="F4" s="5" t="s">
        <v>37</v>
      </c>
      <c r="H4" s="5"/>
    </row>
    <row r="5" spans="1:10">
      <c r="A5" s="2" t="s">
        <v>15</v>
      </c>
      <c r="B5" s="37">
        <v>0.39111570247933908</v>
      </c>
      <c r="C5" s="38">
        <v>0.15</v>
      </c>
      <c r="D5" s="38">
        <v>1.3558884297520659</v>
      </c>
      <c r="E5" s="38">
        <v>0.15</v>
      </c>
      <c r="F5" s="39">
        <v>0.15</v>
      </c>
      <c r="H5" s="5"/>
    </row>
    <row r="6" spans="1:10">
      <c r="A6" s="2" t="s">
        <v>50</v>
      </c>
      <c r="B6" s="1">
        <v>0.15</v>
      </c>
      <c r="C6" s="1">
        <v>0.15</v>
      </c>
      <c r="D6" s="1">
        <v>0.15</v>
      </c>
      <c r="E6" s="1">
        <v>0.15</v>
      </c>
      <c r="F6" s="1">
        <v>0.15</v>
      </c>
      <c r="H6" s="5"/>
    </row>
    <row r="7" spans="1:10">
      <c r="A7" s="3" t="s">
        <v>8</v>
      </c>
      <c r="G7" s="4" t="s">
        <v>9</v>
      </c>
      <c r="H7" s="4"/>
    </row>
    <row r="8" spans="1:10">
      <c r="A8" s="2" t="s">
        <v>16</v>
      </c>
      <c r="B8" s="1">
        <v>4</v>
      </c>
      <c r="C8" s="1">
        <v>5</v>
      </c>
      <c r="D8" s="1">
        <v>3</v>
      </c>
      <c r="E8" s="1">
        <v>7</v>
      </c>
      <c r="F8" s="1">
        <v>6</v>
      </c>
      <c r="G8" s="29">
        <f>SUMPRODUCT($B$5:$F$5,B8:F8)</f>
        <v>8.3321280991735538</v>
      </c>
      <c r="H8" s="5"/>
    </row>
    <row r="9" spans="1:10">
      <c r="A9" s="3"/>
      <c r="H9" s="5"/>
    </row>
    <row r="10" spans="1:10">
      <c r="A10" s="3" t="s">
        <v>11</v>
      </c>
      <c r="G10" s="30" t="s">
        <v>12</v>
      </c>
      <c r="H10" s="4"/>
      <c r="I10" s="30" t="s">
        <v>13</v>
      </c>
    </row>
    <row r="11" spans="1:10">
      <c r="A11" s="2" t="s">
        <v>38</v>
      </c>
      <c r="B11" s="1">
        <v>10</v>
      </c>
      <c r="C11" s="1">
        <v>20</v>
      </c>
      <c r="D11" s="1">
        <v>10</v>
      </c>
      <c r="E11" s="1">
        <v>30</v>
      </c>
      <c r="F11" s="1">
        <v>20</v>
      </c>
      <c r="G11" s="1">
        <f>SUMPRODUCT($B$5:$F$5,B11:F11)</f>
        <v>27.970041322314049</v>
      </c>
      <c r="H11" s="5" t="s">
        <v>17</v>
      </c>
      <c r="I11" s="31">
        <v>16</v>
      </c>
      <c r="J11" s="41"/>
    </row>
    <row r="12" spans="1:10">
      <c r="A12" s="2" t="s">
        <v>39</v>
      </c>
      <c r="B12" s="1">
        <v>5</v>
      </c>
      <c r="C12" s="1">
        <v>7</v>
      </c>
      <c r="D12" s="1">
        <v>4</v>
      </c>
      <c r="E12" s="1">
        <v>9</v>
      </c>
      <c r="F12" s="1">
        <v>2</v>
      </c>
      <c r="G12" s="1">
        <f>SUMPRODUCT($B$5:$F$5,B12:F12)</f>
        <v>10.079132231404961</v>
      </c>
      <c r="H12" s="5" t="s">
        <v>17</v>
      </c>
      <c r="I12" s="32">
        <v>10</v>
      </c>
      <c r="J12" s="41"/>
    </row>
    <row r="13" spans="1:10">
      <c r="A13" s="2" t="s">
        <v>40</v>
      </c>
      <c r="B13" s="1">
        <v>1</v>
      </c>
      <c r="C13" s="1">
        <v>4</v>
      </c>
      <c r="D13" s="1">
        <v>10</v>
      </c>
      <c r="E13" s="1">
        <v>2</v>
      </c>
      <c r="F13" s="1">
        <v>1</v>
      </c>
      <c r="G13" s="1">
        <f>SUMPRODUCT($B$5:$F$5,B13:F13)</f>
        <v>15</v>
      </c>
      <c r="H13" s="5" t="s">
        <v>17</v>
      </c>
      <c r="I13" s="32">
        <v>15</v>
      </c>
      <c r="J13" s="41"/>
    </row>
    <row r="14" spans="1:10">
      <c r="A14" s="2" t="s">
        <v>41</v>
      </c>
      <c r="B14" s="1">
        <v>500</v>
      </c>
      <c r="C14" s="1">
        <v>450</v>
      </c>
      <c r="D14" s="1">
        <v>160</v>
      </c>
      <c r="E14" s="1">
        <v>300</v>
      </c>
      <c r="F14" s="1">
        <v>500</v>
      </c>
      <c r="G14" s="1">
        <f>SUMPRODUCT($B$5:$F$5,B14:F14)</f>
        <v>600</v>
      </c>
      <c r="H14" s="5" t="s">
        <v>17</v>
      </c>
      <c r="I14" s="33">
        <v>600</v>
      </c>
      <c r="J14" s="41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H16" s="5"/>
    </row>
    <row r="17" spans="8:8">
      <c r="H17" s="5"/>
    </row>
  </sheetData>
  <phoneticPr fontId="8" type="noConversion"/>
  <printOptions headings="1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9"/>
  <sheetViews>
    <sheetView workbookViewId="0">
      <selection activeCell="J22" sqref="J22"/>
    </sheetView>
  </sheetViews>
  <sheetFormatPr defaultColWidth="7.7109375" defaultRowHeight="12.75"/>
  <cols>
    <col min="1" max="1" width="16" style="1" customWidth="1"/>
    <col min="2" max="4" width="7.7109375" style="1" customWidth="1"/>
    <col min="5" max="5" width="8.7109375" style="1" customWidth="1"/>
    <col min="6" max="6" width="3.7109375" style="5" customWidth="1"/>
    <col min="7" max="7" width="7.7109375" style="1" customWidth="1"/>
    <col min="8" max="8" width="10.5703125" style="1" customWidth="1"/>
    <col min="9" max="16384" width="7.7109375" style="1"/>
  </cols>
  <sheetData>
    <row r="1" spans="1:7">
      <c r="A1" s="3" t="s">
        <v>44</v>
      </c>
    </row>
    <row r="3" spans="1:7">
      <c r="A3" s="3" t="s">
        <v>4</v>
      </c>
    </row>
    <row r="4" spans="1:7">
      <c r="A4" s="3"/>
      <c r="B4" s="2" t="s">
        <v>6</v>
      </c>
      <c r="C4" s="2" t="s">
        <v>29</v>
      </c>
      <c r="D4" s="2" t="s">
        <v>28</v>
      </c>
    </row>
    <row r="5" spans="1:7">
      <c r="A5" s="2" t="s">
        <v>7</v>
      </c>
      <c r="B5" s="28">
        <v>0</v>
      </c>
      <c r="C5" s="34">
        <v>275</v>
      </c>
      <c r="D5" s="35">
        <v>100</v>
      </c>
    </row>
    <row r="6" spans="1:7">
      <c r="A6" s="3"/>
    </row>
    <row r="7" spans="1:7">
      <c r="A7" s="3" t="s">
        <v>8</v>
      </c>
      <c r="E7" s="4" t="s">
        <v>9</v>
      </c>
      <c r="F7" s="4"/>
    </row>
    <row r="8" spans="1:7">
      <c r="A8" s="2" t="s">
        <v>10</v>
      </c>
      <c r="B8" s="1">
        <v>15</v>
      </c>
      <c r="C8" s="1">
        <v>24</v>
      </c>
      <c r="D8" s="1">
        <v>18</v>
      </c>
      <c r="E8" s="42">
        <f>SUMPRODUCT($B$5:$D$5,B8:D8)</f>
        <v>8400</v>
      </c>
    </row>
    <row r="9" spans="1:7">
      <c r="A9" s="3"/>
    </row>
    <row r="10" spans="1:7">
      <c r="A10" s="3" t="s">
        <v>11</v>
      </c>
      <c r="E10" s="4" t="s">
        <v>12</v>
      </c>
      <c r="F10" s="4"/>
      <c r="G10" s="4" t="s">
        <v>13</v>
      </c>
    </row>
    <row r="11" spans="1:7">
      <c r="A11" s="2" t="s">
        <v>25</v>
      </c>
      <c r="B11" s="1">
        <v>4</v>
      </c>
      <c r="C11" s="1">
        <v>6</v>
      </c>
      <c r="D11" s="1">
        <v>2</v>
      </c>
      <c r="E11" s="1">
        <f t="shared" ref="E11:E19" si="0">SUMPRODUCT($B$5:$D$5,B11:D11)</f>
        <v>1850</v>
      </c>
      <c r="F11" s="5" t="s">
        <v>14</v>
      </c>
      <c r="G11" s="31">
        <v>1850</v>
      </c>
    </row>
    <row r="12" spans="1:7">
      <c r="A12" s="2" t="s">
        <v>26</v>
      </c>
      <c r="B12" s="1">
        <v>3</v>
      </c>
      <c r="C12" s="1">
        <v>5</v>
      </c>
      <c r="D12" s="1">
        <v>7</v>
      </c>
      <c r="E12" s="1">
        <f t="shared" si="0"/>
        <v>2075</v>
      </c>
      <c r="F12" s="5" t="s">
        <v>14</v>
      </c>
      <c r="G12" s="32">
        <v>2400</v>
      </c>
    </row>
    <row r="13" spans="1:7">
      <c r="A13" s="2" t="s">
        <v>27</v>
      </c>
      <c r="B13" s="1">
        <v>3</v>
      </c>
      <c r="C13" s="1">
        <v>2</v>
      </c>
      <c r="D13" s="1">
        <v>4</v>
      </c>
      <c r="E13" s="1">
        <f t="shared" si="0"/>
        <v>950</v>
      </c>
      <c r="F13" s="5" t="s">
        <v>14</v>
      </c>
      <c r="G13" s="32">
        <v>1500</v>
      </c>
    </row>
    <row r="14" spans="1:7">
      <c r="A14" s="2" t="s">
        <v>30</v>
      </c>
      <c r="B14" s="1">
        <v>1</v>
      </c>
      <c r="C14" s="1">
        <v>0</v>
      </c>
      <c r="D14" s="1">
        <v>0</v>
      </c>
      <c r="E14" s="1">
        <f t="shared" si="0"/>
        <v>0</v>
      </c>
      <c r="F14" s="5" t="s">
        <v>14</v>
      </c>
      <c r="G14" s="32">
        <v>360</v>
      </c>
    </row>
    <row r="15" spans="1:7">
      <c r="A15" s="2" t="s">
        <v>31</v>
      </c>
      <c r="B15" s="1">
        <v>0</v>
      </c>
      <c r="C15" s="1">
        <v>1</v>
      </c>
      <c r="D15" s="1">
        <v>0</v>
      </c>
      <c r="E15" s="1">
        <f t="shared" si="0"/>
        <v>275</v>
      </c>
      <c r="F15" s="5" t="s">
        <v>14</v>
      </c>
      <c r="G15" s="32">
        <v>300</v>
      </c>
    </row>
    <row r="16" spans="1:7">
      <c r="A16" s="2" t="s">
        <v>32</v>
      </c>
      <c r="B16" s="1">
        <v>0</v>
      </c>
      <c r="C16" s="1">
        <v>0</v>
      </c>
      <c r="D16" s="1">
        <v>1</v>
      </c>
      <c r="E16" s="1">
        <f t="shared" si="0"/>
        <v>100</v>
      </c>
      <c r="F16" s="5" t="s">
        <v>14</v>
      </c>
      <c r="G16" s="32">
        <v>100</v>
      </c>
    </row>
    <row r="17" spans="1:7">
      <c r="A17" s="2" t="s">
        <v>0</v>
      </c>
      <c r="B17" s="1">
        <v>0.75</v>
      </c>
      <c r="C17" s="1">
        <v>-0.25</v>
      </c>
      <c r="D17" s="1">
        <v>-0.25</v>
      </c>
      <c r="E17" s="1">
        <f t="shared" si="0"/>
        <v>-93.75</v>
      </c>
      <c r="F17" s="5" t="s">
        <v>17</v>
      </c>
      <c r="G17" s="32">
        <v>0</v>
      </c>
    </row>
    <row r="18" spans="1:7">
      <c r="A18" s="2" t="s">
        <v>1</v>
      </c>
      <c r="B18" s="1">
        <v>-0.25</v>
      </c>
      <c r="C18" s="1">
        <v>0.75</v>
      </c>
      <c r="D18" s="1">
        <v>-0.25</v>
      </c>
      <c r="E18" s="1">
        <f t="shared" si="0"/>
        <v>181.25</v>
      </c>
      <c r="F18" s="5" t="s">
        <v>17</v>
      </c>
      <c r="G18" s="32">
        <v>0</v>
      </c>
    </row>
    <row r="19" spans="1:7">
      <c r="A19" s="2" t="s">
        <v>2</v>
      </c>
      <c r="B19" s="1">
        <v>-0.25</v>
      </c>
      <c r="C19" s="1">
        <v>-0.25</v>
      </c>
      <c r="D19" s="1">
        <v>0.75</v>
      </c>
      <c r="E19" s="1">
        <f t="shared" si="0"/>
        <v>6.25</v>
      </c>
      <c r="F19" s="5" t="s">
        <v>17</v>
      </c>
      <c r="G19" s="33">
        <v>0</v>
      </c>
    </row>
  </sheetData>
  <phoneticPr fontId="8" type="noConversion"/>
  <printOptions horizontalCentered="1" headings="1" gridLines="1" gridLinesSet="0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9"/>
  <sheetViews>
    <sheetView workbookViewId="0">
      <selection activeCell="K23" sqref="K23"/>
    </sheetView>
  </sheetViews>
  <sheetFormatPr defaultColWidth="7.7109375" defaultRowHeight="12.75"/>
  <cols>
    <col min="1" max="1" width="16" style="1" customWidth="1"/>
    <col min="2" max="4" width="7.7109375" style="1" customWidth="1"/>
    <col min="5" max="5" width="8.7109375" style="1" customWidth="1"/>
    <col min="6" max="6" width="3.7109375" style="5" customWidth="1"/>
    <col min="7" max="7" width="7.7109375" style="1" customWidth="1"/>
    <col min="8" max="8" width="10.5703125" style="1" customWidth="1"/>
    <col min="9" max="16384" width="7.7109375" style="1"/>
  </cols>
  <sheetData>
    <row r="1" spans="1:7">
      <c r="A1" s="3" t="s">
        <v>44</v>
      </c>
    </row>
    <row r="3" spans="1:7">
      <c r="A3" s="3" t="s">
        <v>4</v>
      </c>
    </row>
    <row r="4" spans="1:7">
      <c r="A4" s="3"/>
      <c r="B4" s="2" t="s">
        <v>6</v>
      </c>
      <c r="C4" s="2" t="s">
        <v>29</v>
      </c>
      <c r="D4" s="2" t="s">
        <v>28</v>
      </c>
    </row>
    <row r="5" spans="1:7">
      <c r="A5" s="2" t="s">
        <v>7</v>
      </c>
      <c r="B5" s="28">
        <v>100</v>
      </c>
      <c r="C5" s="34">
        <v>200</v>
      </c>
      <c r="D5" s="35">
        <v>100</v>
      </c>
    </row>
    <row r="6" spans="1:7">
      <c r="A6" s="3"/>
    </row>
    <row r="7" spans="1:7">
      <c r="A7" s="3" t="s">
        <v>8</v>
      </c>
      <c r="E7" s="4" t="s">
        <v>9</v>
      </c>
      <c r="F7" s="4"/>
    </row>
    <row r="8" spans="1:7">
      <c r="A8" s="2" t="s">
        <v>10</v>
      </c>
      <c r="B8" s="1">
        <v>15</v>
      </c>
      <c r="C8" s="1">
        <v>24</v>
      </c>
      <c r="D8" s="1">
        <v>18</v>
      </c>
      <c r="E8" s="42">
        <f>SUMPRODUCT($B$5:$D$5,B8:D8)</f>
        <v>8100</v>
      </c>
    </row>
    <row r="9" spans="1:7">
      <c r="A9" s="3"/>
    </row>
    <row r="10" spans="1:7">
      <c r="A10" s="3" t="s">
        <v>11</v>
      </c>
      <c r="E10" s="4" t="s">
        <v>12</v>
      </c>
      <c r="F10" s="4"/>
      <c r="G10" s="4" t="s">
        <v>13</v>
      </c>
    </row>
    <row r="11" spans="1:7">
      <c r="A11" s="2" t="s">
        <v>25</v>
      </c>
      <c r="B11" s="1">
        <v>4</v>
      </c>
      <c r="C11" s="1">
        <v>6</v>
      </c>
      <c r="D11" s="1">
        <v>2</v>
      </c>
      <c r="E11" s="1">
        <f t="shared" ref="E11:E19" si="0">SUMPRODUCT($B$5:$D$5,B11:D11)</f>
        <v>1800</v>
      </c>
      <c r="F11" s="5" t="s">
        <v>14</v>
      </c>
      <c r="G11" s="31">
        <v>1850</v>
      </c>
    </row>
    <row r="12" spans="1:7">
      <c r="A12" s="2" t="s">
        <v>26</v>
      </c>
      <c r="B12" s="1">
        <v>3</v>
      </c>
      <c r="C12" s="1">
        <v>5</v>
      </c>
      <c r="D12" s="1">
        <v>7</v>
      </c>
      <c r="E12" s="1">
        <f t="shared" si="0"/>
        <v>2000</v>
      </c>
      <c r="F12" s="5" t="s">
        <v>14</v>
      </c>
      <c r="G12" s="32">
        <v>2400</v>
      </c>
    </row>
    <row r="13" spans="1:7">
      <c r="A13" s="2" t="s">
        <v>27</v>
      </c>
      <c r="B13" s="1">
        <v>3</v>
      </c>
      <c r="C13" s="1">
        <v>2</v>
      </c>
      <c r="D13" s="1">
        <v>4</v>
      </c>
      <c r="E13" s="1">
        <f t="shared" si="0"/>
        <v>1100</v>
      </c>
      <c r="F13" s="5" t="s">
        <v>14</v>
      </c>
      <c r="G13" s="32">
        <v>1500</v>
      </c>
    </row>
    <row r="14" spans="1:7">
      <c r="A14" s="2" t="s">
        <v>30</v>
      </c>
      <c r="B14" s="1">
        <v>1</v>
      </c>
      <c r="C14" s="1">
        <v>0</v>
      </c>
      <c r="D14" s="1">
        <v>0</v>
      </c>
      <c r="E14" s="1">
        <f t="shared" si="0"/>
        <v>100</v>
      </c>
      <c r="F14" s="5" t="s">
        <v>14</v>
      </c>
      <c r="G14" s="32">
        <v>360</v>
      </c>
    </row>
    <row r="15" spans="1:7">
      <c r="A15" s="2" t="s">
        <v>31</v>
      </c>
      <c r="B15" s="1">
        <v>0</v>
      </c>
      <c r="C15" s="1">
        <v>1</v>
      </c>
      <c r="D15" s="1">
        <v>0</v>
      </c>
      <c r="E15" s="1">
        <f t="shared" si="0"/>
        <v>200</v>
      </c>
      <c r="F15" s="5" t="s">
        <v>14</v>
      </c>
      <c r="G15" s="32">
        <v>300</v>
      </c>
    </row>
    <row r="16" spans="1:7">
      <c r="A16" s="2" t="s">
        <v>32</v>
      </c>
      <c r="B16" s="1">
        <v>0</v>
      </c>
      <c r="C16" s="1">
        <v>0</v>
      </c>
      <c r="D16" s="1">
        <v>1</v>
      </c>
      <c r="E16" s="1">
        <f t="shared" si="0"/>
        <v>100</v>
      </c>
      <c r="F16" s="5" t="s">
        <v>14</v>
      </c>
      <c r="G16" s="32">
        <v>100</v>
      </c>
    </row>
    <row r="17" spans="1:7">
      <c r="A17" s="5" t="s">
        <v>0</v>
      </c>
      <c r="B17" s="1">
        <v>0.75</v>
      </c>
      <c r="C17" s="1">
        <v>-0.25</v>
      </c>
      <c r="D17" s="1">
        <v>-0.25</v>
      </c>
      <c r="E17" s="1">
        <f>SUMPRODUCT($B$5:$D$5,B17:D17)</f>
        <v>0</v>
      </c>
      <c r="F17" s="5" t="s">
        <v>17</v>
      </c>
      <c r="G17" s="32">
        <v>0</v>
      </c>
    </row>
    <row r="18" spans="1:7">
      <c r="A18" s="5" t="s">
        <v>1</v>
      </c>
      <c r="B18" s="1">
        <v>-0.25</v>
      </c>
      <c r="C18" s="1">
        <v>0.75</v>
      </c>
      <c r="D18" s="1">
        <v>-0.25</v>
      </c>
      <c r="E18" s="1">
        <f t="shared" si="0"/>
        <v>100</v>
      </c>
      <c r="F18" s="5" t="s">
        <v>17</v>
      </c>
      <c r="G18" s="32">
        <v>0</v>
      </c>
    </row>
    <row r="19" spans="1:7">
      <c r="A19" s="5" t="s">
        <v>2</v>
      </c>
      <c r="B19" s="1">
        <v>-0.25</v>
      </c>
      <c r="C19" s="1">
        <v>-0.25</v>
      </c>
      <c r="D19" s="1">
        <v>0.75</v>
      </c>
      <c r="E19" s="1">
        <f t="shared" si="0"/>
        <v>0</v>
      </c>
      <c r="F19" s="5" t="s">
        <v>17</v>
      </c>
      <c r="G19" s="33">
        <v>0</v>
      </c>
    </row>
  </sheetData>
  <phoneticPr fontId="8" type="noConversion"/>
  <printOptions horizontalCentered="1" headings="1" gridLines="1" gridLinesSet="0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8"/>
  <sheetViews>
    <sheetView workbookViewId="0">
      <selection activeCell="J22" sqref="J22"/>
    </sheetView>
  </sheetViews>
  <sheetFormatPr defaultColWidth="8.85546875" defaultRowHeight="12.75"/>
  <cols>
    <col min="1" max="1" width="17.28515625" style="8" customWidth="1"/>
    <col min="2" max="5" width="8.7109375" style="8" customWidth="1"/>
    <col min="6" max="6" width="4.7109375" style="9" customWidth="1"/>
    <col min="7" max="7" width="8.7109375" style="8" customWidth="1"/>
    <col min="8" max="8" width="10.140625" style="8" customWidth="1"/>
    <col min="9" max="16384" width="8.85546875" style="8"/>
  </cols>
  <sheetData>
    <row r="1" spans="1:8">
      <c r="A1" s="7" t="s">
        <v>24</v>
      </c>
    </row>
    <row r="3" spans="1:8">
      <c r="A3" s="7" t="s">
        <v>4</v>
      </c>
    </row>
    <row r="4" spans="1:8">
      <c r="A4" s="7"/>
      <c r="B4" s="10" t="s">
        <v>5</v>
      </c>
      <c r="C4" s="10" t="s">
        <v>6</v>
      </c>
      <c r="D4" s="10" t="s">
        <v>36</v>
      </c>
    </row>
    <row r="5" spans="1:8">
      <c r="A5" s="10" t="s">
        <v>18</v>
      </c>
      <c r="B5" s="11">
        <v>100</v>
      </c>
      <c r="C5" s="12">
        <v>100</v>
      </c>
      <c r="D5" s="13">
        <v>100</v>
      </c>
      <c r="G5" s="8" t="s">
        <v>51</v>
      </c>
    </row>
    <row r="6" spans="1:8">
      <c r="A6" s="7"/>
    </row>
    <row r="7" spans="1:8">
      <c r="A7" s="7" t="s">
        <v>8</v>
      </c>
      <c r="E7" s="14" t="s">
        <v>9</v>
      </c>
      <c r="F7" s="14"/>
    </row>
    <row r="8" spans="1:8">
      <c r="A8" s="10" t="s">
        <v>16</v>
      </c>
      <c r="B8" s="15">
        <v>0.5</v>
      </c>
      <c r="C8" s="15">
        <v>0.6</v>
      </c>
      <c r="D8" s="15">
        <v>0.7</v>
      </c>
      <c r="E8" s="16">
        <f>SUMPRODUCT($B$5:$D$5,B8:D8)</f>
        <v>180</v>
      </c>
      <c r="F8" s="17"/>
      <c r="G8" s="8" t="s">
        <v>51</v>
      </c>
      <c r="H8" s="18"/>
    </row>
    <row r="9" spans="1:8">
      <c r="A9" s="7"/>
    </row>
    <row r="10" spans="1:8">
      <c r="A10" s="7" t="s">
        <v>11</v>
      </c>
      <c r="E10" s="19" t="s">
        <v>12</v>
      </c>
      <c r="F10" s="14"/>
      <c r="G10" s="19" t="s">
        <v>13</v>
      </c>
    </row>
    <row r="11" spans="1:8">
      <c r="A11" s="10" t="s">
        <v>19</v>
      </c>
      <c r="B11" s="8">
        <v>-3</v>
      </c>
      <c r="C11" s="8">
        <v>-18</v>
      </c>
      <c r="D11" s="8">
        <v>7</v>
      </c>
      <c r="E11" s="8">
        <f t="shared" ref="E11:E16" si="0">SUMPRODUCT($B$5:$D$5,B11:D11)</f>
        <v>-1400</v>
      </c>
      <c r="F11" s="9" t="s">
        <v>17</v>
      </c>
      <c r="G11" s="20">
        <v>0</v>
      </c>
      <c r="H11" s="41" t="str">
        <f t="shared" ref="H11:H16" si="1">IF(E11=G11,"Binding","Not Binding")</f>
        <v>Not Binding</v>
      </c>
    </row>
    <row r="12" spans="1:8">
      <c r="A12" s="10" t="s">
        <v>42</v>
      </c>
      <c r="B12" s="8">
        <v>-1</v>
      </c>
      <c r="C12" s="8">
        <v>4</v>
      </c>
      <c r="D12" s="8">
        <v>2</v>
      </c>
      <c r="E12" s="8">
        <f t="shared" si="0"/>
        <v>500</v>
      </c>
      <c r="F12" s="9" t="s">
        <v>17</v>
      </c>
      <c r="G12" s="21">
        <v>0</v>
      </c>
      <c r="H12" s="41" t="str">
        <f t="shared" si="1"/>
        <v>Not Binding</v>
      </c>
    </row>
    <row r="13" spans="1:8">
      <c r="A13" s="10" t="s">
        <v>20</v>
      </c>
      <c r="B13" s="8">
        <v>1</v>
      </c>
      <c r="C13" s="8">
        <v>1</v>
      </c>
      <c r="D13" s="8">
        <v>1</v>
      </c>
      <c r="E13" s="8">
        <f t="shared" si="0"/>
        <v>300</v>
      </c>
      <c r="F13" s="9" t="s">
        <v>17</v>
      </c>
      <c r="G13" s="21">
        <v>4000</v>
      </c>
      <c r="H13" s="41" t="str">
        <f t="shared" si="1"/>
        <v>Not Binding</v>
      </c>
    </row>
    <row r="14" spans="1:8">
      <c r="A14" s="10" t="s">
        <v>21</v>
      </c>
      <c r="B14" s="8">
        <v>1</v>
      </c>
      <c r="C14" s="8">
        <v>0</v>
      </c>
      <c r="D14" s="8">
        <v>0</v>
      </c>
      <c r="E14" s="8">
        <f t="shared" si="0"/>
        <v>100</v>
      </c>
      <c r="F14" s="9" t="s">
        <v>14</v>
      </c>
      <c r="G14" s="21">
        <v>1500</v>
      </c>
      <c r="H14" s="41" t="str">
        <f t="shared" si="1"/>
        <v>Not Binding</v>
      </c>
    </row>
    <row r="15" spans="1:8">
      <c r="A15" s="10" t="s">
        <v>22</v>
      </c>
      <c r="B15" s="8">
        <v>0</v>
      </c>
      <c r="C15" s="8">
        <v>1</v>
      </c>
      <c r="D15" s="8">
        <v>0</v>
      </c>
      <c r="E15" s="8">
        <f t="shared" si="0"/>
        <v>100</v>
      </c>
      <c r="F15" s="9" t="s">
        <v>14</v>
      </c>
      <c r="G15" s="21">
        <v>1200</v>
      </c>
      <c r="H15" s="41" t="str">
        <f t="shared" si="1"/>
        <v>Not Binding</v>
      </c>
    </row>
    <row r="16" spans="1:8">
      <c r="A16" s="22" t="s">
        <v>49</v>
      </c>
      <c r="B16" s="23">
        <v>0</v>
      </c>
      <c r="C16" s="23">
        <v>0</v>
      </c>
      <c r="D16" s="23">
        <v>1</v>
      </c>
      <c r="E16" s="23">
        <f t="shared" si="0"/>
        <v>100</v>
      </c>
      <c r="F16" s="24" t="s">
        <v>14</v>
      </c>
      <c r="G16" s="25">
        <v>2000</v>
      </c>
      <c r="H16" s="41" t="str">
        <f t="shared" si="1"/>
        <v>Not Binding</v>
      </c>
    </row>
    <row r="17" spans="1:7">
      <c r="A17" s="19" t="s">
        <v>23</v>
      </c>
      <c r="B17" s="8">
        <v>75</v>
      </c>
      <c r="C17" s="8">
        <v>60</v>
      </c>
      <c r="D17" s="8">
        <v>85</v>
      </c>
      <c r="E17" s="26">
        <f>SUMPRODUCT($B$5:$D$5,B17:D17)/SUM($B$5:$D$5)</f>
        <v>73.333333333333329</v>
      </c>
      <c r="F17" s="27"/>
      <c r="G17" s="8">
        <v>78</v>
      </c>
    </row>
    <row r="18" spans="1:7">
      <c r="A18" s="19" t="s">
        <v>43</v>
      </c>
      <c r="B18" s="8">
        <v>15</v>
      </c>
      <c r="C18" s="8">
        <v>20</v>
      </c>
      <c r="D18" s="8">
        <v>18</v>
      </c>
      <c r="E18" s="26">
        <f>SUMPRODUCT($B$5:$D$5,B18:D18)/SUM($B$5:$D$5)</f>
        <v>17.666666666666668</v>
      </c>
      <c r="F18" s="27"/>
      <c r="G18" s="8">
        <v>16</v>
      </c>
    </row>
  </sheetData>
  <phoneticPr fontId="8" type="noConversion"/>
  <printOptions headings="1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9.1</vt:lpstr>
      <vt:lpstr>9.2</vt:lpstr>
      <vt:lpstr>9.6</vt:lpstr>
      <vt:lpstr>9.7</vt:lpstr>
      <vt:lpstr>9.8</vt:lpstr>
      <vt:lpstr>9.9</vt:lpstr>
      <vt:lpstr>9.10</vt:lpstr>
      <vt:lpstr>9.11</vt:lpstr>
      <vt:lpstr>9.12</vt:lpstr>
      <vt:lpstr>9.13</vt:lpstr>
      <vt:lpstr>9.15</vt:lpstr>
      <vt:lpstr>9.17</vt:lpstr>
      <vt:lpstr>9.18</vt:lpstr>
      <vt:lpstr>9.19</vt:lpstr>
      <vt:lpstr>9.20</vt:lpstr>
      <vt:lpstr>9.21</vt:lpstr>
      <vt:lpstr>9.22</vt:lpstr>
      <vt:lpstr>9.23</vt:lpstr>
      <vt:lpstr>9.24</vt:lpstr>
      <vt:lpstr>9A1x</vt:lpstr>
      <vt:lpstr>9A2</vt:lpstr>
      <vt:lpstr>'9.7'!Print_Area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Baker, Kenneth R.</cp:lastModifiedBy>
  <cp:lastPrinted>2000-03-25T21:35:12Z</cp:lastPrinted>
  <dcterms:created xsi:type="dcterms:W3CDTF">1998-06-18T14:22:20Z</dcterms:created>
  <dcterms:modified xsi:type="dcterms:W3CDTF">2016-01-24T23:55:51Z</dcterms:modified>
</cp:coreProperties>
</file>