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01"/>
  <workbookPr/>
  <mc:AlternateContent xmlns:mc="http://schemas.openxmlformats.org/markup-compatibility/2006">
    <mc:Choice Requires="x15">
      <x15ac:absPath xmlns:x15ac="http://schemas.microsoft.com/office/spreadsheetml/2010/11/ac" url="C:\Users\blanc\Documents\GitHub\DA310\"/>
    </mc:Choice>
  </mc:AlternateContent>
  <bookViews>
    <workbookView xWindow="0" yWindow="0" windowWidth="20490" windowHeight="7230" firstSheet="1" activeTab="7" xr2:uid="{00000000-000D-0000-FFFF-FFFF00000000}"/>
  </bookViews>
  <sheets>
    <sheet name="Chapter1_4" sheetId="8" r:id="rId1"/>
    <sheet name="Chapter1_5" sheetId="7" r:id="rId2"/>
    <sheet name="Chapter1_9" sheetId="6" r:id="rId3"/>
    <sheet name="Chapter1_11" sheetId="3" r:id="rId4"/>
    <sheet name="Chapter2_4" sheetId="2" r:id="rId5"/>
    <sheet name="Chapter2_5" sheetId="1" r:id="rId6"/>
    <sheet name="Chapter2_6" sheetId="4" r:id="rId7"/>
    <sheet name="Chapter2_7" sheetId="5" r:id="rId8"/>
  </sheets>
  <definedNames>
    <definedName name="_xlnm._FilterDatabase" localSheetId="4" hidden="1">Chapter2_4!$A$1:$H$428</definedName>
    <definedName name="Checking">Chapter2_4!$B$3:$B$428</definedName>
    <definedName name="LoanPurpose">Chapter2_4!$A$3:$A$428</definedName>
  </definedNames>
  <calcPr calcId="17102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 i="6" l="1"/>
  <c r="A14" i="6" s="1"/>
  <c r="B2" i="5"/>
  <c r="B9" i="4"/>
  <c r="A4" i="5"/>
  <c r="B4" i="5" s="1"/>
  <c r="A3" i="5"/>
  <c r="B3" i="5" s="1"/>
  <c r="I3" i="2"/>
  <c r="K2" i="3"/>
  <c r="J2" i="3"/>
  <c r="F3" i="3"/>
  <c r="F4" i="3"/>
  <c r="F5" i="3"/>
  <c r="F6" i="3"/>
  <c r="F7" i="3"/>
  <c r="F8" i="3"/>
  <c r="F9" i="3"/>
  <c r="F10" i="3"/>
  <c r="F11" i="3"/>
  <c r="F12" i="3"/>
  <c r="F13" i="3"/>
  <c r="F14" i="3"/>
  <c r="F15" i="3"/>
  <c r="F2" i="3"/>
  <c r="E3" i="3"/>
  <c r="E4" i="3"/>
  <c r="E5" i="3"/>
  <c r="E6" i="3"/>
  <c r="E7" i="3"/>
  <c r="E8" i="3"/>
  <c r="E9" i="3"/>
  <c r="E10" i="3"/>
  <c r="E11" i="3"/>
  <c r="E12" i="3"/>
  <c r="E13" i="3"/>
  <c r="E14" i="3"/>
  <c r="E15" i="3"/>
  <c r="E2" i="3"/>
  <c r="K3" i="1"/>
  <c r="L3" i="1"/>
  <c r="K4" i="1"/>
  <c r="L4" i="1"/>
  <c r="J4" i="1"/>
  <c r="J3" i="1"/>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 i="2"/>
  <c r="G15" i="2"/>
  <c r="G3" i="2"/>
  <c r="G13" i="2" s="1"/>
  <c r="G4" i="2"/>
  <c r="G5" i="2"/>
  <c r="G6" i="2"/>
  <c r="G7" i="2"/>
  <c r="G8" i="2"/>
  <c r="G9" i="2"/>
  <c r="G10" i="2"/>
  <c r="G11" i="2"/>
  <c r="G12" i="2"/>
  <c r="B5" i="3"/>
  <c r="A5" i="5" l="1"/>
  <c r="B5" i="5" l="1"/>
  <c r="A6" i="5"/>
  <c r="B6" i="5" l="1"/>
  <c r="A7" i="5"/>
  <c r="B7" i="5" l="1"/>
  <c r="A8" i="5"/>
  <c r="B8" i="5" l="1"/>
  <c r="A9" i="5"/>
  <c r="B9" i="5" l="1"/>
  <c r="A10" i="5"/>
  <c r="B10" i="5" l="1"/>
  <c r="A11" i="5"/>
  <c r="B11" i="5" l="1"/>
  <c r="A12" i="5"/>
  <c r="B12" i="5" l="1"/>
  <c r="A13" i="5"/>
  <c r="B13" i="5" l="1"/>
  <c r="A14" i="5"/>
  <c r="B14" i="5" l="1"/>
  <c r="A15" i="5"/>
  <c r="A16" i="5" l="1"/>
  <c r="B15" i="5"/>
  <c r="A17" i="5" l="1"/>
  <c r="B16" i="5"/>
  <c r="B17" i="5" l="1"/>
  <c r="A18" i="5"/>
  <c r="B18" i="5" s="1"/>
</calcChain>
</file>

<file path=xl/sharedStrings.xml><?xml version="1.0" encoding="utf-8"?>
<sst xmlns="http://schemas.openxmlformats.org/spreadsheetml/2006/main" count="817" uniqueCount="213">
  <si>
    <t xml:space="preserve">Supplier </t>
  </si>
  <si>
    <t>Order No.</t>
  </si>
  <si>
    <t>Item No.</t>
  </si>
  <si>
    <t>Item Description</t>
  </si>
  <si>
    <t>Item Cost</t>
  </si>
  <si>
    <t>Quantity</t>
  </si>
  <si>
    <t>Cost per order</t>
  </si>
  <si>
    <t>Spacetime Technologies</t>
  </si>
  <si>
    <t>O-Ring</t>
  </si>
  <si>
    <t>Steelpin Inc.</t>
  </si>
  <si>
    <t>Shielded Cable/ft.</t>
  </si>
  <si>
    <t>Bolt-nut package</t>
  </si>
  <si>
    <t>Side Panel</t>
  </si>
  <si>
    <t>Alum Sheeting</t>
  </si>
  <si>
    <t>Control Panel</t>
  </si>
  <si>
    <t>Airframe fasteners</t>
  </si>
  <si>
    <t>Gasket</t>
  </si>
  <si>
    <t>Durrable Products</t>
  </si>
  <si>
    <t>Manley Valve</t>
  </si>
  <si>
    <t>Pressure Gauge</t>
  </si>
  <si>
    <t>Panel Decal</t>
  </si>
  <si>
    <t>Hatch Decal</t>
  </si>
  <si>
    <t>Door Decal</t>
  </si>
  <si>
    <t>Pylon Accessories</t>
  </si>
  <si>
    <t>Fast-Tie Aerospace</t>
  </si>
  <si>
    <t>Electrical Connector</t>
  </si>
  <si>
    <t>Machined Valve</t>
  </si>
  <si>
    <t>Hulkey Fasteners</t>
  </si>
  <si>
    <t>Loan Purpose</t>
  </si>
  <si>
    <t xml:space="preserve">Checking </t>
  </si>
  <si>
    <t>Savings</t>
  </si>
  <si>
    <t>Small Appliance</t>
  </si>
  <si>
    <t>Furniture</t>
  </si>
  <si>
    <t>New Car</t>
  </si>
  <si>
    <t>Education</t>
  </si>
  <si>
    <t>Business</t>
  </si>
  <si>
    <t>Used Car</t>
  </si>
  <si>
    <t>Repairs</t>
  </si>
  <si>
    <t>Other</t>
  </si>
  <si>
    <t>Retraining</t>
  </si>
  <si>
    <t>Large Appliance</t>
  </si>
  <si>
    <t>Purchase Orders</t>
  </si>
  <si>
    <t>Aug11001</t>
  </si>
  <si>
    <t>Aug11002</t>
  </si>
  <si>
    <t>Aug11003</t>
  </si>
  <si>
    <t>Aug11004</t>
  </si>
  <si>
    <t>Aug11005</t>
  </si>
  <si>
    <t>Aug11006</t>
  </si>
  <si>
    <t>Aug11007</t>
  </si>
  <si>
    <t>Aug11008</t>
  </si>
  <si>
    <t>Aug11009</t>
  </si>
  <si>
    <t>Aug11010</t>
  </si>
  <si>
    <t>Aug11011</t>
  </si>
  <si>
    <t>Aug11012</t>
  </si>
  <si>
    <t>Aug11013</t>
  </si>
  <si>
    <t>Aug11014</t>
  </si>
  <si>
    <t>Sep11001</t>
  </si>
  <si>
    <t>Sep11002</t>
  </si>
  <si>
    <t>Sep11003</t>
  </si>
  <si>
    <t>Sep11004</t>
  </si>
  <si>
    <t>Sep11005</t>
  </si>
  <si>
    <t>Sep11006</t>
  </si>
  <si>
    <t>Sep11007</t>
  </si>
  <si>
    <t>Sep11008</t>
  </si>
  <si>
    <t>Sep11009</t>
  </si>
  <si>
    <t>Sep11010</t>
  </si>
  <si>
    <t>Sep11011</t>
  </si>
  <si>
    <t>Sep11012</t>
  </si>
  <si>
    <t>Sep11013</t>
  </si>
  <si>
    <t>Sep11014</t>
  </si>
  <si>
    <t>Sep11015</t>
  </si>
  <si>
    <t>Sep11016</t>
  </si>
  <si>
    <t>Sep11017</t>
  </si>
  <si>
    <t>Sep11018</t>
  </si>
  <si>
    <t>Sep11019</t>
  </si>
  <si>
    <t>Sep11020</t>
  </si>
  <si>
    <t>Sep11021</t>
  </si>
  <si>
    <t>Sep11022</t>
  </si>
  <si>
    <t>Sep11023</t>
  </si>
  <si>
    <t>Sep11024</t>
  </si>
  <si>
    <t>Sep11025</t>
  </si>
  <si>
    <t>Sep11026</t>
  </si>
  <si>
    <t>Sep11027</t>
  </si>
  <si>
    <t>Sep11028</t>
  </si>
  <si>
    <t>Sep11029</t>
  </si>
  <si>
    <t>Sep11030</t>
  </si>
  <si>
    <t>Sep11031</t>
  </si>
  <si>
    <t>Sep11032</t>
  </si>
  <si>
    <t>Sep11033</t>
  </si>
  <si>
    <t>Sep11034</t>
  </si>
  <si>
    <t>Oct11001</t>
  </si>
  <si>
    <t>Oct11002</t>
  </si>
  <si>
    <t>Oct11003</t>
  </si>
  <si>
    <t>Oct11004</t>
  </si>
  <si>
    <t>Oct11005</t>
  </si>
  <si>
    <t>Oct11006</t>
  </si>
  <si>
    <t>Oct11007</t>
  </si>
  <si>
    <t>Oct11008</t>
  </si>
  <si>
    <t>Oct11009</t>
  </si>
  <si>
    <t>Oct11010</t>
  </si>
  <si>
    <t>Oct11011</t>
  </si>
  <si>
    <t>Oct11012</t>
  </si>
  <si>
    <t>Oct11013</t>
  </si>
  <si>
    <t>Oct11014</t>
  </si>
  <si>
    <t>Oct11015</t>
  </si>
  <si>
    <t>Oct11016</t>
  </si>
  <si>
    <t>Oct11017</t>
  </si>
  <si>
    <t>Oct11018</t>
  </si>
  <si>
    <t>Oct11019</t>
  </si>
  <si>
    <t>Oct11020</t>
  </si>
  <si>
    <t>Oct11021</t>
  </si>
  <si>
    <t>Oct11022</t>
  </si>
  <si>
    <t>Oct11023</t>
  </si>
  <si>
    <t>Oct11024</t>
  </si>
  <si>
    <t>Oct11025</t>
  </si>
  <si>
    <t>Oct11026</t>
  </si>
  <si>
    <t>Oct11027</t>
  </si>
  <si>
    <t>Oct11028</t>
  </si>
  <si>
    <t>Oct11029</t>
  </si>
  <si>
    <t>Oct11030</t>
  </si>
  <si>
    <t>Oct11031</t>
  </si>
  <si>
    <t>Oct11032</t>
  </si>
  <si>
    <t>Oct11033</t>
  </si>
  <si>
    <t>Oct11034</t>
  </si>
  <si>
    <t>Oct11035</t>
  </si>
  <si>
    <t>Oct11036</t>
  </si>
  <si>
    <t>Nov11001</t>
  </si>
  <si>
    <t>Nov11002</t>
  </si>
  <si>
    <t>Nov11003</t>
  </si>
  <si>
    <t>Nov11004</t>
  </si>
  <si>
    <t>Nov11005</t>
  </si>
  <si>
    <t>Nov11006</t>
  </si>
  <si>
    <t>Nov11007</t>
  </si>
  <si>
    <t>Nov11008</t>
  </si>
  <si>
    <t>Nov11009</t>
  </si>
  <si>
    <t>Nov11010</t>
  </si>
  <si>
    <t>Credit Risk Base Data</t>
  </si>
  <si>
    <t xml:space="preserve"> </t>
  </si>
  <si>
    <t>TC (outsourcing) = $12 x Q</t>
  </si>
  <si>
    <t>TC (manufacturing) = $5,000 + $10 x Q</t>
  </si>
  <si>
    <t>$5,000 = - $10 x Q + $12 x Q</t>
  </si>
  <si>
    <t>$5,000 =  $2 x Q</t>
  </si>
  <si>
    <t>Q = 2500</t>
  </si>
  <si>
    <t>Checking Account &lt; $500</t>
  </si>
  <si>
    <t>Checking  Category</t>
  </si>
  <si>
    <t>Savings  Category</t>
  </si>
  <si>
    <t>Cost per Order</t>
  </si>
  <si>
    <t>Volume</t>
  </si>
  <si>
    <t>TC (manufactuting)</t>
  </si>
  <si>
    <t>TC (outsourcing)</t>
  </si>
  <si>
    <t>a.</t>
  </si>
  <si>
    <t>b.</t>
  </si>
  <si>
    <t>Ans: The total manufacturing cost is $17,000 while the total outsourcing cost is $14,400.  The best decission is to outsource.</t>
  </si>
  <si>
    <t>Ans: The break even point is 2,500 units.  Outsoucing is the most economical when the volume is less than 2,500 units.</t>
  </si>
  <si>
    <t>Ans: the number of customers with checking account balances less then $500 is 312.</t>
  </si>
  <si>
    <t>a.  2)</t>
  </si>
  <si>
    <t>a. 1)</t>
  </si>
  <si>
    <t>TOTAL</t>
  </si>
  <si>
    <t>Ans: the number of customers that applied for new-car, used-car, business, education, small-appliance, and furniture loans is 401.</t>
  </si>
  <si>
    <t>YEAR</t>
  </si>
  <si>
    <t>Net Profit</t>
  </si>
  <si>
    <t>a</t>
  </si>
  <si>
    <t>b</t>
  </si>
  <si>
    <t>c</t>
  </si>
  <si>
    <t>NVP</t>
  </si>
  <si>
    <t>Discount Rate</t>
  </si>
  <si>
    <t>Time (t)</t>
  </si>
  <si>
    <t>Sales (s)</t>
  </si>
  <si>
    <t>Balance =</t>
  </si>
  <si>
    <t>a)</t>
  </si>
  <si>
    <t>b)</t>
  </si>
  <si>
    <t>Cust ID</t>
  </si>
  <si>
    <t>Region</t>
  </si>
  <si>
    <t>Sales Transactions</t>
  </si>
  <si>
    <t>Payment</t>
  </si>
  <si>
    <t>Transaction Code</t>
  </si>
  <si>
    <t>Source</t>
  </si>
  <si>
    <t>Amount</t>
  </si>
  <si>
    <t>Product</t>
  </si>
  <si>
    <t>Categorical</t>
  </si>
  <si>
    <t>Ratio</t>
  </si>
  <si>
    <t>Ordinal</t>
  </si>
  <si>
    <t>Interval</t>
  </si>
  <si>
    <t>Classification by regional area</t>
  </si>
  <si>
    <t>Classification by payment type</t>
  </si>
  <si>
    <t>Transaction code can be ranked and ordered</t>
  </si>
  <si>
    <t>Time of Day</t>
  </si>
  <si>
    <t>Classification of product type</t>
  </si>
  <si>
    <t>difference between the data point</t>
  </si>
  <si>
    <t>Increase in age of 1 year results in a checking and savings account balance increase of $367.</t>
  </si>
  <si>
    <t>Increase in household wealth of $1 results in a checking and savings account balance increase of $0.116.</t>
  </si>
  <si>
    <t>Age</t>
  </si>
  <si>
    <t>Years education</t>
  </si>
  <si>
    <t>Household wealth</t>
  </si>
  <si>
    <t>Average Order per customer: This metric will help manager determine if customers are ordering more/less per order.</t>
  </si>
  <si>
    <t>Labor cost: Percentage of total expenses. Labor is one of the largest expenses.</t>
  </si>
  <si>
    <t xml:space="preserve">Food cost: Percentage of total expenses. </t>
  </si>
  <si>
    <t>Goal</t>
  </si>
  <si>
    <t>Metric</t>
  </si>
  <si>
    <t>Customer ID can be ranked and ordered</t>
  </si>
  <si>
    <t>Classification of the source of payment</t>
  </si>
  <si>
    <t>Amount has a natural zero and is continuous</t>
  </si>
  <si>
    <t>Weekly/Monthly/Quarterly/Yearly sales: Manger can look in changes in sales from week to week, month to month, quarter to quarter and year to year. Look for trends.</t>
  </si>
  <si>
    <t>In this model, the decision variables are age, years education and household wealth.  The value are effects of the input data to the model that are estimated from the data obtained from the experiment. The variable impact on account balance.</t>
  </si>
  <si>
    <t>To track and keep labor cost low</t>
  </si>
  <si>
    <t>To track and Increase sales</t>
  </si>
  <si>
    <t>To track and increase number of items for per order</t>
  </si>
  <si>
    <t>To track and keep food cost low</t>
  </si>
  <si>
    <t>=-17732+(367*B1)+(1300*B2)+(0.116*B3)</t>
  </si>
  <si>
    <t>Increase in year educations of 1 year results in a checking and savings account balance increase of $1,300.</t>
  </si>
  <si>
    <t>Anticipated Production Volume</t>
  </si>
  <si>
    <t>a.1)</t>
  </si>
  <si>
    <t>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</si>
</sst>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44" formatCode="_(&quot;$&quot;* #,##0.00_);_(&quot;$&quot;* \(#,##0.00\);_(&quot;$&quot;* &quot;-&quot;??_);_(@_)"/>
    <numFmt numFmtId="43" formatCode="_(* #,##0.00_);_(* \(#,##0.00\);_(* &quot;-&quot;??_);_(@_)"/>
    <numFmt numFmtId="164" formatCode="_(* #,##0_);_(* \(#,##0\);_(* &quot;-&quot;??_);_(@_)"/>
    <numFmt numFmtId="165" formatCode="&quot;$&quot;#,##0"/>
  </numFmts>
  <fonts count="11" x14ac:knownFonts="1">
    <font>
      <sz val="11"/>
      <color theme="1"/>
      <name val="Calibri"/>
      <family val="2"/>
      <scheme val="minor"/>
    </font>
    <font>
      <b/>
      <sz val="10"/>
      <name val="Arial"/>
      <family val="2"/>
    </font>
    <font>
      <sz val="10"/>
      <color indexed="8"/>
      <name val="Arial"/>
      <family val="2"/>
    </font>
    <font>
      <b/>
      <sz val="10"/>
      <color indexed="8"/>
      <name val="Arial"/>
      <family val="2"/>
    </font>
    <font>
      <sz val="10"/>
      <name val="Arial"/>
      <family val="2"/>
    </font>
    <font>
      <sz val="11"/>
      <color theme="1"/>
      <name val="Arial"/>
      <family val="2"/>
    </font>
    <font>
      <b/>
      <sz val="11"/>
      <color theme="1"/>
      <name val="Arial"/>
      <family val="2"/>
    </font>
    <font>
      <sz val="11"/>
      <color theme="1"/>
      <name val="Calibri"/>
      <family val="2"/>
      <scheme val="minor"/>
    </font>
    <font>
      <sz val="16"/>
      <color theme="1"/>
      <name val="Calibri"/>
      <family val="2"/>
      <scheme val="minor"/>
    </font>
    <font>
      <sz val="11"/>
      <color rgb="FFFF0000"/>
      <name val="Calibri"/>
      <family val="2"/>
      <scheme val="minor"/>
    </font>
    <font>
      <sz val="12"/>
      <color rgb="FF9C5700"/>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rgb="FFFFEB9C"/>
      </patternFill>
    </fill>
  </fills>
  <borders count="2">
    <border>
      <left/>
      <right/>
      <top/>
      <bottom/>
      <diagonal/>
    </border>
    <border>
      <left/>
      <right/>
      <top/>
      <bottom style="double">
        <color auto="1"/>
      </bottom>
      <diagonal/>
    </border>
  </borders>
  <cellStyleXfs count="6">
    <xf numFmtId="0" fontId="0" fillId="0" borderId="0"/>
    <xf numFmtId="0" fontId="4" fillId="0" borderId="0"/>
    <xf numFmtId="44" fontId="4" fillId="0" borderId="0" applyFont="0" applyFill="0" applyBorder="0" applyAlignment="0" applyProtection="0"/>
    <xf numFmtId="43" fontId="4" fillId="0" borderId="0" applyFont="0" applyFill="0" applyBorder="0" applyAlignment="0" applyProtection="0"/>
    <xf numFmtId="44" fontId="7" fillId="0" borderId="0" applyFont="0" applyFill="0" applyBorder="0" applyAlignment="0" applyProtection="0"/>
    <xf numFmtId="0" fontId="10" fillId="3" borderId="0" applyNumberFormat="0" applyBorder="0" applyAlignment="0" applyProtection="0"/>
  </cellStyleXfs>
  <cellXfs count="36">
    <xf numFmtId="0" fontId="0" fillId="0" borderId="0" xfId="0"/>
    <xf numFmtId="0" fontId="0" fillId="0" borderId="0" xfId="0"/>
    <xf numFmtId="0" fontId="1" fillId="2" borderId="1" xfId="0" applyFont="1" applyFill="1" applyBorder="1" applyAlignment="1"/>
    <xf numFmtId="0" fontId="2" fillId="2" borderId="0" xfId="0" applyFont="1" applyFill="1" applyBorder="1" applyAlignment="1">
      <alignment horizontal="center"/>
    </xf>
    <xf numFmtId="0" fontId="2" fillId="2" borderId="0" xfId="0" applyFont="1" applyFill="1" applyBorder="1" applyAlignment="1"/>
    <xf numFmtId="0" fontId="6" fillId="0" borderId="0" xfId="0" applyFont="1"/>
    <xf numFmtId="44" fontId="0" fillId="2" borderId="0" xfId="2" applyFont="1" applyFill="1" applyBorder="1" applyAlignment="1">
      <alignment horizontal="right"/>
    </xf>
    <xf numFmtId="44" fontId="2" fillId="2" borderId="0" xfId="2" applyFont="1" applyFill="1" applyBorder="1" applyAlignment="1">
      <alignment horizontal="right"/>
    </xf>
    <xf numFmtId="164" fontId="2" fillId="2" borderId="0" xfId="3" applyNumberFormat="1" applyFont="1" applyFill="1" applyBorder="1" applyAlignment="1">
      <alignment horizontal="right"/>
    </xf>
    <xf numFmtId="0" fontId="0" fillId="2" borderId="0" xfId="0" applyFill="1" applyBorder="1" applyAlignment="1"/>
    <xf numFmtId="164" fontId="0" fillId="2" borderId="0" xfId="3" applyNumberFormat="1" applyFont="1" applyFill="1" applyBorder="1" applyAlignment="1">
      <alignment horizontal="right"/>
    </xf>
    <xf numFmtId="0" fontId="0" fillId="2" borderId="0" xfId="0" applyFill="1" applyBorder="1" applyAlignment="1">
      <alignment horizontal="center"/>
    </xf>
    <xf numFmtId="0" fontId="0" fillId="2" borderId="0" xfId="0" applyFill="1" applyBorder="1" applyAlignment="1">
      <alignment horizontal="left"/>
    </xf>
    <xf numFmtId="44" fontId="0" fillId="2" borderId="0" xfId="2" quotePrefix="1" applyFont="1" applyFill="1" applyBorder="1" applyAlignment="1">
      <alignment horizontal="right"/>
    </xf>
    <xf numFmtId="49" fontId="0" fillId="2" borderId="0" xfId="0" applyNumberFormat="1" applyFill="1"/>
    <xf numFmtId="0" fontId="0" fillId="0" borderId="0" xfId="0"/>
    <xf numFmtId="0" fontId="3" fillId="2" borderId="1" xfId="0" applyFont="1" applyFill="1" applyBorder="1" applyAlignment="1">
      <alignment horizontal="right" vertical="center"/>
    </xf>
    <xf numFmtId="0" fontId="2" fillId="2" borderId="0" xfId="0" applyFont="1" applyFill="1" applyAlignment="1">
      <alignment horizontal="right" vertical="center"/>
    </xf>
    <xf numFmtId="0" fontId="6" fillId="0" borderId="0" xfId="0" applyFont="1"/>
    <xf numFmtId="165" fontId="5" fillId="2" borderId="0" xfId="0" applyNumberFormat="1" applyFont="1" applyFill="1" applyAlignment="1">
      <alignment horizontal="right"/>
    </xf>
    <xf numFmtId="0" fontId="8" fillId="0" borderId="0" xfId="0" applyFont="1"/>
    <xf numFmtId="0" fontId="3" fillId="2" borderId="0" xfId="0" applyFont="1" applyFill="1" applyBorder="1" applyAlignment="1">
      <alignment horizontal="right" vertical="center"/>
    </xf>
    <xf numFmtId="0" fontId="0" fillId="0" borderId="0" xfId="0" applyFill="1" applyAlignment="1">
      <alignment horizontal="right"/>
    </xf>
    <xf numFmtId="0" fontId="9" fillId="0" borderId="0" xfId="0" applyFont="1"/>
    <xf numFmtId="44" fontId="0" fillId="0" borderId="0" xfId="4" applyFont="1"/>
    <xf numFmtId="3" fontId="0" fillId="0" borderId="0" xfId="0" applyNumberFormat="1"/>
    <xf numFmtId="9" fontId="0" fillId="0" borderId="0" xfId="0" applyNumberFormat="1"/>
    <xf numFmtId="0" fontId="0" fillId="0" borderId="0" xfId="0" quotePrefix="1"/>
    <xf numFmtId="0" fontId="10" fillId="3" borderId="0" xfId="5"/>
    <xf numFmtId="44" fontId="10" fillId="3" borderId="0" xfId="5" applyNumberFormat="1"/>
    <xf numFmtId="0" fontId="0" fillId="0" borderId="0" xfId="0" applyAlignment="1">
      <alignment horizontal="center" wrapText="1"/>
    </xf>
    <xf numFmtId="44" fontId="10" fillId="3" borderId="0" xfId="5" applyNumberFormat="1" applyAlignment="1">
      <alignment horizontal="right"/>
    </xf>
    <xf numFmtId="8" fontId="10" fillId="3" borderId="0" xfId="5" applyNumberFormat="1"/>
    <xf numFmtId="0" fontId="10" fillId="3" borderId="0" xfId="5" applyAlignment="1">
      <alignment wrapText="1"/>
    </xf>
    <xf numFmtId="0" fontId="10" fillId="3" borderId="0" xfId="5" applyAlignment="1">
      <alignment horizontal="left"/>
    </xf>
    <xf numFmtId="49" fontId="10" fillId="3" borderId="0" xfId="5" applyNumberFormat="1" applyAlignment="1">
      <alignment horizontal="left"/>
    </xf>
  </cellXfs>
  <cellStyles count="6">
    <cellStyle name="Comma 2" xfId="3" xr:uid="{00000000-0005-0000-0000-000000000000}"/>
    <cellStyle name="Currency" xfId="4" builtinId="4"/>
    <cellStyle name="Currency 2" xfId="2" xr:uid="{00000000-0005-0000-0000-000002000000}"/>
    <cellStyle name="Neutral" xfId="5" builtinId="28"/>
    <cellStyle name="Normal" xfId="0" builtinId="0"/>
    <cellStyle name="Normal 2" xfId="1" xr:uid="{00000000-0005-0000-0000-000005000000}"/>
  </cellStyles>
  <dxfs count="6">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Break-Even</a:t>
            </a:r>
            <a:r>
              <a:rPr lang="en-US" baseline="0"/>
              <a:t>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053956475529999"/>
          <c:y val="0.197996708592662"/>
          <c:w val="0.79332574015936896"/>
          <c:h val="0.45964433095274898"/>
        </c:manualLayout>
      </c:layout>
      <c:lineChart>
        <c:grouping val="standard"/>
        <c:varyColors val="0"/>
        <c:ser>
          <c:idx val="1"/>
          <c:order val="0"/>
          <c:tx>
            <c:strRef>
              <c:f>Chapter1_11!$E$1</c:f>
              <c:strCache>
                <c:ptCount val="1"/>
                <c:pt idx="0">
                  <c:v>TC (manufactuting)</c:v>
                </c:pt>
              </c:strCache>
            </c:strRef>
          </c:tx>
          <c:spPr>
            <a:ln w="28575" cap="rnd">
              <a:solidFill>
                <a:schemeClr val="accent2"/>
              </a:solidFill>
              <a:round/>
            </a:ln>
            <a:effectLst/>
          </c:spPr>
          <c:marker>
            <c:symbol val="none"/>
          </c:marker>
          <c:cat>
            <c:numRef>
              <c:f>Chapter1_11!$D$2:$D$15</c:f>
              <c:numCache>
                <c:formatCode>General</c:formatCode>
                <c:ptCount val="14"/>
                <c:pt idx="0">
                  <c:v>250</c:v>
                </c:pt>
                <c:pt idx="1">
                  <c:v>500</c:v>
                </c:pt>
                <c:pt idx="2">
                  <c:v>750</c:v>
                </c:pt>
                <c:pt idx="3">
                  <c:v>1000</c:v>
                </c:pt>
                <c:pt idx="4">
                  <c:v>1250</c:v>
                </c:pt>
                <c:pt idx="5">
                  <c:v>1500</c:v>
                </c:pt>
                <c:pt idx="6">
                  <c:v>1750</c:v>
                </c:pt>
                <c:pt idx="7">
                  <c:v>2000</c:v>
                </c:pt>
                <c:pt idx="8">
                  <c:v>2250</c:v>
                </c:pt>
                <c:pt idx="9">
                  <c:v>2500</c:v>
                </c:pt>
                <c:pt idx="10">
                  <c:v>2750</c:v>
                </c:pt>
                <c:pt idx="11">
                  <c:v>3000</c:v>
                </c:pt>
                <c:pt idx="12">
                  <c:v>3250</c:v>
                </c:pt>
                <c:pt idx="13">
                  <c:v>3500</c:v>
                </c:pt>
              </c:numCache>
            </c:numRef>
          </c:cat>
          <c:val>
            <c:numRef>
              <c:f>Chapter1_11!$E$2:$E$15</c:f>
              <c:numCache>
                <c:formatCode>_("$"* #,##0.00_);_("$"* \(#,##0.00\);_("$"* "-"??_);_(@_)</c:formatCode>
                <c:ptCount val="14"/>
                <c:pt idx="0">
                  <c:v>7500</c:v>
                </c:pt>
                <c:pt idx="1">
                  <c:v>10000</c:v>
                </c:pt>
                <c:pt idx="2">
                  <c:v>12500</c:v>
                </c:pt>
                <c:pt idx="3">
                  <c:v>15000</c:v>
                </c:pt>
                <c:pt idx="4">
                  <c:v>17500</c:v>
                </c:pt>
                <c:pt idx="5">
                  <c:v>20000</c:v>
                </c:pt>
                <c:pt idx="6">
                  <c:v>22500</c:v>
                </c:pt>
                <c:pt idx="7">
                  <c:v>25000</c:v>
                </c:pt>
                <c:pt idx="8">
                  <c:v>27500</c:v>
                </c:pt>
                <c:pt idx="9">
                  <c:v>30000</c:v>
                </c:pt>
                <c:pt idx="10">
                  <c:v>32500</c:v>
                </c:pt>
                <c:pt idx="11">
                  <c:v>35000</c:v>
                </c:pt>
                <c:pt idx="12">
                  <c:v>37500</c:v>
                </c:pt>
                <c:pt idx="13">
                  <c:v>40000</c:v>
                </c:pt>
              </c:numCache>
            </c:numRef>
          </c:val>
          <c:smooth val="0"/>
          <c:extLst>
            <c:ext xmlns:c16="http://schemas.microsoft.com/office/drawing/2014/chart" uri="{C3380CC4-5D6E-409C-BE32-E72D297353CC}">
              <c16:uniqueId val="{00000000-A43E-4D55-B14A-B17A7184F0A6}"/>
            </c:ext>
          </c:extLst>
        </c:ser>
        <c:ser>
          <c:idx val="2"/>
          <c:order val="1"/>
          <c:tx>
            <c:strRef>
              <c:f>Chapter1_11!$F$1</c:f>
              <c:strCache>
                <c:ptCount val="1"/>
                <c:pt idx="0">
                  <c:v>TC (outsourcing)</c:v>
                </c:pt>
              </c:strCache>
            </c:strRef>
          </c:tx>
          <c:spPr>
            <a:ln w="28575" cap="rnd">
              <a:solidFill>
                <a:schemeClr val="accent3"/>
              </a:solidFill>
              <a:round/>
            </a:ln>
            <a:effectLst/>
          </c:spPr>
          <c:marker>
            <c:symbol val="none"/>
          </c:marker>
          <c:cat>
            <c:numRef>
              <c:f>Chapter1_11!$D$2:$D$15</c:f>
              <c:numCache>
                <c:formatCode>General</c:formatCode>
                <c:ptCount val="14"/>
                <c:pt idx="0">
                  <c:v>250</c:v>
                </c:pt>
                <c:pt idx="1">
                  <c:v>500</c:v>
                </c:pt>
                <c:pt idx="2">
                  <c:v>750</c:v>
                </c:pt>
                <c:pt idx="3">
                  <c:v>1000</c:v>
                </c:pt>
                <c:pt idx="4">
                  <c:v>1250</c:v>
                </c:pt>
                <c:pt idx="5">
                  <c:v>1500</c:v>
                </c:pt>
                <c:pt idx="6">
                  <c:v>1750</c:v>
                </c:pt>
                <c:pt idx="7">
                  <c:v>2000</c:v>
                </c:pt>
                <c:pt idx="8">
                  <c:v>2250</c:v>
                </c:pt>
                <c:pt idx="9">
                  <c:v>2500</c:v>
                </c:pt>
                <c:pt idx="10">
                  <c:v>2750</c:v>
                </c:pt>
                <c:pt idx="11">
                  <c:v>3000</c:v>
                </c:pt>
                <c:pt idx="12">
                  <c:v>3250</c:v>
                </c:pt>
                <c:pt idx="13">
                  <c:v>3500</c:v>
                </c:pt>
              </c:numCache>
            </c:numRef>
          </c:cat>
          <c:val>
            <c:numRef>
              <c:f>Chapter1_11!$F$2:$F$15</c:f>
              <c:numCache>
                <c:formatCode>_("$"* #,##0.00_);_("$"* \(#,##0.00\);_("$"* "-"??_);_(@_)</c:formatCode>
                <c:ptCount val="14"/>
                <c:pt idx="0">
                  <c:v>3000</c:v>
                </c:pt>
                <c:pt idx="1">
                  <c:v>6000</c:v>
                </c:pt>
                <c:pt idx="2">
                  <c:v>9000</c:v>
                </c:pt>
                <c:pt idx="3">
                  <c:v>12000</c:v>
                </c:pt>
                <c:pt idx="4">
                  <c:v>15000</c:v>
                </c:pt>
                <c:pt idx="5">
                  <c:v>18000</c:v>
                </c:pt>
                <c:pt idx="6">
                  <c:v>21000</c:v>
                </c:pt>
                <c:pt idx="7">
                  <c:v>24000</c:v>
                </c:pt>
                <c:pt idx="8">
                  <c:v>27000</c:v>
                </c:pt>
                <c:pt idx="9">
                  <c:v>30000</c:v>
                </c:pt>
                <c:pt idx="10">
                  <c:v>33000</c:v>
                </c:pt>
                <c:pt idx="11">
                  <c:v>36000</c:v>
                </c:pt>
                <c:pt idx="12">
                  <c:v>39000</c:v>
                </c:pt>
                <c:pt idx="13">
                  <c:v>42000</c:v>
                </c:pt>
              </c:numCache>
            </c:numRef>
          </c:val>
          <c:smooth val="0"/>
          <c:extLst>
            <c:ext xmlns:c16="http://schemas.microsoft.com/office/drawing/2014/chart" uri="{C3380CC4-5D6E-409C-BE32-E72D297353CC}">
              <c16:uniqueId val="{00000001-A43E-4D55-B14A-B17A7184F0A6}"/>
            </c:ext>
          </c:extLst>
        </c:ser>
        <c:dLbls>
          <c:showLegendKey val="0"/>
          <c:showVal val="0"/>
          <c:showCatName val="0"/>
          <c:showSerName val="0"/>
          <c:showPercent val="0"/>
          <c:showBubbleSize val="0"/>
        </c:dLbls>
        <c:smooth val="0"/>
        <c:axId val="71006384"/>
        <c:axId val="71010720"/>
      </c:lineChart>
      <c:catAx>
        <c:axId val="71006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10720"/>
        <c:crosses val="autoZero"/>
        <c:auto val="1"/>
        <c:lblAlgn val="ctr"/>
        <c:lblOffset val="100"/>
        <c:noMultiLvlLbl val="0"/>
      </c:catAx>
      <c:valAx>
        <c:axId val="71010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Cost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06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horizontalDpi="0" verticalDpi="0"/>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1"/>
          <c:order val="0"/>
          <c:tx>
            <c:strRef>
              <c:f>Chapter2_7!$A$1</c:f>
              <c:strCache>
                <c:ptCount val="1"/>
                <c:pt idx="0">
                  <c:v>Time (t)</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Chapter2_7!$A$2:$A$18</c:f>
              <c:numCache>
                <c:formatCode>General</c:formatCode>
                <c:ptCount val="17"/>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numCache>
            </c:numRef>
          </c:cat>
          <c:val>
            <c:numRef>
              <c:f>Chapter2_7!$B$2:$B$18</c:f>
              <c:numCache>
                <c:formatCode>General</c:formatCode>
                <c:ptCount val="17"/>
                <c:pt idx="0">
                  <c:v>5.0319394185376778</c:v>
                </c:pt>
                <c:pt idx="1">
                  <c:v>117.1623057811355</c:v>
                </c:pt>
                <c:pt idx="2">
                  <c:v>790.58244875640742</c:v>
                </c:pt>
                <c:pt idx="3">
                  <c:v>2516.8520142184752</c:v>
                </c:pt>
                <c:pt idx="4">
                  <c:v>5080.2879101424815</c:v>
                </c:pt>
                <c:pt idx="5">
                  <c:v>7778.5520738557852</c:v>
                </c:pt>
                <c:pt idx="6">
                  <c:v>10071.943168066908</c:v>
                </c:pt>
                <c:pt idx="7">
                  <c:v>11780.800542992949</c:v>
                </c:pt>
                <c:pt idx="8">
                  <c:v>12955.560652429705</c:v>
                </c:pt>
                <c:pt idx="9">
                  <c:v>13724.44059962456</c:v>
                </c:pt>
                <c:pt idx="10">
                  <c:v>14212.851991600892</c:v>
                </c:pt>
                <c:pt idx="11">
                  <c:v>14517.517585500163</c:v>
                </c:pt>
                <c:pt idx="12">
                  <c:v>14705.47956261698</c:v>
                </c:pt>
                <c:pt idx="13">
                  <c:v>14820.667918223102</c:v>
                </c:pt>
                <c:pt idx="14">
                  <c:v>14890.9723291184</c:v>
                </c:pt>
                <c:pt idx="15">
                  <c:v>14933.77649237251</c:v>
                </c:pt>
                <c:pt idx="16">
                  <c:v>14959.798453246245</c:v>
                </c:pt>
              </c:numCache>
            </c:numRef>
          </c:val>
          <c:smooth val="0"/>
          <c:extLst>
            <c:ext xmlns:c16="http://schemas.microsoft.com/office/drawing/2014/chart" uri="{C3380CC4-5D6E-409C-BE32-E72D297353CC}">
              <c16:uniqueId val="{00000000-BCF2-44F1-8046-8811001C426C}"/>
            </c:ext>
          </c:extLst>
        </c:ser>
        <c:dLbls>
          <c:showLegendKey val="0"/>
          <c:showVal val="0"/>
          <c:showCatName val="0"/>
          <c:showSerName val="0"/>
          <c:showPercent val="0"/>
          <c:showBubbleSize val="0"/>
        </c:dLbls>
        <c:smooth val="0"/>
        <c:axId val="13955680"/>
        <c:axId val="13636432"/>
      </c:lineChart>
      <c:catAx>
        <c:axId val="1395568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36432"/>
        <c:crosses val="autoZero"/>
        <c:auto val="1"/>
        <c:lblAlgn val="ctr"/>
        <c:lblOffset val="100"/>
        <c:noMultiLvlLbl val="0"/>
      </c:catAx>
      <c:valAx>
        <c:axId val="136364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55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901</xdr:colOff>
      <xdr:row>20</xdr:row>
      <xdr:rowOff>122141</xdr:rowOff>
    </xdr:from>
    <xdr:to>
      <xdr:col>4</xdr:col>
      <xdr:colOff>569071</xdr:colOff>
      <xdr:row>37</xdr:row>
      <xdr:rowOff>111039</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1152022</xdr:colOff>
      <xdr:row>23</xdr:row>
      <xdr:rowOff>166557</xdr:rowOff>
    </xdr:from>
    <xdr:to>
      <xdr:col>0</xdr:col>
      <xdr:colOff>2512239</xdr:colOff>
      <xdr:row>26</xdr:row>
      <xdr:rowOff>97159</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1152022" y="5010601"/>
          <a:ext cx="1360217" cy="4927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Outsourcing more economical</a:t>
          </a:r>
        </a:p>
      </xdr:txBody>
    </xdr:sp>
    <xdr:clientData/>
  </xdr:twoCellAnchor>
  <xdr:twoCellAnchor>
    <xdr:from>
      <xdr:col>2</xdr:col>
      <xdr:colOff>430274</xdr:colOff>
      <xdr:row>24</xdr:row>
      <xdr:rowOff>13879</xdr:rowOff>
    </xdr:from>
    <xdr:to>
      <xdr:col>2</xdr:col>
      <xdr:colOff>437214</xdr:colOff>
      <xdr:row>31</xdr:row>
      <xdr:rowOff>159617</xdr:rowOff>
    </xdr:to>
    <xdr:cxnSp macro="">
      <xdr:nvCxnSpPr>
        <xdr:cNvPr id="9" name="Straight Connector 8">
          <a:extLst>
            <a:ext uri="{FF2B5EF4-FFF2-40B4-BE49-F238E27FC236}">
              <a16:creationId xmlns:a16="http://schemas.microsoft.com/office/drawing/2014/main" id="{00000000-0008-0000-0300-000009000000}"/>
            </a:ext>
          </a:extLst>
        </xdr:cNvPr>
        <xdr:cNvCxnSpPr/>
      </xdr:nvCxnSpPr>
      <xdr:spPr>
        <a:xfrm flipV="1">
          <a:off x="4503990" y="5045300"/>
          <a:ext cx="6940" cy="145737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c:userShapes xmlns:c="http://schemas.openxmlformats.org/drawingml/2006/chart">
  <cdr:relSizeAnchor xmlns:cdr="http://schemas.openxmlformats.org/drawingml/2006/chartDrawing">
    <cdr:from>
      <cdr:x>0.74274</cdr:x>
      <cdr:y>0.43282</cdr:y>
    </cdr:from>
    <cdr:to>
      <cdr:x>1</cdr:x>
      <cdr:y>0.61533</cdr:y>
    </cdr:to>
    <cdr:sp macro="" textlink="">
      <cdr:nvSpPr>
        <cdr:cNvPr id="2" name="TextBox 1"/>
        <cdr:cNvSpPr txBox="1"/>
      </cdr:nvSpPr>
      <cdr:spPr>
        <a:xfrm xmlns:a="http://schemas.openxmlformats.org/drawingml/2006/main">
          <a:off x="4674485" y="1373910"/>
          <a:ext cx="1619095" cy="57934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t>Manufacturing more economical</a:t>
          </a:r>
        </a:p>
      </cdr:txBody>
    </cdr:sp>
  </cdr:relSizeAnchor>
</c:userShapes>
</file>

<file path=xl/drawings/drawing3.xml><?xml version="1.0" encoding="utf-8"?>
<xdr:wsDr xmlns:xdr="http://schemas.openxmlformats.org/drawingml/2006/spreadsheetDrawing" xmlns:a="http://schemas.openxmlformats.org/drawingml/2006/main">
  <xdr:twoCellAnchor>
    <xdr:from>
      <xdr:col>4</xdr:col>
      <xdr:colOff>323850</xdr:colOff>
      <xdr:row>0</xdr:row>
      <xdr:rowOff>95250</xdr:rowOff>
    </xdr:from>
    <xdr:to>
      <xdr:col>9</xdr:col>
      <xdr:colOff>768350</xdr:colOff>
      <xdr:row>14</xdr:row>
      <xdr:rowOff>171450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
  <sheetViews>
    <sheetView workbookViewId="0">
      <selection activeCell="B4" sqref="B4"/>
    </sheetView>
  </sheetViews>
  <sheetFormatPr defaultColWidth="11.42578125" defaultRowHeight="15" x14ac:dyDescent="0.25"/>
  <cols>
    <col min="1" max="1" width="125.42578125" bestFit="1" customWidth="1"/>
    <col min="2" max="2" width="32.85546875" bestFit="1" customWidth="1"/>
  </cols>
  <sheetData>
    <row r="1" spans="1:2" s="15" customFormat="1" ht="15.75" x14ac:dyDescent="0.25">
      <c r="A1" s="28" t="s">
        <v>198</v>
      </c>
      <c r="B1" s="28" t="s">
        <v>197</v>
      </c>
    </row>
    <row r="2" spans="1:2" ht="15.75" x14ac:dyDescent="0.25">
      <c r="A2" s="28" t="s">
        <v>195</v>
      </c>
      <c r="B2" s="28" t="s">
        <v>204</v>
      </c>
    </row>
    <row r="3" spans="1:2" ht="15.75" x14ac:dyDescent="0.25">
      <c r="A3" s="28" t="s">
        <v>202</v>
      </c>
      <c r="B3" s="28" t="s">
        <v>205</v>
      </c>
    </row>
    <row r="4" spans="1:2" ht="31.5" x14ac:dyDescent="0.25">
      <c r="A4" s="28" t="s">
        <v>194</v>
      </c>
      <c r="B4" s="33" t="s">
        <v>206</v>
      </c>
    </row>
    <row r="5" spans="1:2" ht="15.75" x14ac:dyDescent="0.25">
      <c r="A5" s="28" t="s">
        <v>196</v>
      </c>
      <c r="B5" s="28" t="s">
        <v>207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
  <sheetViews>
    <sheetView workbookViewId="0">
      <selection activeCell="C1" sqref="C1:C1048576"/>
    </sheetView>
  </sheetViews>
  <sheetFormatPr defaultColWidth="11.42578125" defaultRowHeight="15" x14ac:dyDescent="0.25"/>
  <cols>
    <col min="1" max="1" width="17.42578125" bestFit="1" customWidth="1"/>
    <col min="2" max="2" width="11.5703125" bestFit="1" customWidth="1"/>
    <col min="3" max="3" width="43.28515625" bestFit="1" customWidth="1"/>
  </cols>
  <sheetData>
    <row r="1" spans="1:3" s="15" customFormat="1" x14ac:dyDescent="0.25">
      <c r="A1" s="15" t="s">
        <v>173</v>
      </c>
    </row>
    <row r="2" spans="1:3" ht="15.75" x14ac:dyDescent="0.25">
      <c r="A2" s="28" t="s">
        <v>171</v>
      </c>
      <c r="B2" s="28" t="s">
        <v>181</v>
      </c>
      <c r="C2" s="28" t="s">
        <v>199</v>
      </c>
    </row>
    <row r="3" spans="1:3" ht="15.75" x14ac:dyDescent="0.25">
      <c r="A3" s="28" t="s">
        <v>172</v>
      </c>
      <c r="B3" s="28" t="s">
        <v>179</v>
      </c>
      <c r="C3" s="28" t="s">
        <v>183</v>
      </c>
    </row>
    <row r="4" spans="1:3" ht="15.75" x14ac:dyDescent="0.25">
      <c r="A4" s="28" t="s">
        <v>174</v>
      </c>
      <c r="B4" s="28" t="s">
        <v>179</v>
      </c>
      <c r="C4" s="28" t="s">
        <v>184</v>
      </c>
    </row>
    <row r="5" spans="1:3" ht="15.75" x14ac:dyDescent="0.25">
      <c r="A5" s="28" t="s">
        <v>175</v>
      </c>
      <c r="B5" s="28" t="s">
        <v>181</v>
      </c>
      <c r="C5" s="28" t="s">
        <v>185</v>
      </c>
    </row>
    <row r="6" spans="1:3" ht="15.75" x14ac:dyDescent="0.25">
      <c r="A6" s="28" t="s">
        <v>176</v>
      </c>
      <c r="B6" s="28" t="s">
        <v>179</v>
      </c>
      <c r="C6" s="28" t="s">
        <v>200</v>
      </c>
    </row>
    <row r="7" spans="1:3" ht="15.75" x14ac:dyDescent="0.25">
      <c r="A7" s="28" t="s">
        <v>177</v>
      </c>
      <c r="B7" s="28" t="s">
        <v>180</v>
      </c>
      <c r="C7" s="28" t="s">
        <v>201</v>
      </c>
    </row>
    <row r="8" spans="1:3" ht="15.75" x14ac:dyDescent="0.25">
      <c r="A8" s="28" t="s">
        <v>178</v>
      </c>
      <c r="B8" s="28" t="s">
        <v>179</v>
      </c>
      <c r="C8" s="28" t="s">
        <v>187</v>
      </c>
    </row>
    <row r="9" spans="1:3" ht="15.75" x14ac:dyDescent="0.25">
      <c r="A9" s="28" t="s">
        <v>186</v>
      </c>
      <c r="B9" s="28" t="s">
        <v>182</v>
      </c>
      <c r="C9" s="28" t="s">
        <v>188</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4"/>
  <sheetViews>
    <sheetView workbookViewId="0">
      <selection activeCell="C13" sqref="C13"/>
    </sheetView>
  </sheetViews>
  <sheetFormatPr defaultColWidth="11.42578125" defaultRowHeight="15" x14ac:dyDescent="0.25"/>
  <cols>
    <col min="1" max="1" width="14.42578125" bestFit="1" customWidth="1"/>
    <col min="2" max="2" width="12.5703125" bestFit="1" customWidth="1"/>
    <col min="5" max="5" width="12.7109375" bestFit="1" customWidth="1"/>
  </cols>
  <sheetData>
    <row r="1" spans="1:5" ht="15.75" x14ac:dyDescent="0.25">
      <c r="A1" t="s">
        <v>191</v>
      </c>
      <c r="B1">
        <v>32</v>
      </c>
      <c r="D1" t="s">
        <v>168</v>
      </c>
      <c r="E1" s="29">
        <f>-17732+(367*B1)+(1300*B2)+(0.116*B3)</f>
        <v>32212</v>
      </c>
    </row>
    <row r="2" spans="1:5" x14ac:dyDescent="0.25">
      <c r="A2" t="s">
        <v>192</v>
      </c>
      <c r="B2">
        <v>16</v>
      </c>
      <c r="D2" s="27" t="s">
        <v>208</v>
      </c>
    </row>
    <row r="3" spans="1:5" x14ac:dyDescent="0.25">
      <c r="A3" t="s">
        <v>193</v>
      </c>
      <c r="B3" s="24">
        <v>150000</v>
      </c>
    </row>
    <row r="7" spans="1:5" x14ac:dyDescent="0.25">
      <c r="A7" t="s">
        <v>169</v>
      </c>
    </row>
    <row r="8" spans="1:5" ht="15.75" x14ac:dyDescent="0.25">
      <c r="A8" s="28" t="s">
        <v>203</v>
      </c>
    </row>
    <row r="9" spans="1:5" ht="15.75" x14ac:dyDescent="0.25">
      <c r="A9" s="28" t="s">
        <v>189</v>
      </c>
    </row>
    <row r="10" spans="1:5" ht="15.75" x14ac:dyDescent="0.25">
      <c r="A10" s="28" t="s">
        <v>209</v>
      </c>
    </row>
    <row r="11" spans="1:5" ht="15.75" x14ac:dyDescent="0.25">
      <c r="A11" s="28" t="s">
        <v>190</v>
      </c>
    </row>
    <row r="13" spans="1:5" x14ac:dyDescent="0.25">
      <c r="A13" t="s">
        <v>170</v>
      </c>
    </row>
    <row r="14" spans="1:5" ht="15.75" x14ac:dyDescent="0.25">
      <c r="A14" s="29">
        <f>E1</f>
        <v>32212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zoomScale="161" workbookViewId="0">
      <selection activeCell="D19" sqref="D19"/>
    </sheetView>
  </sheetViews>
  <sheetFormatPr defaultColWidth="11.42578125" defaultRowHeight="15" x14ac:dyDescent="0.25"/>
  <cols>
    <col min="1" max="1" width="42.7109375" bestFit="1" customWidth="1"/>
    <col min="5" max="5" width="15.28515625" bestFit="1" customWidth="1"/>
    <col min="10" max="10" width="15.28515625" bestFit="1" customWidth="1"/>
    <col min="11" max="11" width="13.28515625" bestFit="1" customWidth="1"/>
  </cols>
  <sheetData>
    <row r="1" spans="1:11" ht="46.5" x14ac:dyDescent="0.35">
      <c r="A1" s="20" t="s">
        <v>139</v>
      </c>
      <c r="C1" t="s">
        <v>151</v>
      </c>
      <c r="D1" t="s">
        <v>147</v>
      </c>
      <c r="E1" t="s">
        <v>148</v>
      </c>
      <c r="F1" t="s">
        <v>149</v>
      </c>
      <c r="H1" t="s">
        <v>150</v>
      </c>
      <c r="I1" s="30" t="s">
        <v>210</v>
      </c>
      <c r="J1" s="15" t="s">
        <v>148</v>
      </c>
      <c r="K1" s="15" t="s">
        <v>149</v>
      </c>
    </row>
    <row r="2" spans="1:11" ht="21" x14ac:dyDescent="0.35">
      <c r="A2" s="20" t="s">
        <v>138</v>
      </c>
      <c r="D2">
        <v>250</v>
      </c>
      <c r="E2" s="24">
        <f>5000+(10*D2)</f>
        <v>7500</v>
      </c>
      <c r="F2" s="24">
        <f>12*D2</f>
        <v>3000</v>
      </c>
      <c r="I2" s="15">
        <v>1200</v>
      </c>
      <c r="J2" s="24">
        <f>5000+(10*I2)</f>
        <v>17000</v>
      </c>
      <c r="K2" s="24">
        <f>12*I2</f>
        <v>14400</v>
      </c>
    </row>
    <row r="3" spans="1:11" ht="21" x14ac:dyDescent="0.35">
      <c r="A3" s="20" t="s">
        <v>140</v>
      </c>
      <c r="D3">
        <v>500</v>
      </c>
      <c r="E3" s="24">
        <f t="shared" ref="E3:E15" si="0">5000+(10*D3)</f>
        <v>10000</v>
      </c>
      <c r="F3" s="24">
        <f t="shared" ref="F3:F15" si="1">12*D3</f>
        <v>6000</v>
      </c>
    </row>
    <row r="4" spans="1:11" ht="21" x14ac:dyDescent="0.35">
      <c r="A4" s="20" t="s">
        <v>141</v>
      </c>
      <c r="D4" s="15">
        <v>750</v>
      </c>
      <c r="E4" s="24">
        <f t="shared" si="0"/>
        <v>12500</v>
      </c>
      <c r="F4" s="24">
        <f t="shared" si="1"/>
        <v>9000</v>
      </c>
      <c r="H4" s="28" t="s">
        <v>152</v>
      </c>
    </row>
    <row r="5" spans="1:11" ht="21" x14ac:dyDescent="0.35">
      <c r="A5" s="20" t="s">
        <v>142</v>
      </c>
      <c r="B5">
        <f>5000/2</f>
        <v>2500</v>
      </c>
      <c r="D5" s="15">
        <v>1000</v>
      </c>
      <c r="E5" s="24">
        <f t="shared" si="0"/>
        <v>15000</v>
      </c>
      <c r="F5" s="24">
        <f t="shared" si="1"/>
        <v>12000</v>
      </c>
    </row>
    <row r="6" spans="1:11" ht="21" x14ac:dyDescent="0.35">
      <c r="A6" s="20"/>
      <c r="D6" s="15">
        <v>1250</v>
      </c>
      <c r="E6" s="24">
        <f t="shared" si="0"/>
        <v>17500</v>
      </c>
      <c r="F6" s="24">
        <f t="shared" si="1"/>
        <v>15000</v>
      </c>
    </row>
    <row r="7" spans="1:11" ht="21" x14ac:dyDescent="0.35">
      <c r="A7" s="20"/>
      <c r="D7" s="15">
        <v>1500</v>
      </c>
      <c r="E7" s="24">
        <f t="shared" si="0"/>
        <v>20000</v>
      </c>
      <c r="F7" s="24">
        <f t="shared" si="1"/>
        <v>18000</v>
      </c>
    </row>
    <row r="8" spans="1:11" x14ac:dyDescent="0.25">
      <c r="D8" s="15">
        <v>1750</v>
      </c>
      <c r="E8" s="24">
        <f t="shared" si="0"/>
        <v>22500</v>
      </c>
      <c r="F8" s="24">
        <f t="shared" si="1"/>
        <v>21000</v>
      </c>
    </row>
    <row r="9" spans="1:11" x14ac:dyDescent="0.25">
      <c r="D9" s="15">
        <v>2000</v>
      </c>
      <c r="E9" s="24">
        <f t="shared" si="0"/>
        <v>25000</v>
      </c>
      <c r="F9" s="24">
        <f t="shared" si="1"/>
        <v>24000</v>
      </c>
    </row>
    <row r="10" spans="1:11" x14ac:dyDescent="0.25">
      <c r="D10" s="15">
        <v>2250</v>
      </c>
      <c r="E10" s="24">
        <f t="shared" si="0"/>
        <v>27500</v>
      </c>
      <c r="F10" s="24">
        <f t="shared" si="1"/>
        <v>27000</v>
      </c>
    </row>
    <row r="11" spans="1:11" x14ac:dyDescent="0.25">
      <c r="D11" s="15">
        <v>2500</v>
      </c>
      <c r="E11" s="24">
        <f t="shared" si="0"/>
        <v>30000</v>
      </c>
      <c r="F11" s="24">
        <f t="shared" si="1"/>
        <v>30000</v>
      </c>
    </row>
    <row r="12" spans="1:11" x14ac:dyDescent="0.25">
      <c r="D12" s="15">
        <v>2750</v>
      </c>
      <c r="E12" s="24">
        <f t="shared" si="0"/>
        <v>32500</v>
      </c>
      <c r="F12" s="24">
        <f t="shared" si="1"/>
        <v>33000</v>
      </c>
    </row>
    <row r="13" spans="1:11" x14ac:dyDescent="0.25">
      <c r="D13" s="15">
        <v>3000</v>
      </c>
      <c r="E13" s="24">
        <f t="shared" si="0"/>
        <v>35000</v>
      </c>
      <c r="F13" s="24">
        <f t="shared" si="1"/>
        <v>36000</v>
      </c>
    </row>
    <row r="14" spans="1:11" x14ac:dyDescent="0.25">
      <c r="D14" s="15">
        <v>3250</v>
      </c>
      <c r="E14" s="24">
        <f t="shared" si="0"/>
        <v>37500</v>
      </c>
      <c r="F14" s="24">
        <f t="shared" si="1"/>
        <v>39000</v>
      </c>
    </row>
    <row r="15" spans="1:11" x14ac:dyDescent="0.25">
      <c r="D15" s="15">
        <v>3500</v>
      </c>
      <c r="E15" s="24">
        <f t="shared" si="0"/>
        <v>40000</v>
      </c>
      <c r="F15" s="24">
        <f t="shared" si="1"/>
        <v>42000</v>
      </c>
    </row>
    <row r="19" spans="4:4" x14ac:dyDescent="0.25">
      <c r="D19" t="s">
        <v>151</v>
      </c>
    </row>
    <row r="20" spans="4:4" ht="15.75" x14ac:dyDescent="0.25">
      <c r="D20" s="28" t="s">
        <v>153</v>
      </c>
    </row>
  </sheetData>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28"/>
  <sheetViews>
    <sheetView zoomScale="134" workbookViewId="0">
      <selection activeCell="I3" sqref="I3"/>
    </sheetView>
  </sheetViews>
  <sheetFormatPr defaultColWidth="8.85546875" defaultRowHeight="15" x14ac:dyDescent="0.25"/>
  <cols>
    <col min="1" max="1" width="23.42578125" bestFit="1" customWidth="1"/>
    <col min="2" max="2" width="10" bestFit="1" customWidth="1"/>
    <col min="3" max="3" width="16.7109375" style="15" bestFit="1" customWidth="1"/>
    <col min="5" max="5" width="16.7109375" style="15" bestFit="1" customWidth="1"/>
    <col min="6" max="6" width="20.140625" bestFit="1" customWidth="1"/>
  </cols>
  <sheetData>
    <row r="1" spans="1:9" x14ac:dyDescent="0.25">
      <c r="A1" s="18" t="s">
        <v>136</v>
      </c>
      <c r="B1" s="15"/>
      <c r="D1" s="15"/>
    </row>
    <row r="2" spans="1:9" x14ac:dyDescent="0.25">
      <c r="A2" s="15"/>
      <c r="B2" s="15"/>
      <c r="D2" s="15"/>
      <c r="H2" t="s">
        <v>211</v>
      </c>
    </row>
    <row r="3" spans="1:9" ht="16.5" thickBot="1" x14ac:dyDescent="0.3">
      <c r="A3" s="16" t="s">
        <v>28</v>
      </c>
      <c r="B3" s="16" t="s">
        <v>29</v>
      </c>
      <c r="C3" s="16" t="s">
        <v>144</v>
      </c>
      <c r="D3" s="16" t="s">
        <v>30</v>
      </c>
      <c r="E3" s="16" t="s">
        <v>145</v>
      </c>
      <c r="F3" s="23" t="s">
        <v>31</v>
      </c>
      <c r="G3" s="15">
        <f t="shared" ref="G3:G12" si="0">COUNTIF(LoanPurpose,F3)</f>
        <v>105</v>
      </c>
      <c r="H3" s="21" t="s">
        <v>157</v>
      </c>
      <c r="I3" s="28">
        <f>COUNTIF(LoanPurpose,F3) + COUNTIF(LoanPurpose,F4) +COUNTIF(LoanPurpose,F5)+COUNTIF(LoanPurpose,F6)+COUNTIF(LoanPurpose,F7)+COUNTIF(LoanPurpose,F8)</f>
        <v>401</v>
      </c>
    </row>
    <row r="4" spans="1:9" ht="15.75" thickTop="1" x14ac:dyDescent="0.25">
      <c r="A4" s="17" t="s">
        <v>31</v>
      </c>
      <c r="B4" s="19">
        <v>0</v>
      </c>
      <c r="C4" s="19" t="str">
        <f>IF(B4&lt;250,"Low",IF(B4&lt;2000,"Medium","High"))</f>
        <v>Low</v>
      </c>
      <c r="D4" s="19">
        <v>739</v>
      </c>
      <c r="E4" s="19" t="str">
        <f>IF(D4&lt;250,"Low",IF(D4&lt;2000,"Medium","High"))</f>
        <v>Medium</v>
      </c>
      <c r="F4" s="23" t="s">
        <v>32</v>
      </c>
      <c r="G4" s="15">
        <f t="shared" si="0"/>
        <v>85</v>
      </c>
      <c r="H4" t="s">
        <v>137</v>
      </c>
    </row>
    <row r="5" spans="1:9" x14ac:dyDescent="0.25">
      <c r="A5" s="17" t="s">
        <v>32</v>
      </c>
      <c r="B5" s="19">
        <v>0</v>
      </c>
      <c r="C5" s="19" t="str">
        <f t="shared" ref="C5:C68" si="1">IF(B5&lt;250,"Low",IF(B5&lt;2000,"Medium","High"))</f>
        <v>Low</v>
      </c>
      <c r="D5" s="19">
        <v>1230</v>
      </c>
      <c r="E5" s="19" t="str">
        <f t="shared" ref="E5:E68" si="2">IF(D5&lt;250,"Low",IF(D5&lt;2000,"Medium","High"))</f>
        <v>Medium</v>
      </c>
      <c r="F5" s="23" t="s">
        <v>33</v>
      </c>
      <c r="G5" s="15">
        <f t="shared" si="0"/>
        <v>104</v>
      </c>
    </row>
    <row r="6" spans="1:9" x14ac:dyDescent="0.25">
      <c r="A6" s="17" t="s">
        <v>33</v>
      </c>
      <c r="B6" s="19">
        <v>0</v>
      </c>
      <c r="C6" s="19" t="str">
        <f t="shared" si="1"/>
        <v>Low</v>
      </c>
      <c r="D6" s="19">
        <v>389</v>
      </c>
      <c r="E6" s="19" t="str">
        <f t="shared" si="2"/>
        <v>Medium</v>
      </c>
      <c r="F6" s="23" t="s">
        <v>34</v>
      </c>
      <c r="G6" s="15">
        <f t="shared" si="0"/>
        <v>23</v>
      </c>
    </row>
    <row r="7" spans="1:9" x14ac:dyDescent="0.25">
      <c r="A7" s="17" t="s">
        <v>32</v>
      </c>
      <c r="B7" s="19">
        <v>638</v>
      </c>
      <c r="C7" s="19" t="str">
        <f t="shared" si="1"/>
        <v>Medium</v>
      </c>
      <c r="D7" s="19">
        <v>347</v>
      </c>
      <c r="E7" s="19" t="str">
        <f t="shared" si="2"/>
        <v>Medium</v>
      </c>
      <c r="F7" s="23" t="s">
        <v>35</v>
      </c>
      <c r="G7" s="15">
        <f t="shared" si="0"/>
        <v>44</v>
      </c>
    </row>
    <row r="8" spans="1:9" x14ac:dyDescent="0.25">
      <c r="A8" s="17" t="s">
        <v>34</v>
      </c>
      <c r="B8" s="19">
        <v>963</v>
      </c>
      <c r="C8" s="19" t="str">
        <f t="shared" si="1"/>
        <v>Medium</v>
      </c>
      <c r="D8" s="19">
        <v>4754</v>
      </c>
      <c r="E8" s="19" t="str">
        <f t="shared" si="2"/>
        <v>High</v>
      </c>
      <c r="F8" s="23" t="s">
        <v>36</v>
      </c>
      <c r="G8" s="15">
        <f t="shared" si="0"/>
        <v>40</v>
      </c>
    </row>
    <row r="9" spans="1:9" x14ac:dyDescent="0.25">
      <c r="A9" s="17" t="s">
        <v>32</v>
      </c>
      <c r="B9" s="19">
        <v>2827</v>
      </c>
      <c r="C9" s="19" t="str">
        <f t="shared" si="1"/>
        <v>High</v>
      </c>
      <c r="D9" s="19">
        <v>0</v>
      </c>
      <c r="E9" s="19" t="str">
        <f t="shared" si="2"/>
        <v>Low</v>
      </c>
      <c r="F9" s="15" t="s">
        <v>37</v>
      </c>
      <c r="G9" s="15">
        <f t="shared" si="0"/>
        <v>12</v>
      </c>
    </row>
    <row r="10" spans="1:9" x14ac:dyDescent="0.25">
      <c r="A10" s="17" t="s">
        <v>33</v>
      </c>
      <c r="B10" s="19">
        <v>0</v>
      </c>
      <c r="C10" s="19" t="str">
        <f t="shared" si="1"/>
        <v>Low</v>
      </c>
      <c r="D10" s="19">
        <v>229</v>
      </c>
      <c r="E10" s="19" t="str">
        <f t="shared" si="2"/>
        <v>Low</v>
      </c>
      <c r="F10" s="15" t="s">
        <v>38</v>
      </c>
      <c r="G10" s="15">
        <f t="shared" si="0"/>
        <v>6</v>
      </c>
    </row>
    <row r="11" spans="1:9" x14ac:dyDescent="0.25">
      <c r="A11" s="17" t="s">
        <v>35</v>
      </c>
      <c r="B11" s="19">
        <v>0</v>
      </c>
      <c r="C11" s="19" t="str">
        <f t="shared" si="1"/>
        <v>Low</v>
      </c>
      <c r="D11" s="19">
        <v>533</v>
      </c>
      <c r="E11" s="19" t="str">
        <f t="shared" si="2"/>
        <v>Medium</v>
      </c>
      <c r="F11" s="15" t="s">
        <v>39</v>
      </c>
      <c r="G11" s="15">
        <f t="shared" si="0"/>
        <v>2</v>
      </c>
    </row>
    <row r="12" spans="1:9" x14ac:dyDescent="0.25">
      <c r="A12" s="17" t="s">
        <v>31</v>
      </c>
      <c r="B12" s="19">
        <v>6509</v>
      </c>
      <c r="C12" s="19" t="str">
        <f t="shared" si="1"/>
        <v>High</v>
      </c>
      <c r="D12" s="19">
        <v>493</v>
      </c>
      <c r="E12" s="19" t="str">
        <f t="shared" si="2"/>
        <v>Medium</v>
      </c>
      <c r="F12" s="15" t="s">
        <v>40</v>
      </c>
      <c r="G12" s="15">
        <f t="shared" si="0"/>
        <v>4</v>
      </c>
    </row>
    <row r="13" spans="1:9" x14ac:dyDescent="0.25">
      <c r="A13" s="17" t="s">
        <v>31</v>
      </c>
      <c r="B13" s="19">
        <v>966</v>
      </c>
      <c r="C13" s="19" t="str">
        <f t="shared" si="1"/>
        <v>Medium</v>
      </c>
      <c r="D13" s="19">
        <v>0</v>
      </c>
      <c r="E13" s="19" t="str">
        <f t="shared" si="2"/>
        <v>Low</v>
      </c>
      <c r="F13" s="15"/>
      <c r="G13">
        <f>SUM(G3:G12)</f>
        <v>425</v>
      </c>
    </row>
    <row r="14" spans="1:9" x14ac:dyDescent="0.25">
      <c r="A14" s="17" t="s">
        <v>35</v>
      </c>
      <c r="B14" s="19">
        <v>0</v>
      </c>
      <c r="C14" s="19" t="str">
        <f t="shared" si="1"/>
        <v>Low</v>
      </c>
      <c r="D14" s="19">
        <v>989</v>
      </c>
      <c r="E14" s="19" t="str">
        <f t="shared" si="2"/>
        <v>Medium</v>
      </c>
      <c r="F14" s="15" t="s">
        <v>212</v>
      </c>
    </row>
    <row r="15" spans="1:9" ht="15.75" x14ac:dyDescent="0.25">
      <c r="A15" s="17" t="s">
        <v>33</v>
      </c>
      <c r="B15" s="19">
        <v>0</v>
      </c>
      <c r="C15" s="19" t="str">
        <f t="shared" si="1"/>
        <v>Low</v>
      </c>
      <c r="D15" s="19">
        <v>3305</v>
      </c>
      <c r="E15" s="19" t="str">
        <f t="shared" si="2"/>
        <v>High</v>
      </c>
      <c r="F15" s="15" t="s">
        <v>143</v>
      </c>
      <c r="G15" s="28">
        <f>COUNTIF(Checking,"&lt;$500")</f>
        <v>312</v>
      </c>
    </row>
    <row r="16" spans="1:9" x14ac:dyDescent="0.25">
      <c r="A16" s="17" t="s">
        <v>35</v>
      </c>
      <c r="B16" s="19">
        <v>322</v>
      </c>
      <c r="C16" s="19" t="str">
        <f t="shared" si="1"/>
        <v>Medium</v>
      </c>
      <c r="D16" s="19">
        <v>578</v>
      </c>
      <c r="E16" s="19" t="str">
        <f t="shared" si="2"/>
        <v>Medium</v>
      </c>
    </row>
    <row r="17" spans="1:6" x14ac:dyDescent="0.25">
      <c r="A17" s="17" t="s">
        <v>33</v>
      </c>
      <c r="B17" s="19">
        <v>0</v>
      </c>
      <c r="C17" s="19" t="str">
        <f t="shared" si="1"/>
        <v>Low</v>
      </c>
      <c r="D17" s="19">
        <v>821</v>
      </c>
      <c r="E17" s="19" t="str">
        <f t="shared" si="2"/>
        <v>Medium</v>
      </c>
    </row>
    <row r="18" spans="1:6" x14ac:dyDescent="0.25">
      <c r="A18" s="17" t="s">
        <v>33</v>
      </c>
      <c r="B18" s="19">
        <v>396</v>
      </c>
      <c r="C18" s="19" t="str">
        <f t="shared" si="1"/>
        <v>Medium</v>
      </c>
      <c r="D18" s="19">
        <v>228</v>
      </c>
      <c r="E18" s="19" t="str">
        <f t="shared" si="2"/>
        <v>Low</v>
      </c>
      <c r="F18" t="s">
        <v>156</v>
      </c>
    </row>
    <row r="19" spans="1:6" x14ac:dyDescent="0.25">
      <c r="A19" s="17" t="s">
        <v>36</v>
      </c>
      <c r="B19" s="19">
        <v>0</v>
      </c>
      <c r="C19" s="19" t="str">
        <f t="shared" si="1"/>
        <v>Low</v>
      </c>
      <c r="D19" s="19">
        <v>129</v>
      </c>
      <c r="E19" s="19" t="str">
        <f t="shared" si="2"/>
        <v>Low</v>
      </c>
      <c r="F19" t="s">
        <v>158</v>
      </c>
    </row>
    <row r="20" spans="1:6" x14ac:dyDescent="0.25">
      <c r="A20" s="17" t="s">
        <v>32</v>
      </c>
      <c r="B20" s="19">
        <v>652</v>
      </c>
      <c r="C20" s="19" t="str">
        <f t="shared" si="1"/>
        <v>Medium</v>
      </c>
      <c r="D20" s="19">
        <v>732</v>
      </c>
      <c r="E20" s="19" t="str">
        <f t="shared" si="2"/>
        <v>Medium</v>
      </c>
      <c r="F20" t="s">
        <v>155</v>
      </c>
    </row>
    <row r="21" spans="1:6" x14ac:dyDescent="0.25">
      <c r="A21" s="17" t="s">
        <v>33</v>
      </c>
      <c r="B21" s="19">
        <v>708</v>
      </c>
      <c r="C21" s="19" t="str">
        <f t="shared" si="1"/>
        <v>Medium</v>
      </c>
      <c r="D21" s="19">
        <v>683</v>
      </c>
      <c r="E21" s="19" t="str">
        <f t="shared" si="2"/>
        <v>Medium</v>
      </c>
      <c r="F21" t="s">
        <v>154</v>
      </c>
    </row>
    <row r="22" spans="1:6" x14ac:dyDescent="0.25">
      <c r="A22" s="17" t="s">
        <v>37</v>
      </c>
      <c r="B22" s="19">
        <v>207</v>
      </c>
      <c r="C22" s="19" t="str">
        <f t="shared" si="1"/>
        <v>Low</v>
      </c>
      <c r="D22" s="19">
        <v>0</v>
      </c>
      <c r="E22" s="19" t="str">
        <f t="shared" si="2"/>
        <v>Low</v>
      </c>
    </row>
    <row r="23" spans="1:6" x14ac:dyDescent="0.25">
      <c r="A23" s="17" t="s">
        <v>34</v>
      </c>
      <c r="B23" s="19">
        <v>287</v>
      </c>
      <c r="C23" s="19" t="str">
        <f t="shared" si="1"/>
        <v>Medium</v>
      </c>
      <c r="D23" s="19">
        <v>12348</v>
      </c>
      <c r="E23" s="19" t="str">
        <f t="shared" si="2"/>
        <v>High</v>
      </c>
    </row>
    <row r="24" spans="1:6" x14ac:dyDescent="0.25">
      <c r="A24" s="17" t="s">
        <v>32</v>
      </c>
      <c r="B24" s="19">
        <v>0</v>
      </c>
      <c r="C24" s="19" t="str">
        <f t="shared" si="1"/>
        <v>Low</v>
      </c>
      <c r="D24" s="19">
        <v>17545</v>
      </c>
      <c r="E24" s="19" t="str">
        <f t="shared" si="2"/>
        <v>High</v>
      </c>
    </row>
    <row r="25" spans="1:6" x14ac:dyDescent="0.25">
      <c r="A25" s="17" t="s">
        <v>32</v>
      </c>
      <c r="B25" s="19">
        <v>101</v>
      </c>
      <c r="C25" s="19" t="str">
        <f t="shared" si="1"/>
        <v>Low</v>
      </c>
      <c r="D25" s="19">
        <v>3871</v>
      </c>
      <c r="E25" s="19" t="str">
        <f t="shared" si="2"/>
        <v>High</v>
      </c>
    </row>
    <row r="26" spans="1:6" x14ac:dyDescent="0.25">
      <c r="A26" s="17" t="s">
        <v>32</v>
      </c>
      <c r="B26" s="19">
        <v>0</v>
      </c>
      <c r="C26" s="19" t="str">
        <f t="shared" si="1"/>
        <v>Low</v>
      </c>
      <c r="D26" s="19">
        <v>0</v>
      </c>
      <c r="E26" s="19" t="str">
        <f t="shared" si="2"/>
        <v>Low</v>
      </c>
    </row>
    <row r="27" spans="1:6" x14ac:dyDescent="0.25">
      <c r="A27" s="17" t="s">
        <v>32</v>
      </c>
      <c r="B27" s="19">
        <v>0</v>
      </c>
      <c r="C27" s="19" t="str">
        <f t="shared" si="1"/>
        <v>Low</v>
      </c>
      <c r="D27" s="19">
        <v>485</v>
      </c>
      <c r="E27" s="19" t="str">
        <f t="shared" si="2"/>
        <v>Medium</v>
      </c>
    </row>
    <row r="28" spans="1:6" x14ac:dyDescent="0.25">
      <c r="A28" s="17" t="s">
        <v>33</v>
      </c>
      <c r="B28" s="19">
        <v>0</v>
      </c>
      <c r="C28" s="19" t="str">
        <f t="shared" si="1"/>
        <v>Low</v>
      </c>
      <c r="D28" s="19">
        <v>10723</v>
      </c>
      <c r="E28" s="19" t="str">
        <f t="shared" si="2"/>
        <v>High</v>
      </c>
    </row>
    <row r="29" spans="1:6" x14ac:dyDescent="0.25">
      <c r="A29" s="17" t="s">
        <v>35</v>
      </c>
      <c r="B29" s="19">
        <v>141</v>
      </c>
      <c r="C29" s="19" t="str">
        <f t="shared" si="1"/>
        <v>Low</v>
      </c>
      <c r="D29" s="19">
        <v>245</v>
      </c>
      <c r="E29" s="19" t="str">
        <f t="shared" si="2"/>
        <v>Low</v>
      </c>
    </row>
    <row r="30" spans="1:6" x14ac:dyDescent="0.25">
      <c r="A30" s="17" t="s">
        <v>36</v>
      </c>
      <c r="B30" s="19">
        <v>0</v>
      </c>
      <c r="C30" s="19" t="str">
        <f t="shared" si="1"/>
        <v>Low</v>
      </c>
      <c r="D30" s="19">
        <v>0</v>
      </c>
      <c r="E30" s="19" t="str">
        <f t="shared" si="2"/>
        <v>Low</v>
      </c>
    </row>
    <row r="31" spans="1:6" x14ac:dyDescent="0.25">
      <c r="A31" s="17" t="s">
        <v>36</v>
      </c>
      <c r="B31" s="19">
        <v>2484</v>
      </c>
      <c r="C31" s="19" t="str">
        <f t="shared" si="1"/>
        <v>High</v>
      </c>
      <c r="D31" s="19">
        <v>0</v>
      </c>
      <c r="E31" s="19" t="str">
        <f t="shared" si="2"/>
        <v>Low</v>
      </c>
    </row>
    <row r="32" spans="1:6" x14ac:dyDescent="0.25">
      <c r="A32" s="17" t="s">
        <v>31</v>
      </c>
      <c r="B32" s="19">
        <v>237</v>
      </c>
      <c r="C32" s="19" t="str">
        <f t="shared" si="1"/>
        <v>Low</v>
      </c>
      <c r="D32" s="19">
        <v>236</v>
      </c>
      <c r="E32" s="19" t="str">
        <f t="shared" si="2"/>
        <v>Low</v>
      </c>
    </row>
    <row r="33" spans="1:5" x14ac:dyDescent="0.25">
      <c r="A33" s="17" t="s">
        <v>31</v>
      </c>
      <c r="B33" s="19">
        <v>0</v>
      </c>
      <c r="C33" s="19" t="str">
        <f t="shared" si="1"/>
        <v>Low</v>
      </c>
      <c r="D33" s="19">
        <v>485</v>
      </c>
      <c r="E33" s="19" t="str">
        <f t="shared" si="2"/>
        <v>Medium</v>
      </c>
    </row>
    <row r="34" spans="1:5" x14ac:dyDescent="0.25">
      <c r="A34" s="17" t="s">
        <v>34</v>
      </c>
      <c r="B34" s="19">
        <v>335</v>
      </c>
      <c r="C34" s="19" t="str">
        <f t="shared" si="1"/>
        <v>Medium</v>
      </c>
      <c r="D34" s="19">
        <v>1708</v>
      </c>
      <c r="E34" s="19" t="str">
        <f t="shared" si="2"/>
        <v>Medium</v>
      </c>
    </row>
    <row r="35" spans="1:5" x14ac:dyDescent="0.25">
      <c r="A35" s="17" t="s">
        <v>31</v>
      </c>
      <c r="B35" s="19">
        <v>3565</v>
      </c>
      <c r="C35" s="19" t="str">
        <f t="shared" si="1"/>
        <v>High</v>
      </c>
      <c r="D35" s="19">
        <v>0</v>
      </c>
      <c r="E35" s="19" t="str">
        <f t="shared" si="2"/>
        <v>Low</v>
      </c>
    </row>
    <row r="36" spans="1:5" x14ac:dyDescent="0.25">
      <c r="A36" s="17" t="s">
        <v>31</v>
      </c>
      <c r="B36" s="19">
        <v>0</v>
      </c>
      <c r="C36" s="19" t="str">
        <f t="shared" si="1"/>
        <v>Low</v>
      </c>
      <c r="D36" s="19">
        <v>407</v>
      </c>
      <c r="E36" s="19" t="str">
        <f t="shared" si="2"/>
        <v>Medium</v>
      </c>
    </row>
    <row r="37" spans="1:5" x14ac:dyDescent="0.25">
      <c r="A37" s="17" t="s">
        <v>35</v>
      </c>
      <c r="B37" s="19">
        <v>16647</v>
      </c>
      <c r="C37" s="19" t="str">
        <f t="shared" si="1"/>
        <v>High</v>
      </c>
      <c r="D37" s="19">
        <v>895</v>
      </c>
      <c r="E37" s="19" t="str">
        <f t="shared" si="2"/>
        <v>Medium</v>
      </c>
    </row>
    <row r="38" spans="1:5" x14ac:dyDescent="0.25">
      <c r="A38" s="17" t="s">
        <v>35</v>
      </c>
      <c r="B38" s="19">
        <v>0</v>
      </c>
      <c r="C38" s="19" t="str">
        <f t="shared" si="1"/>
        <v>Low</v>
      </c>
      <c r="D38" s="19">
        <v>150</v>
      </c>
      <c r="E38" s="19" t="str">
        <f t="shared" si="2"/>
        <v>Low</v>
      </c>
    </row>
    <row r="39" spans="1:5" x14ac:dyDescent="0.25">
      <c r="A39" s="17" t="s">
        <v>31</v>
      </c>
      <c r="B39" s="19">
        <v>0</v>
      </c>
      <c r="C39" s="19" t="str">
        <f t="shared" si="1"/>
        <v>Low</v>
      </c>
      <c r="D39" s="19">
        <v>490</v>
      </c>
      <c r="E39" s="19" t="str">
        <f t="shared" si="2"/>
        <v>Medium</v>
      </c>
    </row>
    <row r="40" spans="1:5" x14ac:dyDescent="0.25">
      <c r="A40" s="17" t="s">
        <v>32</v>
      </c>
      <c r="B40" s="19">
        <v>0</v>
      </c>
      <c r="C40" s="19" t="str">
        <f t="shared" si="1"/>
        <v>Low</v>
      </c>
      <c r="D40" s="19">
        <v>162</v>
      </c>
      <c r="E40" s="19" t="str">
        <f t="shared" si="2"/>
        <v>Low</v>
      </c>
    </row>
    <row r="41" spans="1:5" x14ac:dyDescent="0.25">
      <c r="A41" s="17" t="s">
        <v>31</v>
      </c>
      <c r="B41" s="19">
        <v>940</v>
      </c>
      <c r="C41" s="19" t="str">
        <f t="shared" si="1"/>
        <v>Medium</v>
      </c>
      <c r="D41" s="19">
        <v>715</v>
      </c>
      <c r="E41" s="19" t="str">
        <f t="shared" si="2"/>
        <v>Medium</v>
      </c>
    </row>
    <row r="42" spans="1:5" x14ac:dyDescent="0.25">
      <c r="A42" s="17" t="s">
        <v>31</v>
      </c>
      <c r="B42" s="19">
        <v>0</v>
      </c>
      <c r="C42" s="19" t="str">
        <f t="shared" si="1"/>
        <v>Low</v>
      </c>
      <c r="D42" s="19">
        <v>323</v>
      </c>
      <c r="E42" s="19" t="str">
        <f t="shared" si="2"/>
        <v>Medium</v>
      </c>
    </row>
    <row r="43" spans="1:5" x14ac:dyDescent="0.25">
      <c r="A43" s="17" t="s">
        <v>33</v>
      </c>
      <c r="B43" s="19">
        <v>0</v>
      </c>
      <c r="C43" s="19" t="str">
        <f t="shared" si="1"/>
        <v>Low</v>
      </c>
      <c r="D43" s="19">
        <v>128</v>
      </c>
      <c r="E43" s="19" t="str">
        <f t="shared" si="2"/>
        <v>Low</v>
      </c>
    </row>
    <row r="44" spans="1:5" x14ac:dyDescent="0.25">
      <c r="A44" s="17" t="s">
        <v>38</v>
      </c>
      <c r="B44" s="19">
        <v>218</v>
      </c>
      <c r="C44" s="19" t="str">
        <f t="shared" si="1"/>
        <v>Low</v>
      </c>
      <c r="D44" s="19">
        <v>0</v>
      </c>
      <c r="E44" s="19" t="str">
        <f t="shared" si="2"/>
        <v>Low</v>
      </c>
    </row>
    <row r="45" spans="1:5" x14ac:dyDescent="0.25">
      <c r="A45" s="17" t="s">
        <v>36</v>
      </c>
      <c r="B45" s="19">
        <v>0</v>
      </c>
      <c r="C45" s="19" t="str">
        <f t="shared" si="1"/>
        <v>Low</v>
      </c>
      <c r="D45" s="19">
        <v>109</v>
      </c>
      <c r="E45" s="19" t="str">
        <f t="shared" si="2"/>
        <v>Low</v>
      </c>
    </row>
    <row r="46" spans="1:5" x14ac:dyDescent="0.25">
      <c r="A46" s="17" t="s">
        <v>31</v>
      </c>
      <c r="B46" s="19">
        <v>16935</v>
      </c>
      <c r="C46" s="19" t="str">
        <f t="shared" si="1"/>
        <v>High</v>
      </c>
      <c r="D46" s="19">
        <v>189</v>
      </c>
      <c r="E46" s="19" t="str">
        <f t="shared" si="2"/>
        <v>Low</v>
      </c>
    </row>
    <row r="47" spans="1:5" x14ac:dyDescent="0.25">
      <c r="A47" s="17" t="s">
        <v>32</v>
      </c>
      <c r="B47" s="19">
        <v>664</v>
      </c>
      <c r="C47" s="19" t="str">
        <f t="shared" si="1"/>
        <v>Medium</v>
      </c>
      <c r="D47" s="19">
        <v>537</v>
      </c>
      <c r="E47" s="19" t="str">
        <f t="shared" si="2"/>
        <v>Medium</v>
      </c>
    </row>
    <row r="48" spans="1:5" x14ac:dyDescent="0.25">
      <c r="A48" s="17" t="s">
        <v>32</v>
      </c>
      <c r="B48" s="19">
        <v>150</v>
      </c>
      <c r="C48" s="19" t="str">
        <f t="shared" si="1"/>
        <v>Low</v>
      </c>
      <c r="D48" s="19">
        <v>6520</v>
      </c>
      <c r="E48" s="19" t="str">
        <f t="shared" si="2"/>
        <v>High</v>
      </c>
    </row>
    <row r="49" spans="1:5" x14ac:dyDescent="0.25">
      <c r="A49" s="17" t="s">
        <v>31</v>
      </c>
      <c r="B49" s="19">
        <v>0</v>
      </c>
      <c r="C49" s="19" t="str">
        <f t="shared" si="1"/>
        <v>Low</v>
      </c>
      <c r="D49" s="19">
        <v>138</v>
      </c>
      <c r="E49" s="19" t="str">
        <f t="shared" si="2"/>
        <v>Low</v>
      </c>
    </row>
    <row r="50" spans="1:5" x14ac:dyDescent="0.25">
      <c r="A50" s="17" t="s">
        <v>32</v>
      </c>
      <c r="B50" s="19">
        <v>216</v>
      </c>
      <c r="C50" s="19" t="str">
        <f t="shared" si="1"/>
        <v>Low</v>
      </c>
      <c r="D50" s="19">
        <v>0</v>
      </c>
      <c r="E50" s="19" t="str">
        <f t="shared" si="2"/>
        <v>Low</v>
      </c>
    </row>
    <row r="51" spans="1:5" x14ac:dyDescent="0.25">
      <c r="A51" s="17" t="s">
        <v>33</v>
      </c>
      <c r="B51" s="19">
        <v>0</v>
      </c>
      <c r="C51" s="19" t="str">
        <f t="shared" si="1"/>
        <v>Low</v>
      </c>
      <c r="D51" s="19">
        <v>660</v>
      </c>
      <c r="E51" s="19" t="str">
        <f t="shared" si="2"/>
        <v>Medium</v>
      </c>
    </row>
    <row r="52" spans="1:5" x14ac:dyDescent="0.25">
      <c r="A52" s="17" t="s">
        <v>35</v>
      </c>
      <c r="B52" s="19">
        <v>0</v>
      </c>
      <c r="C52" s="19" t="str">
        <f t="shared" si="1"/>
        <v>Low</v>
      </c>
      <c r="D52" s="19">
        <v>724</v>
      </c>
      <c r="E52" s="19" t="str">
        <f t="shared" si="2"/>
        <v>Medium</v>
      </c>
    </row>
    <row r="53" spans="1:5" x14ac:dyDescent="0.25">
      <c r="A53" s="17" t="s">
        <v>31</v>
      </c>
      <c r="B53" s="19">
        <v>0</v>
      </c>
      <c r="C53" s="19" t="str">
        <f t="shared" si="1"/>
        <v>Low</v>
      </c>
      <c r="D53" s="19">
        <v>897</v>
      </c>
      <c r="E53" s="19" t="str">
        <f t="shared" si="2"/>
        <v>Medium</v>
      </c>
    </row>
    <row r="54" spans="1:5" x14ac:dyDescent="0.25">
      <c r="A54" s="17" t="s">
        <v>31</v>
      </c>
      <c r="B54" s="19">
        <v>265</v>
      </c>
      <c r="C54" s="19" t="str">
        <f t="shared" si="1"/>
        <v>Medium</v>
      </c>
      <c r="D54" s="19">
        <v>947</v>
      </c>
      <c r="E54" s="19" t="str">
        <f t="shared" si="2"/>
        <v>Medium</v>
      </c>
    </row>
    <row r="55" spans="1:5" x14ac:dyDescent="0.25">
      <c r="A55" s="17" t="s">
        <v>32</v>
      </c>
      <c r="B55" s="19">
        <v>4256</v>
      </c>
      <c r="C55" s="19" t="str">
        <f t="shared" si="1"/>
        <v>High</v>
      </c>
      <c r="D55" s="19">
        <v>0</v>
      </c>
      <c r="E55" s="19" t="str">
        <f t="shared" si="2"/>
        <v>Low</v>
      </c>
    </row>
    <row r="56" spans="1:5" x14ac:dyDescent="0.25">
      <c r="A56" s="17" t="s">
        <v>35</v>
      </c>
      <c r="B56" s="19">
        <v>870</v>
      </c>
      <c r="C56" s="19" t="str">
        <f t="shared" si="1"/>
        <v>Medium</v>
      </c>
      <c r="D56" s="19">
        <v>917</v>
      </c>
      <c r="E56" s="19" t="str">
        <f t="shared" si="2"/>
        <v>Medium</v>
      </c>
    </row>
    <row r="57" spans="1:5" x14ac:dyDescent="0.25">
      <c r="A57" s="17" t="s">
        <v>33</v>
      </c>
      <c r="B57" s="19">
        <v>162</v>
      </c>
      <c r="C57" s="19" t="str">
        <f t="shared" si="1"/>
        <v>Low</v>
      </c>
      <c r="D57" s="19">
        <v>595</v>
      </c>
      <c r="E57" s="19" t="str">
        <f t="shared" si="2"/>
        <v>Medium</v>
      </c>
    </row>
    <row r="58" spans="1:5" x14ac:dyDescent="0.25">
      <c r="A58" s="17" t="s">
        <v>36</v>
      </c>
      <c r="B58" s="19">
        <v>0</v>
      </c>
      <c r="C58" s="19" t="str">
        <f t="shared" si="1"/>
        <v>Low</v>
      </c>
      <c r="D58" s="19">
        <v>789</v>
      </c>
      <c r="E58" s="19" t="str">
        <f t="shared" si="2"/>
        <v>Medium</v>
      </c>
    </row>
    <row r="59" spans="1:5" x14ac:dyDescent="0.25">
      <c r="A59" s="17" t="s">
        <v>34</v>
      </c>
      <c r="B59" s="19">
        <v>0</v>
      </c>
      <c r="C59" s="19" t="str">
        <f t="shared" si="1"/>
        <v>Low</v>
      </c>
      <c r="D59" s="19">
        <v>0</v>
      </c>
      <c r="E59" s="19" t="str">
        <f t="shared" si="2"/>
        <v>Low</v>
      </c>
    </row>
    <row r="60" spans="1:5" x14ac:dyDescent="0.25">
      <c r="A60" s="17" t="s">
        <v>32</v>
      </c>
      <c r="B60" s="19">
        <v>0</v>
      </c>
      <c r="C60" s="19" t="str">
        <f t="shared" si="1"/>
        <v>Low</v>
      </c>
      <c r="D60" s="19">
        <v>746</v>
      </c>
      <c r="E60" s="19" t="str">
        <f t="shared" si="2"/>
        <v>Medium</v>
      </c>
    </row>
    <row r="61" spans="1:5" x14ac:dyDescent="0.25">
      <c r="A61" s="17" t="s">
        <v>33</v>
      </c>
      <c r="B61" s="19">
        <v>461</v>
      </c>
      <c r="C61" s="19" t="str">
        <f t="shared" si="1"/>
        <v>Medium</v>
      </c>
      <c r="D61" s="19">
        <v>140</v>
      </c>
      <c r="E61" s="19" t="str">
        <f t="shared" si="2"/>
        <v>Low</v>
      </c>
    </row>
    <row r="62" spans="1:5" x14ac:dyDescent="0.25">
      <c r="A62" s="17" t="s">
        <v>33</v>
      </c>
      <c r="B62" s="19">
        <v>0</v>
      </c>
      <c r="C62" s="19" t="str">
        <f t="shared" si="1"/>
        <v>Low</v>
      </c>
      <c r="D62" s="19">
        <v>659</v>
      </c>
      <c r="E62" s="19" t="str">
        <f t="shared" si="2"/>
        <v>Medium</v>
      </c>
    </row>
    <row r="63" spans="1:5" x14ac:dyDescent="0.25">
      <c r="A63" s="17" t="s">
        <v>32</v>
      </c>
      <c r="B63" s="19">
        <v>0</v>
      </c>
      <c r="C63" s="19" t="str">
        <f t="shared" si="1"/>
        <v>Low</v>
      </c>
      <c r="D63" s="19">
        <v>717</v>
      </c>
      <c r="E63" s="19" t="str">
        <f t="shared" si="2"/>
        <v>Medium</v>
      </c>
    </row>
    <row r="64" spans="1:5" x14ac:dyDescent="0.25">
      <c r="A64" s="17" t="s">
        <v>33</v>
      </c>
      <c r="B64" s="19">
        <v>0</v>
      </c>
      <c r="C64" s="19" t="str">
        <f t="shared" si="1"/>
        <v>Low</v>
      </c>
      <c r="D64" s="19">
        <v>667</v>
      </c>
      <c r="E64" s="19" t="str">
        <f t="shared" si="2"/>
        <v>Medium</v>
      </c>
    </row>
    <row r="65" spans="1:5" x14ac:dyDescent="0.25">
      <c r="A65" s="17" t="s">
        <v>33</v>
      </c>
      <c r="B65" s="19">
        <v>580</v>
      </c>
      <c r="C65" s="19" t="str">
        <f t="shared" si="1"/>
        <v>Medium</v>
      </c>
      <c r="D65" s="19">
        <v>0</v>
      </c>
      <c r="E65" s="19" t="str">
        <f t="shared" si="2"/>
        <v>Low</v>
      </c>
    </row>
    <row r="66" spans="1:5" x14ac:dyDescent="0.25">
      <c r="A66" s="17" t="s">
        <v>31</v>
      </c>
      <c r="B66" s="19">
        <v>0</v>
      </c>
      <c r="C66" s="19" t="str">
        <f t="shared" si="1"/>
        <v>Low</v>
      </c>
      <c r="D66" s="19">
        <v>763</v>
      </c>
      <c r="E66" s="19" t="str">
        <f t="shared" si="2"/>
        <v>Medium</v>
      </c>
    </row>
    <row r="67" spans="1:5" x14ac:dyDescent="0.25">
      <c r="A67" s="17" t="s">
        <v>33</v>
      </c>
      <c r="B67" s="19">
        <v>0</v>
      </c>
      <c r="C67" s="19" t="str">
        <f t="shared" si="1"/>
        <v>Low</v>
      </c>
      <c r="D67" s="19">
        <v>1366</v>
      </c>
      <c r="E67" s="19" t="str">
        <f t="shared" si="2"/>
        <v>Medium</v>
      </c>
    </row>
    <row r="68" spans="1:5" x14ac:dyDescent="0.25">
      <c r="A68" s="17" t="s">
        <v>31</v>
      </c>
      <c r="B68" s="19">
        <v>0</v>
      </c>
      <c r="C68" s="19" t="str">
        <f t="shared" si="1"/>
        <v>Low</v>
      </c>
      <c r="D68" s="19">
        <v>552</v>
      </c>
      <c r="E68" s="19" t="str">
        <f t="shared" si="2"/>
        <v>Medium</v>
      </c>
    </row>
    <row r="69" spans="1:5" x14ac:dyDescent="0.25">
      <c r="A69" s="17" t="s">
        <v>31</v>
      </c>
      <c r="B69" s="19">
        <v>0</v>
      </c>
      <c r="C69" s="19" t="str">
        <f t="shared" ref="C69:C132" si="3">IF(B69&lt;250,"Low",IF(B69&lt;2000,"Medium","High"))</f>
        <v>Low</v>
      </c>
      <c r="D69" s="19">
        <v>14643</v>
      </c>
      <c r="E69" s="19" t="str">
        <f t="shared" ref="E69:E132" si="4">IF(D69&lt;250,"Low",IF(D69&lt;2000,"Medium","High"))</f>
        <v>High</v>
      </c>
    </row>
    <row r="70" spans="1:5" x14ac:dyDescent="0.25">
      <c r="A70" s="17" t="s">
        <v>35</v>
      </c>
      <c r="B70" s="19">
        <v>758</v>
      </c>
      <c r="C70" s="19" t="str">
        <f t="shared" si="3"/>
        <v>Medium</v>
      </c>
      <c r="D70" s="19">
        <v>2665</v>
      </c>
      <c r="E70" s="19" t="str">
        <f t="shared" si="4"/>
        <v>High</v>
      </c>
    </row>
    <row r="71" spans="1:5" x14ac:dyDescent="0.25">
      <c r="A71" s="17" t="s">
        <v>36</v>
      </c>
      <c r="B71" s="19">
        <v>399</v>
      </c>
      <c r="C71" s="19" t="str">
        <f t="shared" si="3"/>
        <v>Medium</v>
      </c>
      <c r="D71" s="19">
        <v>0</v>
      </c>
      <c r="E71" s="19" t="str">
        <f t="shared" si="4"/>
        <v>Low</v>
      </c>
    </row>
    <row r="72" spans="1:5" x14ac:dyDescent="0.25">
      <c r="A72" s="17" t="s">
        <v>32</v>
      </c>
      <c r="B72" s="19">
        <v>513</v>
      </c>
      <c r="C72" s="19" t="str">
        <f t="shared" si="3"/>
        <v>Medium</v>
      </c>
      <c r="D72" s="19">
        <v>442</v>
      </c>
      <c r="E72" s="19" t="str">
        <f t="shared" si="4"/>
        <v>Medium</v>
      </c>
    </row>
    <row r="73" spans="1:5" x14ac:dyDescent="0.25">
      <c r="A73" s="17" t="s">
        <v>32</v>
      </c>
      <c r="B73" s="19">
        <v>0</v>
      </c>
      <c r="C73" s="19" t="str">
        <f t="shared" si="3"/>
        <v>Low</v>
      </c>
      <c r="D73" s="19">
        <v>8357</v>
      </c>
      <c r="E73" s="19" t="str">
        <f t="shared" si="4"/>
        <v>High</v>
      </c>
    </row>
    <row r="74" spans="1:5" x14ac:dyDescent="0.25">
      <c r="A74" s="17" t="s">
        <v>33</v>
      </c>
      <c r="B74" s="19">
        <v>0</v>
      </c>
      <c r="C74" s="19" t="str">
        <f t="shared" si="3"/>
        <v>Low</v>
      </c>
      <c r="D74" s="19">
        <v>0</v>
      </c>
      <c r="E74" s="19" t="str">
        <f t="shared" si="4"/>
        <v>Low</v>
      </c>
    </row>
    <row r="75" spans="1:5" x14ac:dyDescent="0.25">
      <c r="A75" s="17" t="s">
        <v>31</v>
      </c>
      <c r="B75" s="19">
        <v>565</v>
      </c>
      <c r="C75" s="19" t="str">
        <f t="shared" si="3"/>
        <v>Medium</v>
      </c>
      <c r="D75" s="19">
        <v>863</v>
      </c>
      <c r="E75" s="19" t="str">
        <f t="shared" si="4"/>
        <v>Medium</v>
      </c>
    </row>
    <row r="76" spans="1:5" x14ac:dyDescent="0.25">
      <c r="A76" s="17" t="s">
        <v>35</v>
      </c>
      <c r="B76" s="19">
        <v>0</v>
      </c>
      <c r="C76" s="19" t="str">
        <f t="shared" si="3"/>
        <v>Low</v>
      </c>
      <c r="D76" s="19">
        <v>322</v>
      </c>
      <c r="E76" s="19" t="str">
        <f t="shared" si="4"/>
        <v>Medium</v>
      </c>
    </row>
    <row r="77" spans="1:5" x14ac:dyDescent="0.25">
      <c r="A77" s="17" t="s">
        <v>32</v>
      </c>
      <c r="B77" s="19">
        <v>0</v>
      </c>
      <c r="C77" s="19" t="str">
        <f t="shared" si="3"/>
        <v>Low</v>
      </c>
      <c r="D77" s="19">
        <v>800</v>
      </c>
      <c r="E77" s="19" t="str">
        <f t="shared" si="4"/>
        <v>Medium</v>
      </c>
    </row>
    <row r="78" spans="1:5" x14ac:dyDescent="0.25">
      <c r="A78" s="17" t="s">
        <v>31</v>
      </c>
      <c r="B78" s="19">
        <v>0</v>
      </c>
      <c r="C78" s="19" t="str">
        <f t="shared" si="3"/>
        <v>Low</v>
      </c>
      <c r="D78" s="19">
        <v>656</v>
      </c>
      <c r="E78" s="19" t="str">
        <f t="shared" si="4"/>
        <v>Medium</v>
      </c>
    </row>
    <row r="79" spans="1:5" x14ac:dyDescent="0.25">
      <c r="A79" s="17" t="s">
        <v>33</v>
      </c>
      <c r="B79" s="19">
        <v>166</v>
      </c>
      <c r="C79" s="19" t="str">
        <f t="shared" si="3"/>
        <v>Low</v>
      </c>
      <c r="D79" s="19">
        <v>922</v>
      </c>
      <c r="E79" s="19" t="str">
        <f t="shared" si="4"/>
        <v>Medium</v>
      </c>
    </row>
    <row r="80" spans="1:5" x14ac:dyDescent="0.25">
      <c r="A80" s="17" t="s">
        <v>35</v>
      </c>
      <c r="B80" s="19">
        <v>9783</v>
      </c>
      <c r="C80" s="19" t="str">
        <f t="shared" si="3"/>
        <v>High</v>
      </c>
      <c r="D80" s="19">
        <v>885</v>
      </c>
      <c r="E80" s="19" t="str">
        <f t="shared" si="4"/>
        <v>Medium</v>
      </c>
    </row>
    <row r="81" spans="1:5" x14ac:dyDescent="0.25">
      <c r="A81" s="17" t="s">
        <v>35</v>
      </c>
      <c r="B81" s="19">
        <v>674</v>
      </c>
      <c r="C81" s="19" t="str">
        <f t="shared" si="3"/>
        <v>Medium</v>
      </c>
      <c r="D81" s="19">
        <v>2886</v>
      </c>
      <c r="E81" s="19" t="str">
        <f t="shared" si="4"/>
        <v>High</v>
      </c>
    </row>
    <row r="82" spans="1:5" x14ac:dyDescent="0.25">
      <c r="A82" s="17" t="s">
        <v>37</v>
      </c>
      <c r="B82" s="19">
        <v>0</v>
      </c>
      <c r="C82" s="19" t="str">
        <f t="shared" si="3"/>
        <v>Low</v>
      </c>
      <c r="D82" s="19">
        <v>626</v>
      </c>
      <c r="E82" s="19" t="str">
        <f t="shared" si="4"/>
        <v>Medium</v>
      </c>
    </row>
    <row r="83" spans="1:5" x14ac:dyDescent="0.25">
      <c r="A83" s="17" t="s">
        <v>35</v>
      </c>
      <c r="B83" s="19">
        <v>15328</v>
      </c>
      <c r="C83" s="19" t="str">
        <f t="shared" si="3"/>
        <v>High</v>
      </c>
      <c r="D83" s="19">
        <v>0</v>
      </c>
      <c r="E83" s="19" t="str">
        <f t="shared" si="4"/>
        <v>Low</v>
      </c>
    </row>
    <row r="84" spans="1:5" x14ac:dyDescent="0.25">
      <c r="A84" s="17" t="s">
        <v>33</v>
      </c>
      <c r="B84" s="19">
        <v>0</v>
      </c>
      <c r="C84" s="19" t="str">
        <f t="shared" si="3"/>
        <v>Low</v>
      </c>
      <c r="D84" s="19">
        <v>904</v>
      </c>
      <c r="E84" s="19" t="str">
        <f t="shared" si="4"/>
        <v>Medium</v>
      </c>
    </row>
    <row r="85" spans="1:5" x14ac:dyDescent="0.25">
      <c r="A85" s="17" t="s">
        <v>34</v>
      </c>
      <c r="B85" s="19">
        <v>713</v>
      </c>
      <c r="C85" s="19" t="str">
        <f t="shared" si="3"/>
        <v>Medium</v>
      </c>
      <c r="D85" s="19">
        <v>784</v>
      </c>
      <c r="E85" s="19" t="str">
        <f t="shared" si="4"/>
        <v>Medium</v>
      </c>
    </row>
    <row r="86" spans="1:5" x14ac:dyDescent="0.25">
      <c r="A86" s="17" t="s">
        <v>33</v>
      </c>
      <c r="B86" s="19">
        <v>0</v>
      </c>
      <c r="C86" s="19" t="str">
        <f t="shared" si="3"/>
        <v>Low</v>
      </c>
      <c r="D86" s="19">
        <v>806</v>
      </c>
      <c r="E86" s="19" t="str">
        <f t="shared" si="4"/>
        <v>Medium</v>
      </c>
    </row>
    <row r="87" spans="1:5" x14ac:dyDescent="0.25">
      <c r="A87" s="17" t="s">
        <v>34</v>
      </c>
      <c r="B87" s="19">
        <v>0</v>
      </c>
      <c r="C87" s="19" t="str">
        <f t="shared" si="3"/>
        <v>Low</v>
      </c>
      <c r="D87" s="19">
        <v>3281</v>
      </c>
      <c r="E87" s="19" t="str">
        <f t="shared" si="4"/>
        <v>High</v>
      </c>
    </row>
    <row r="88" spans="1:5" x14ac:dyDescent="0.25">
      <c r="A88" s="17" t="s">
        <v>33</v>
      </c>
      <c r="B88" s="19">
        <v>0</v>
      </c>
      <c r="C88" s="19" t="str">
        <f t="shared" si="3"/>
        <v>Low</v>
      </c>
      <c r="D88" s="19">
        <v>759</v>
      </c>
      <c r="E88" s="19" t="str">
        <f t="shared" si="4"/>
        <v>Medium</v>
      </c>
    </row>
    <row r="89" spans="1:5" x14ac:dyDescent="0.25">
      <c r="A89" s="17" t="s">
        <v>31</v>
      </c>
      <c r="B89" s="19">
        <v>0</v>
      </c>
      <c r="C89" s="19" t="str">
        <f t="shared" si="3"/>
        <v>Low</v>
      </c>
      <c r="D89" s="19">
        <v>680</v>
      </c>
      <c r="E89" s="19" t="str">
        <f t="shared" si="4"/>
        <v>Medium</v>
      </c>
    </row>
    <row r="90" spans="1:5" x14ac:dyDescent="0.25">
      <c r="A90" s="17" t="s">
        <v>36</v>
      </c>
      <c r="B90" s="19">
        <v>0</v>
      </c>
      <c r="C90" s="19" t="str">
        <f t="shared" si="3"/>
        <v>Low</v>
      </c>
      <c r="D90" s="19">
        <v>104</v>
      </c>
      <c r="E90" s="19" t="str">
        <f t="shared" si="4"/>
        <v>Low</v>
      </c>
    </row>
    <row r="91" spans="1:5" x14ac:dyDescent="0.25">
      <c r="A91" s="17" t="s">
        <v>31</v>
      </c>
      <c r="B91" s="19">
        <v>303</v>
      </c>
      <c r="C91" s="19" t="str">
        <f t="shared" si="3"/>
        <v>Medium</v>
      </c>
      <c r="D91" s="19">
        <v>899</v>
      </c>
      <c r="E91" s="19" t="str">
        <f t="shared" si="4"/>
        <v>Medium</v>
      </c>
    </row>
    <row r="92" spans="1:5" x14ac:dyDescent="0.25">
      <c r="A92" s="17" t="s">
        <v>31</v>
      </c>
      <c r="B92" s="19">
        <v>900</v>
      </c>
      <c r="C92" s="19" t="str">
        <f t="shared" si="3"/>
        <v>Medium</v>
      </c>
      <c r="D92" s="19">
        <v>1732</v>
      </c>
      <c r="E92" s="19" t="str">
        <f t="shared" si="4"/>
        <v>Medium</v>
      </c>
    </row>
    <row r="93" spans="1:5" x14ac:dyDescent="0.25">
      <c r="A93" s="17" t="s">
        <v>32</v>
      </c>
      <c r="B93" s="19">
        <v>0</v>
      </c>
      <c r="C93" s="19" t="str">
        <f t="shared" si="3"/>
        <v>Low</v>
      </c>
      <c r="D93" s="19">
        <v>706</v>
      </c>
      <c r="E93" s="19" t="str">
        <f t="shared" si="4"/>
        <v>Medium</v>
      </c>
    </row>
    <row r="94" spans="1:5" x14ac:dyDescent="0.25">
      <c r="A94" s="17" t="s">
        <v>34</v>
      </c>
      <c r="B94" s="19">
        <v>1257</v>
      </c>
      <c r="C94" s="19" t="str">
        <f t="shared" si="3"/>
        <v>Medium</v>
      </c>
      <c r="D94" s="19">
        <v>0</v>
      </c>
      <c r="E94" s="19" t="str">
        <f t="shared" si="4"/>
        <v>Low</v>
      </c>
    </row>
    <row r="95" spans="1:5" x14ac:dyDescent="0.25">
      <c r="A95" s="17" t="s">
        <v>31</v>
      </c>
      <c r="B95" s="19">
        <v>0</v>
      </c>
      <c r="C95" s="19" t="str">
        <f t="shared" si="3"/>
        <v>Low</v>
      </c>
      <c r="D95" s="19">
        <v>576</v>
      </c>
      <c r="E95" s="19" t="str">
        <f t="shared" si="4"/>
        <v>Medium</v>
      </c>
    </row>
    <row r="96" spans="1:5" x14ac:dyDescent="0.25">
      <c r="A96" s="17" t="s">
        <v>37</v>
      </c>
      <c r="B96" s="19">
        <v>273</v>
      </c>
      <c r="C96" s="19" t="str">
        <f t="shared" si="3"/>
        <v>Medium</v>
      </c>
      <c r="D96" s="19">
        <v>904</v>
      </c>
      <c r="E96" s="19" t="str">
        <f t="shared" si="4"/>
        <v>Medium</v>
      </c>
    </row>
    <row r="97" spans="1:5" x14ac:dyDescent="0.25">
      <c r="A97" s="17" t="s">
        <v>35</v>
      </c>
      <c r="B97" s="19">
        <v>522</v>
      </c>
      <c r="C97" s="19" t="str">
        <f t="shared" si="3"/>
        <v>Medium</v>
      </c>
      <c r="D97" s="19">
        <v>194</v>
      </c>
      <c r="E97" s="19" t="str">
        <f t="shared" si="4"/>
        <v>Low</v>
      </c>
    </row>
    <row r="98" spans="1:5" x14ac:dyDescent="0.25">
      <c r="A98" s="17" t="s">
        <v>31</v>
      </c>
      <c r="B98" s="19">
        <v>0</v>
      </c>
      <c r="C98" s="19" t="str">
        <f t="shared" si="3"/>
        <v>Low</v>
      </c>
      <c r="D98" s="19">
        <v>710</v>
      </c>
      <c r="E98" s="19" t="str">
        <f t="shared" si="4"/>
        <v>Medium</v>
      </c>
    </row>
    <row r="99" spans="1:5" x14ac:dyDescent="0.25">
      <c r="A99" s="17" t="s">
        <v>31</v>
      </c>
      <c r="B99" s="19">
        <v>0</v>
      </c>
      <c r="C99" s="19" t="str">
        <f t="shared" si="3"/>
        <v>Low</v>
      </c>
      <c r="D99" s="19">
        <v>5564</v>
      </c>
      <c r="E99" s="19" t="str">
        <f t="shared" si="4"/>
        <v>High</v>
      </c>
    </row>
    <row r="100" spans="1:5" x14ac:dyDescent="0.25">
      <c r="A100" s="17" t="s">
        <v>31</v>
      </c>
      <c r="B100" s="19">
        <v>0</v>
      </c>
      <c r="C100" s="19" t="str">
        <f t="shared" si="3"/>
        <v>Low</v>
      </c>
      <c r="D100" s="19">
        <v>192</v>
      </c>
      <c r="E100" s="19" t="str">
        <f t="shared" si="4"/>
        <v>Low</v>
      </c>
    </row>
    <row r="101" spans="1:5" x14ac:dyDescent="0.25">
      <c r="A101" s="17" t="s">
        <v>33</v>
      </c>
      <c r="B101" s="19">
        <v>0</v>
      </c>
      <c r="C101" s="19" t="str">
        <f t="shared" si="3"/>
        <v>Low</v>
      </c>
      <c r="D101" s="19">
        <v>637</v>
      </c>
      <c r="E101" s="19" t="str">
        <f t="shared" si="4"/>
        <v>Medium</v>
      </c>
    </row>
    <row r="102" spans="1:5" x14ac:dyDescent="0.25">
      <c r="A102" s="17" t="s">
        <v>31</v>
      </c>
      <c r="B102" s="19">
        <v>514</v>
      </c>
      <c r="C102" s="19" t="str">
        <f t="shared" si="3"/>
        <v>Medium</v>
      </c>
      <c r="D102" s="19">
        <v>405</v>
      </c>
      <c r="E102" s="19" t="str">
        <f t="shared" si="4"/>
        <v>Medium</v>
      </c>
    </row>
    <row r="103" spans="1:5" x14ac:dyDescent="0.25">
      <c r="A103" s="17" t="s">
        <v>32</v>
      </c>
      <c r="B103" s="19">
        <v>457</v>
      </c>
      <c r="C103" s="19" t="str">
        <f t="shared" si="3"/>
        <v>Medium</v>
      </c>
      <c r="D103" s="19">
        <v>318</v>
      </c>
      <c r="E103" s="19" t="str">
        <f t="shared" si="4"/>
        <v>Medium</v>
      </c>
    </row>
    <row r="104" spans="1:5" x14ac:dyDescent="0.25">
      <c r="A104" s="17" t="s">
        <v>31</v>
      </c>
      <c r="B104" s="19">
        <v>5133</v>
      </c>
      <c r="C104" s="19" t="str">
        <f t="shared" si="3"/>
        <v>High</v>
      </c>
      <c r="D104" s="19">
        <v>698</v>
      </c>
      <c r="E104" s="19" t="str">
        <f t="shared" si="4"/>
        <v>Medium</v>
      </c>
    </row>
    <row r="105" spans="1:5" x14ac:dyDescent="0.25">
      <c r="A105" s="17" t="s">
        <v>33</v>
      </c>
      <c r="B105" s="19">
        <v>0</v>
      </c>
      <c r="C105" s="19" t="str">
        <f t="shared" si="3"/>
        <v>Low</v>
      </c>
      <c r="D105" s="19">
        <v>369</v>
      </c>
      <c r="E105" s="19" t="str">
        <f t="shared" si="4"/>
        <v>Medium</v>
      </c>
    </row>
    <row r="106" spans="1:5" x14ac:dyDescent="0.25">
      <c r="A106" s="17" t="s">
        <v>39</v>
      </c>
      <c r="B106" s="19">
        <v>644</v>
      </c>
      <c r="C106" s="19" t="str">
        <f t="shared" si="3"/>
        <v>Medium</v>
      </c>
      <c r="D106" s="19">
        <v>0</v>
      </c>
      <c r="E106" s="19" t="str">
        <f t="shared" si="4"/>
        <v>Low</v>
      </c>
    </row>
    <row r="107" spans="1:5" x14ac:dyDescent="0.25">
      <c r="A107" s="17" t="s">
        <v>32</v>
      </c>
      <c r="B107" s="19">
        <v>305</v>
      </c>
      <c r="C107" s="19" t="str">
        <f t="shared" si="3"/>
        <v>Medium</v>
      </c>
      <c r="D107" s="19">
        <v>492</v>
      </c>
      <c r="E107" s="19" t="str">
        <f t="shared" si="4"/>
        <v>Medium</v>
      </c>
    </row>
    <row r="108" spans="1:5" x14ac:dyDescent="0.25">
      <c r="A108" s="17" t="s">
        <v>33</v>
      </c>
      <c r="B108" s="19">
        <v>9621</v>
      </c>
      <c r="C108" s="19" t="str">
        <f t="shared" si="3"/>
        <v>High</v>
      </c>
      <c r="D108" s="19">
        <v>308</v>
      </c>
      <c r="E108" s="19" t="str">
        <f t="shared" si="4"/>
        <v>Medium</v>
      </c>
    </row>
    <row r="109" spans="1:5" x14ac:dyDescent="0.25">
      <c r="A109" s="17" t="s">
        <v>34</v>
      </c>
      <c r="B109" s="19">
        <v>0</v>
      </c>
      <c r="C109" s="19" t="str">
        <f t="shared" si="3"/>
        <v>Low</v>
      </c>
      <c r="D109" s="19">
        <v>127</v>
      </c>
      <c r="E109" s="19" t="str">
        <f t="shared" si="4"/>
        <v>Low</v>
      </c>
    </row>
    <row r="110" spans="1:5" x14ac:dyDescent="0.25">
      <c r="A110" s="17" t="s">
        <v>35</v>
      </c>
      <c r="B110" s="19">
        <v>0</v>
      </c>
      <c r="C110" s="19" t="str">
        <f t="shared" si="3"/>
        <v>Low</v>
      </c>
      <c r="D110" s="19">
        <v>565</v>
      </c>
      <c r="E110" s="19" t="str">
        <f t="shared" si="4"/>
        <v>Medium</v>
      </c>
    </row>
    <row r="111" spans="1:5" x14ac:dyDescent="0.25">
      <c r="A111" s="17" t="s">
        <v>32</v>
      </c>
      <c r="B111" s="19">
        <v>0</v>
      </c>
      <c r="C111" s="19" t="str">
        <f t="shared" si="3"/>
        <v>Low</v>
      </c>
      <c r="D111" s="19">
        <v>12632</v>
      </c>
      <c r="E111" s="19" t="str">
        <f t="shared" si="4"/>
        <v>High</v>
      </c>
    </row>
    <row r="112" spans="1:5" x14ac:dyDescent="0.25">
      <c r="A112" s="17" t="s">
        <v>33</v>
      </c>
      <c r="B112" s="19">
        <v>0</v>
      </c>
      <c r="C112" s="19" t="str">
        <f t="shared" si="3"/>
        <v>Low</v>
      </c>
      <c r="D112" s="19">
        <v>116</v>
      </c>
      <c r="E112" s="19" t="str">
        <f t="shared" si="4"/>
        <v>Low</v>
      </c>
    </row>
    <row r="113" spans="1:5" x14ac:dyDescent="0.25">
      <c r="A113" s="17" t="s">
        <v>36</v>
      </c>
      <c r="B113" s="19">
        <v>0</v>
      </c>
      <c r="C113" s="19" t="str">
        <f t="shared" si="3"/>
        <v>Low</v>
      </c>
      <c r="D113" s="19">
        <v>178</v>
      </c>
      <c r="E113" s="19" t="str">
        <f t="shared" si="4"/>
        <v>Low</v>
      </c>
    </row>
    <row r="114" spans="1:5" x14ac:dyDescent="0.25">
      <c r="A114" s="17" t="s">
        <v>31</v>
      </c>
      <c r="B114" s="19">
        <v>6851</v>
      </c>
      <c r="C114" s="19" t="str">
        <f t="shared" si="3"/>
        <v>High</v>
      </c>
      <c r="D114" s="19">
        <v>901</v>
      </c>
      <c r="E114" s="19" t="str">
        <f t="shared" si="4"/>
        <v>Medium</v>
      </c>
    </row>
    <row r="115" spans="1:5" x14ac:dyDescent="0.25">
      <c r="A115" s="17" t="s">
        <v>32</v>
      </c>
      <c r="B115" s="19">
        <v>13496</v>
      </c>
      <c r="C115" s="19" t="str">
        <f t="shared" si="3"/>
        <v>High</v>
      </c>
      <c r="D115" s="19">
        <v>650</v>
      </c>
      <c r="E115" s="19" t="str">
        <f t="shared" si="4"/>
        <v>Medium</v>
      </c>
    </row>
    <row r="116" spans="1:5" x14ac:dyDescent="0.25">
      <c r="A116" s="17" t="s">
        <v>35</v>
      </c>
      <c r="B116" s="19">
        <v>509</v>
      </c>
      <c r="C116" s="19" t="str">
        <f t="shared" si="3"/>
        <v>Medium</v>
      </c>
      <c r="D116" s="19">
        <v>241</v>
      </c>
      <c r="E116" s="19" t="str">
        <f t="shared" si="4"/>
        <v>Low</v>
      </c>
    </row>
    <row r="117" spans="1:5" x14ac:dyDescent="0.25">
      <c r="A117" s="17" t="s">
        <v>36</v>
      </c>
      <c r="B117" s="19">
        <v>0</v>
      </c>
      <c r="C117" s="19" t="str">
        <f t="shared" si="3"/>
        <v>Low</v>
      </c>
      <c r="D117" s="19">
        <v>609</v>
      </c>
      <c r="E117" s="19" t="str">
        <f t="shared" si="4"/>
        <v>Medium</v>
      </c>
    </row>
    <row r="118" spans="1:5" x14ac:dyDescent="0.25">
      <c r="A118" s="17" t="s">
        <v>32</v>
      </c>
      <c r="B118" s="19">
        <v>19155</v>
      </c>
      <c r="C118" s="19" t="str">
        <f t="shared" si="3"/>
        <v>High</v>
      </c>
      <c r="D118" s="19">
        <v>131</v>
      </c>
      <c r="E118" s="19" t="str">
        <f t="shared" si="4"/>
        <v>Low</v>
      </c>
    </row>
    <row r="119" spans="1:5" x14ac:dyDescent="0.25">
      <c r="A119" s="17" t="s">
        <v>32</v>
      </c>
      <c r="B119" s="19">
        <v>0</v>
      </c>
      <c r="C119" s="19" t="str">
        <f t="shared" si="3"/>
        <v>Low</v>
      </c>
      <c r="D119" s="19">
        <v>544</v>
      </c>
      <c r="E119" s="19" t="str">
        <f t="shared" si="4"/>
        <v>Medium</v>
      </c>
    </row>
    <row r="120" spans="1:5" x14ac:dyDescent="0.25">
      <c r="A120" s="17" t="s">
        <v>31</v>
      </c>
      <c r="B120" s="19">
        <v>0</v>
      </c>
      <c r="C120" s="19" t="str">
        <f t="shared" si="3"/>
        <v>Low</v>
      </c>
      <c r="D120" s="19">
        <v>10853</v>
      </c>
      <c r="E120" s="19" t="str">
        <f t="shared" si="4"/>
        <v>High</v>
      </c>
    </row>
    <row r="121" spans="1:5" x14ac:dyDescent="0.25">
      <c r="A121" s="17" t="s">
        <v>36</v>
      </c>
      <c r="B121" s="19">
        <v>374</v>
      </c>
      <c r="C121" s="19" t="str">
        <f t="shared" si="3"/>
        <v>Medium</v>
      </c>
      <c r="D121" s="19">
        <v>0</v>
      </c>
      <c r="E121" s="19" t="str">
        <f t="shared" si="4"/>
        <v>Low</v>
      </c>
    </row>
    <row r="122" spans="1:5" x14ac:dyDescent="0.25">
      <c r="A122" s="17" t="s">
        <v>40</v>
      </c>
      <c r="B122" s="19">
        <v>0</v>
      </c>
      <c r="C122" s="19" t="str">
        <f t="shared" si="3"/>
        <v>Low</v>
      </c>
      <c r="D122" s="19">
        <v>409</v>
      </c>
      <c r="E122" s="19" t="str">
        <f t="shared" si="4"/>
        <v>Medium</v>
      </c>
    </row>
    <row r="123" spans="1:5" x14ac:dyDescent="0.25">
      <c r="A123" s="17" t="s">
        <v>32</v>
      </c>
      <c r="B123" s="19">
        <v>828</v>
      </c>
      <c r="C123" s="19" t="str">
        <f t="shared" si="3"/>
        <v>Medium</v>
      </c>
      <c r="D123" s="19">
        <v>391</v>
      </c>
      <c r="E123" s="19" t="str">
        <f t="shared" si="4"/>
        <v>Medium</v>
      </c>
    </row>
    <row r="124" spans="1:5" x14ac:dyDescent="0.25">
      <c r="A124" s="17" t="s">
        <v>32</v>
      </c>
      <c r="B124" s="19">
        <v>0</v>
      </c>
      <c r="C124" s="19" t="str">
        <f t="shared" si="3"/>
        <v>Low</v>
      </c>
      <c r="D124" s="19">
        <v>322</v>
      </c>
      <c r="E124" s="19" t="str">
        <f t="shared" si="4"/>
        <v>Medium</v>
      </c>
    </row>
    <row r="125" spans="1:5" x14ac:dyDescent="0.25">
      <c r="A125" s="17" t="s">
        <v>31</v>
      </c>
      <c r="B125" s="19">
        <v>829</v>
      </c>
      <c r="C125" s="19" t="str">
        <f t="shared" si="3"/>
        <v>Medium</v>
      </c>
      <c r="D125" s="19">
        <v>583</v>
      </c>
      <c r="E125" s="19" t="str">
        <f t="shared" si="4"/>
        <v>Medium</v>
      </c>
    </row>
    <row r="126" spans="1:5" x14ac:dyDescent="0.25">
      <c r="A126" s="17" t="s">
        <v>31</v>
      </c>
      <c r="B126" s="19">
        <v>0</v>
      </c>
      <c r="C126" s="19" t="str">
        <f t="shared" si="3"/>
        <v>Low</v>
      </c>
      <c r="D126" s="19">
        <v>12242</v>
      </c>
      <c r="E126" s="19" t="str">
        <f t="shared" si="4"/>
        <v>High</v>
      </c>
    </row>
    <row r="127" spans="1:5" x14ac:dyDescent="0.25">
      <c r="A127" s="17" t="s">
        <v>32</v>
      </c>
      <c r="B127" s="19">
        <v>0</v>
      </c>
      <c r="C127" s="19" t="str">
        <f t="shared" si="3"/>
        <v>Low</v>
      </c>
      <c r="D127" s="19">
        <v>479</v>
      </c>
      <c r="E127" s="19" t="str">
        <f t="shared" si="4"/>
        <v>Medium</v>
      </c>
    </row>
    <row r="128" spans="1:5" x14ac:dyDescent="0.25">
      <c r="A128" s="17" t="s">
        <v>33</v>
      </c>
      <c r="B128" s="19">
        <v>939</v>
      </c>
      <c r="C128" s="19" t="str">
        <f t="shared" si="3"/>
        <v>Medium</v>
      </c>
      <c r="D128" s="19">
        <v>496</v>
      </c>
      <c r="E128" s="19" t="str">
        <f t="shared" si="4"/>
        <v>Medium</v>
      </c>
    </row>
    <row r="129" spans="1:5" x14ac:dyDescent="0.25">
      <c r="A129" s="17" t="s">
        <v>33</v>
      </c>
      <c r="B129" s="19">
        <v>0</v>
      </c>
      <c r="C129" s="19" t="str">
        <f t="shared" si="3"/>
        <v>Low</v>
      </c>
      <c r="D129" s="19">
        <v>466</v>
      </c>
      <c r="E129" s="19" t="str">
        <f t="shared" si="4"/>
        <v>Medium</v>
      </c>
    </row>
    <row r="130" spans="1:5" x14ac:dyDescent="0.25">
      <c r="A130" s="17" t="s">
        <v>33</v>
      </c>
      <c r="B130" s="19">
        <v>889</v>
      </c>
      <c r="C130" s="19" t="str">
        <f t="shared" si="3"/>
        <v>Medium</v>
      </c>
      <c r="D130" s="19">
        <v>1583</v>
      </c>
      <c r="E130" s="19" t="str">
        <f t="shared" si="4"/>
        <v>Medium</v>
      </c>
    </row>
    <row r="131" spans="1:5" x14ac:dyDescent="0.25">
      <c r="A131" s="17" t="s">
        <v>32</v>
      </c>
      <c r="B131" s="19">
        <v>876</v>
      </c>
      <c r="C131" s="19" t="str">
        <f t="shared" si="3"/>
        <v>Medium</v>
      </c>
      <c r="D131" s="19">
        <v>1533</v>
      </c>
      <c r="E131" s="19" t="str">
        <f t="shared" si="4"/>
        <v>Medium</v>
      </c>
    </row>
    <row r="132" spans="1:5" x14ac:dyDescent="0.25">
      <c r="A132" s="17" t="s">
        <v>31</v>
      </c>
      <c r="B132" s="19">
        <v>893</v>
      </c>
      <c r="C132" s="19" t="str">
        <f t="shared" si="3"/>
        <v>Medium</v>
      </c>
      <c r="D132" s="19">
        <v>0</v>
      </c>
      <c r="E132" s="19" t="str">
        <f t="shared" si="4"/>
        <v>Low</v>
      </c>
    </row>
    <row r="133" spans="1:5" x14ac:dyDescent="0.25">
      <c r="A133" s="17" t="s">
        <v>35</v>
      </c>
      <c r="B133" s="19">
        <v>12760</v>
      </c>
      <c r="C133" s="19" t="str">
        <f t="shared" ref="C133:C196" si="5">IF(B133&lt;250,"Low",IF(B133&lt;2000,"Medium","High"))</f>
        <v>High</v>
      </c>
      <c r="D133" s="19">
        <v>4873</v>
      </c>
      <c r="E133" s="19" t="str">
        <f t="shared" ref="E133:E196" si="6">IF(D133&lt;250,"Low",IF(D133&lt;2000,"Medium","High"))</f>
        <v>High</v>
      </c>
    </row>
    <row r="134" spans="1:5" x14ac:dyDescent="0.25">
      <c r="A134" s="17" t="s">
        <v>32</v>
      </c>
      <c r="B134" s="19">
        <v>0</v>
      </c>
      <c r="C134" s="19" t="str">
        <f t="shared" si="5"/>
        <v>Low</v>
      </c>
      <c r="D134" s="19">
        <v>0</v>
      </c>
      <c r="E134" s="19" t="str">
        <f t="shared" si="6"/>
        <v>Low</v>
      </c>
    </row>
    <row r="135" spans="1:5" x14ac:dyDescent="0.25">
      <c r="A135" s="17" t="s">
        <v>31</v>
      </c>
      <c r="B135" s="19">
        <v>0</v>
      </c>
      <c r="C135" s="19" t="str">
        <f t="shared" si="5"/>
        <v>Low</v>
      </c>
      <c r="D135" s="19">
        <v>717</v>
      </c>
      <c r="E135" s="19" t="str">
        <f t="shared" si="6"/>
        <v>Medium</v>
      </c>
    </row>
    <row r="136" spans="1:5" x14ac:dyDescent="0.25">
      <c r="A136" s="17" t="s">
        <v>31</v>
      </c>
      <c r="B136" s="19">
        <v>959</v>
      </c>
      <c r="C136" s="19" t="str">
        <f t="shared" si="5"/>
        <v>Medium</v>
      </c>
      <c r="D136" s="19">
        <v>7876</v>
      </c>
      <c r="E136" s="19" t="str">
        <f t="shared" si="6"/>
        <v>High</v>
      </c>
    </row>
    <row r="137" spans="1:5" x14ac:dyDescent="0.25">
      <c r="A137" s="17" t="s">
        <v>31</v>
      </c>
      <c r="B137" s="19">
        <v>0</v>
      </c>
      <c r="C137" s="19" t="str">
        <f t="shared" si="5"/>
        <v>Low</v>
      </c>
      <c r="D137" s="19">
        <v>4449</v>
      </c>
      <c r="E137" s="19" t="str">
        <f t="shared" si="6"/>
        <v>High</v>
      </c>
    </row>
    <row r="138" spans="1:5" x14ac:dyDescent="0.25">
      <c r="A138" s="17" t="s">
        <v>38</v>
      </c>
      <c r="B138" s="19">
        <v>0</v>
      </c>
      <c r="C138" s="19" t="str">
        <f t="shared" si="5"/>
        <v>Low</v>
      </c>
      <c r="D138" s="19">
        <v>0</v>
      </c>
      <c r="E138" s="19" t="str">
        <f t="shared" si="6"/>
        <v>Low</v>
      </c>
    </row>
    <row r="139" spans="1:5" x14ac:dyDescent="0.25">
      <c r="A139" s="17" t="s">
        <v>35</v>
      </c>
      <c r="B139" s="19">
        <v>0</v>
      </c>
      <c r="C139" s="19" t="str">
        <f t="shared" si="5"/>
        <v>Low</v>
      </c>
      <c r="D139" s="19">
        <v>104</v>
      </c>
      <c r="E139" s="19" t="str">
        <f t="shared" si="6"/>
        <v>Low</v>
      </c>
    </row>
    <row r="140" spans="1:5" x14ac:dyDescent="0.25">
      <c r="A140" s="17" t="s">
        <v>37</v>
      </c>
      <c r="B140" s="19">
        <v>0</v>
      </c>
      <c r="C140" s="19" t="str">
        <f t="shared" si="5"/>
        <v>Low</v>
      </c>
      <c r="D140" s="19">
        <v>897</v>
      </c>
      <c r="E140" s="19" t="str">
        <f t="shared" si="6"/>
        <v>Medium</v>
      </c>
    </row>
    <row r="141" spans="1:5" x14ac:dyDescent="0.25">
      <c r="A141" s="17" t="s">
        <v>33</v>
      </c>
      <c r="B141" s="19">
        <v>698</v>
      </c>
      <c r="C141" s="19" t="str">
        <f t="shared" si="5"/>
        <v>Medium</v>
      </c>
      <c r="D141" s="19">
        <v>4033</v>
      </c>
      <c r="E141" s="19" t="str">
        <f t="shared" si="6"/>
        <v>High</v>
      </c>
    </row>
    <row r="142" spans="1:5" x14ac:dyDescent="0.25">
      <c r="A142" s="17" t="s">
        <v>32</v>
      </c>
      <c r="B142" s="19">
        <v>0</v>
      </c>
      <c r="C142" s="19" t="str">
        <f t="shared" si="5"/>
        <v>Low</v>
      </c>
      <c r="D142" s="19">
        <v>945</v>
      </c>
      <c r="E142" s="19" t="str">
        <f t="shared" si="6"/>
        <v>Medium</v>
      </c>
    </row>
    <row r="143" spans="1:5" x14ac:dyDescent="0.25">
      <c r="A143" s="17" t="s">
        <v>32</v>
      </c>
      <c r="B143" s="19">
        <v>0</v>
      </c>
      <c r="C143" s="19" t="str">
        <f t="shared" si="5"/>
        <v>Low</v>
      </c>
      <c r="D143" s="19">
        <v>836</v>
      </c>
      <c r="E143" s="19" t="str">
        <f t="shared" si="6"/>
        <v>Medium</v>
      </c>
    </row>
    <row r="144" spans="1:5" x14ac:dyDescent="0.25">
      <c r="A144" s="17" t="s">
        <v>31</v>
      </c>
      <c r="B144" s="19">
        <v>0</v>
      </c>
      <c r="C144" s="19" t="str">
        <f t="shared" si="5"/>
        <v>Low</v>
      </c>
      <c r="D144" s="19">
        <v>325</v>
      </c>
      <c r="E144" s="19" t="str">
        <f t="shared" si="6"/>
        <v>Medium</v>
      </c>
    </row>
    <row r="145" spans="1:5" x14ac:dyDescent="0.25">
      <c r="A145" s="17" t="s">
        <v>31</v>
      </c>
      <c r="B145" s="19">
        <v>12974</v>
      </c>
      <c r="C145" s="19" t="str">
        <f t="shared" si="5"/>
        <v>High</v>
      </c>
      <c r="D145" s="19">
        <v>19568</v>
      </c>
      <c r="E145" s="19" t="str">
        <f t="shared" si="6"/>
        <v>High</v>
      </c>
    </row>
    <row r="146" spans="1:5" x14ac:dyDescent="0.25">
      <c r="A146" s="17" t="s">
        <v>32</v>
      </c>
      <c r="B146" s="19">
        <v>0</v>
      </c>
      <c r="C146" s="19" t="str">
        <f t="shared" si="5"/>
        <v>Low</v>
      </c>
      <c r="D146" s="19">
        <v>803</v>
      </c>
      <c r="E146" s="19" t="str">
        <f t="shared" si="6"/>
        <v>Medium</v>
      </c>
    </row>
    <row r="147" spans="1:5" x14ac:dyDescent="0.25">
      <c r="A147" s="17" t="s">
        <v>31</v>
      </c>
      <c r="B147" s="19">
        <v>317</v>
      </c>
      <c r="C147" s="19" t="str">
        <f t="shared" si="5"/>
        <v>Medium</v>
      </c>
      <c r="D147" s="19">
        <v>10980</v>
      </c>
      <c r="E147" s="19" t="str">
        <f t="shared" si="6"/>
        <v>High</v>
      </c>
    </row>
    <row r="148" spans="1:5" x14ac:dyDescent="0.25">
      <c r="A148" s="17" t="s">
        <v>35</v>
      </c>
      <c r="B148" s="19">
        <v>0</v>
      </c>
      <c r="C148" s="19" t="str">
        <f t="shared" si="5"/>
        <v>Low</v>
      </c>
      <c r="D148" s="19">
        <v>265</v>
      </c>
      <c r="E148" s="19" t="str">
        <f t="shared" si="6"/>
        <v>Medium</v>
      </c>
    </row>
    <row r="149" spans="1:5" x14ac:dyDescent="0.25">
      <c r="A149" s="17" t="s">
        <v>37</v>
      </c>
      <c r="B149" s="19">
        <v>0</v>
      </c>
      <c r="C149" s="19" t="str">
        <f t="shared" si="5"/>
        <v>Low</v>
      </c>
      <c r="D149" s="19">
        <v>609</v>
      </c>
      <c r="E149" s="19" t="str">
        <f t="shared" si="6"/>
        <v>Medium</v>
      </c>
    </row>
    <row r="150" spans="1:5" x14ac:dyDescent="0.25">
      <c r="A150" s="17" t="s">
        <v>31</v>
      </c>
      <c r="B150" s="19">
        <v>0</v>
      </c>
      <c r="C150" s="19" t="str">
        <f t="shared" si="5"/>
        <v>Low</v>
      </c>
      <c r="D150" s="19">
        <v>1851</v>
      </c>
      <c r="E150" s="19" t="str">
        <f t="shared" si="6"/>
        <v>Medium</v>
      </c>
    </row>
    <row r="151" spans="1:5" x14ac:dyDescent="0.25">
      <c r="A151" s="17" t="s">
        <v>32</v>
      </c>
      <c r="B151" s="19">
        <v>192</v>
      </c>
      <c r="C151" s="19" t="str">
        <f t="shared" si="5"/>
        <v>Low</v>
      </c>
      <c r="D151" s="19">
        <v>199</v>
      </c>
      <c r="E151" s="19" t="str">
        <f t="shared" si="6"/>
        <v>Low</v>
      </c>
    </row>
    <row r="152" spans="1:5" x14ac:dyDescent="0.25">
      <c r="A152" s="17" t="s">
        <v>33</v>
      </c>
      <c r="B152" s="19">
        <v>0</v>
      </c>
      <c r="C152" s="19" t="str">
        <f t="shared" si="5"/>
        <v>Low</v>
      </c>
      <c r="D152" s="19">
        <v>500</v>
      </c>
      <c r="E152" s="19" t="str">
        <f t="shared" si="6"/>
        <v>Medium</v>
      </c>
    </row>
    <row r="153" spans="1:5" x14ac:dyDescent="0.25">
      <c r="A153" s="17" t="s">
        <v>33</v>
      </c>
      <c r="B153" s="19">
        <v>0</v>
      </c>
      <c r="C153" s="19" t="str">
        <f t="shared" si="5"/>
        <v>Low</v>
      </c>
      <c r="D153" s="19">
        <v>509</v>
      </c>
      <c r="E153" s="19" t="str">
        <f t="shared" si="6"/>
        <v>Medium</v>
      </c>
    </row>
    <row r="154" spans="1:5" x14ac:dyDescent="0.25">
      <c r="A154" s="17" t="s">
        <v>36</v>
      </c>
      <c r="B154" s="19">
        <v>0</v>
      </c>
      <c r="C154" s="19" t="str">
        <f t="shared" si="5"/>
        <v>Low</v>
      </c>
      <c r="D154" s="19">
        <v>270</v>
      </c>
      <c r="E154" s="19" t="str">
        <f t="shared" si="6"/>
        <v>Medium</v>
      </c>
    </row>
    <row r="155" spans="1:5" x14ac:dyDescent="0.25">
      <c r="A155" s="17" t="s">
        <v>33</v>
      </c>
      <c r="B155" s="19">
        <v>0</v>
      </c>
      <c r="C155" s="19" t="str">
        <f t="shared" si="5"/>
        <v>Low</v>
      </c>
      <c r="D155" s="19">
        <v>457</v>
      </c>
      <c r="E155" s="19" t="str">
        <f t="shared" si="6"/>
        <v>Medium</v>
      </c>
    </row>
    <row r="156" spans="1:5" x14ac:dyDescent="0.25">
      <c r="A156" s="17" t="s">
        <v>36</v>
      </c>
      <c r="B156" s="19">
        <v>0</v>
      </c>
      <c r="C156" s="19" t="str">
        <f t="shared" si="5"/>
        <v>Low</v>
      </c>
      <c r="D156" s="19">
        <v>260</v>
      </c>
      <c r="E156" s="19" t="str">
        <f t="shared" si="6"/>
        <v>Medium</v>
      </c>
    </row>
    <row r="157" spans="1:5" x14ac:dyDescent="0.25">
      <c r="A157" s="17" t="s">
        <v>33</v>
      </c>
      <c r="B157" s="19">
        <v>942</v>
      </c>
      <c r="C157" s="19" t="str">
        <f t="shared" si="5"/>
        <v>Medium</v>
      </c>
      <c r="D157" s="19">
        <v>3036</v>
      </c>
      <c r="E157" s="19" t="str">
        <f t="shared" si="6"/>
        <v>High</v>
      </c>
    </row>
    <row r="158" spans="1:5" x14ac:dyDescent="0.25">
      <c r="A158" s="17" t="s">
        <v>31</v>
      </c>
      <c r="B158" s="19">
        <v>0</v>
      </c>
      <c r="C158" s="19" t="str">
        <f t="shared" si="5"/>
        <v>Low</v>
      </c>
      <c r="D158" s="19">
        <v>643</v>
      </c>
      <c r="E158" s="19" t="str">
        <f t="shared" si="6"/>
        <v>Medium</v>
      </c>
    </row>
    <row r="159" spans="1:5" x14ac:dyDescent="0.25">
      <c r="A159" s="17" t="s">
        <v>33</v>
      </c>
      <c r="B159" s="19">
        <v>3329</v>
      </c>
      <c r="C159" s="19" t="str">
        <f t="shared" si="5"/>
        <v>High</v>
      </c>
      <c r="D159" s="19">
        <v>0</v>
      </c>
      <c r="E159" s="19" t="str">
        <f t="shared" si="6"/>
        <v>Low</v>
      </c>
    </row>
    <row r="160" spans="1:5" x14ac:dyDescent="0.25">
      <c r="A160" s="17" t="s">
        <v>36</v>
      </c>
      <c r="B160" s="19">
        <v>0</v>
      </c>
      <c r="C160" s="19" t="str">
        <f t="shared" si="5"/>
        <v>Low</v>
      </c>
      <c r="D160" s="19">
        <v>6345</v>
      </c>
      <c r="E160" s="19" t="str">
        <f t="shared" si="6"/>
        <v>High</v>
      </c>
    </row>
    <row r="161" spans="1:5" x14ac:dyDescent="0.25">
      <c r="A161" s="17" t="s">
        <v>34</v>
      </c>
      <c r="B161" s="19">
        <v>0</v>
      </c>
      <c r="C161" s="19" t="str">
        <f t="shared" si="5"/>
        <v>Low</v>
      </c>
      <c r="D161" s="19">
        <v>922</v>
      </c>
      <c r="E161" s="19" t="str">
        <f t="shared" si="6"/>
        <v>Medium</v>
      </c>
    </row>
    <row r="162" spans="1:5" x14ac:dyDescent="0.25">
      <c r="A162" s="17" t="s">
        <v>32</v>
      </c>
      <c r="B162" s="19">
        <v>0</v>
      </c>
      <c r="C162" s="19" t="str">
        <f t="shared" si="5"/>
        <v>Low</v>
      </c>
      <c r="D162" s="19">
        <v>909</v>
      </c>
      <c r="E162" s="19" t="str">
        <f t="shared" si="6"/>
        <v>Medium</v>
      </c>
    </row>
    <row r="163" spans="1:5" x14ac:dyDescent="0.25">
      <c r="A163" s="17" t="s">
        <v>40</v>
      </c>
      <c r="B163" s="19">
        <v>0</v>
      </c>
      <c r="C163" s="19" t="str">
        <f t="shared" si="5"/>
        <v>Low</v>
      </c>
      <c r="D163" s="19">
        <v>775</v>
      </c>
      <c r="E163" s="19" t="str">
        <f t="shared" si="6"/>
        <v>Medium</v>
      </c>
    </row>
    <row r="164" spans="1:5" x14ac:dyDescent="0.25">
      <c r="A164" s="17" t="s">
        <v>32</v>
      </c>
      <c r="B164" s="19">
        <v>0</v>
      </c>
      <c r="C164" s="19" t="str">
        <f t="shared" si="5"/>
        <v>Low</v>
      </c>
      <c r="D164" s="19">
        <v>979</v>
      </c>
      <c r="E164" s="19" t="str">
        <f t="shared" si="6"/>
        <v>Medium</v>
      </c>
    </row>
    <row r="165" spans="1:5" x14ac:dyDescent="0.25">
      <c r="A165" s="17" t="s">
        <v>32</v>
      </c>
      <c r="B165" s="19">
        <v>0</v>
      </c>
      <c r="C165" s="19" t="str">
        <f t="shared" si="5"/>
        <v>Low</v>
      </c>
      <c r="D165" s="19">
        <v>948</v>
      </c>
      <c r="E165" s="19" t="str">
        <f t="shared" si="6"/>
        <v>Medium</v>
      </c>
    </row>
    <row r="166" spans="1:5" x14ac:dyDescent="0.25">
      <c r="A166" s="17" t="s">
        <v>35</v>
      </c>
      <c r="B166" s="19">
        <v>339</v>
      </c>
      <c r="C166" s="19" t="str">
        <f t="shared" si="5"/>
        <v>Medium</v>
      </c>
      <c r="D166" s="19">
        <v>2790</v>
      </c>
      <c r="E166" s="19" t="str">
        <f t="shared" si="6"/>
        <v>High</v>
      </c>
    </row>
    <row r="167" spans="1:5" x14ac:dyDescent="0.25">
      <c r="A167" s="17" t="s">
        <v>36</v>
      </c>
      <c r="B167" s="19">
        <v>0</v>
      </c>
      <c r="C167" s="19" t="str">
        <f t="shared" si="5"/>
        <v>Low</v>
      </c>
      <c r="D167" s="19">
        <v>309</v>
      </c>
      <c r="E167" s="19" t="str">
        <f t="shared" si="6"/>
        <v>Medium</v>
      </c>
    </row>
    <row r="168" spans="1:5" x14ac:dyDescent="0.25">
      <c r="A168" s="17" t="s">
        <v>31</v>
      </c>
      <c r="B168" s="19">
        <v>0</v>
      </c>
      <c r="C168" s="19" t="str">
        <f t="shared" si="5"/>
        <v>Low</v>
      </c>
      <c r="D168" s="19">
        <v>762</v>
      </c>
      <c r="E168" s="19" t="str">
        <f t="shared" si="6"/>
        <v>Medium</v>
      </c>
    </row>
    <row r="169" spans="1:5" x14ac:dyDescent="0.25">
      <c r="A169" s="17" t="s">
        <v>31</v>
      </c>
      <c r="B169" s="19">
        <v>0</v>
      </c>
      <c r="C169" s="19" t="str">
        <f t="shared" si="5"/>
        <v>Low</v>
      </c>
      <c r="D169" s="19">
        <v>970</v>
      </c>
      <c r="E169" s="19" t="str">
        <f t="shared" si="6"/>
        <v>Medium</v>
      </c>
    </row>
    <row r="170" spans="1:5" x14ac:dyDescent="0.25">
      <c r="A170" s="17" t="s">
        <v>36</v>
      </c>
      <c r="B170" s="19">
        <v>105</v>
      </c>
      <c r="C170" s="19" t="str">
        <f t="shared" si="5"/>
        <v>Low</v>
      </c>
      <c r="D170" s="19">
        <v>320</v>
      </c>
      <c r="E170" s="19" t="str">
        <f t="shared" si="6"/>
        <v>Medium</v>
      </c>
    </row>
    <row r="171" spans="1:5" x14ac:dyDescent="0.25">
      <c r="A171" s="17" t="s">
        <v>31</v>
      </c>
      <c r="B171" s="19">
        <v>0</v>
      </c>
      <c r="C171" s="19" t="str">
        <f t="shared" si="5"/>
        <v>Low</v>
      </c>
      <c r="D171" s="19">
        <v>861</v>
      </c>
      <c r="E171" s="19" t="str">
        <f t="shared" si="6"/>
        <v>Medium</v>
      </c>
    </row>
    <row r="172" spans="1:5" x14ac:dyDescent="0.25">
      <c r="A172" s="17" t="s">
        <v>37</v>
      </c>
      <c r="B172" s="19">
        <v>216</v>
      </c>
      <c r="C172" s="19" t="str">
        <f t="shared" si="5"/>
        <v>Low</v>
      </c>
      <c r="D172" s="19">
        <v>262</v>
      </c>
      <c r="E172" s="19" t="str">
        <f t="shared" si="6"/>
        <v>Medium</v>
      </c>
    </row>
    <row r="173" spans="1:5" x14ac:dyDescent="0.25">
      <c r="A173" s="17" t="s">
        <v>32</v>
      </c>
      <c r="B173" s="19">
        <v>113</v>
      </c>
      <c r="C173" s="19" t="str">
        <f t="shared" si="5"/>
        <v>Low</v>
      </c>
      <c r="D173" s="19">
        <v>692</v>
      </c>
      <c r="E173" s="19" t="str">
        <f t="shared" si="6"/>
        <v>Medium</v>
      </c>
    </row>
    <row r="174" spans="1:5" x14ac:dyDescent="0.25">
      <c r="A174" s="17" t="s">
        <v>36</v>
      </c>
      <c r="B174" s="19">
        <v>109</v>
      </c>
      <c r="C174" s="19" t="str">
        <f t="shared" si="5"/>
        <v>Low</v>
      </c>
      <c r="D174" s="19">
        <v>540</v>
      </c>
      <c r="E174" s="19" t="str">
        <f t="shared" si="6"/>
        <v>Medium</v>
      </c>
    </row>
    <row r="175" spans="1:5" x14ac:dyDescent="0.25">
      <c r="A175" s="17" t="s">
        <v>33</v>
      </c>
      <c r="B175" s="19">
        <v>0</v>
      </c>
      <c r="C175" s="19" t="str">
        <f t="shared" si="5"/>
        <v>Low</v>
      </c>
      <c r="D175" s="19">
        <v>470</v>
      </c>
      <c r="E175" s="19" t="str">
        <f t="shared" si="6"/>
        <v>Medium</v>
      </c>
    </row>
    <row r="176" spans="1:5" x14ac:dyDescent="0.25">
      <c r="A176" s="17" t="s">
        <v>33</v>
      </c>
      <c r="B176" s="19">
        <v>0</v>
      </c>
      <c r="C176" s="19" t="str">
        <f t="shared" si="5"/>
        <v>Low</v>
      </c>
      <c r="D176" s="19">
        <v>192</v>
      </c>
      <c r="E176" s="19" t="str">
        <f t="shared" si="6"/>
        <v>Low</v>
      </c>
    </row>
    <row r="177" spans="1:5" x14ac:dyDescent="0.25">
      <c r="A177" s="17" t="s">
        <v>33</v>
      </c>
      <c r="B177" s="19">
        <v>8176</v>
      </c>
      <c r="C177" s="19" t="str">
        <f t="shared" si="5"/>
        <v>High</v>
      </c>
      <c r="D177" s="19">
        <v>12230</v>
      </c>
      <c r="E177" s="19" t="str">
        <f t="shared" si="6"/>
        <v>High</v>
      </c>
    </row>
    <row r="178" spans="1:5" x14ac:dyDescent="0.25">
      <c r="A178" s="17" t="s">
        <v>37</v>
      </c>
      <c r="B178" s="19">
        <v>0</v>
      </c>
      <c r="C178" s="19" t="str">
        <f t="shared" si="5"/>
        <v>Low</v>
      </c>
      <c r="D178" s="19">
        <v>772</v>
      </c>
      <c r="E178" s="19" t="str">
        <f t="shared" si="6"/>
        <v>Medium</v>
      </c>
    </row>
    <row r="179" spans="1:5" x14ac:dyDescent="0.25">
      <c r="A179" s="17" t="s">
        <v>32</v>
      </c>
      <c r="B179" s="19">
        <v>468</v>
      </c>
      <c r="C179" s="19" t="str">
        <f t="shared" si="5"/>
        <v>Medium</v>
      </c>
      <c r="D179" s="19">
        <v>14186</v>
      </c>
      <c r="E179" s="19" t="str">
        <f t="shared" si="6"/>
        <v>High</v>
      </c>
    </row>
    <row r="180" spans="1:5" x14ac:dyDescent="0.25">
      <c r="A180" s="17" t="s">
        <v>36</v>
      </c>
      <c r="B180" s="19">
        <v>7885</v>
      </c>
      <c r="C180" s="19" t="str">
        <f t="shared" si="5"/>
        <v>High</v>
      </c>
      <c r="D180" s="19">
        <v>6330</v>
      </c>
      <c r="E180" s="19" t="str">
        <f t="shared" si="6"/>
        <v>High</v>
      </c>
    </row>
    <row r="181" spans="1:5" x14ac:dyDescent="0.25">
      <c r="A181" s="17" t="s">
        <v>31</v>
      </c>
      <c r="B181" s="19">
        <v>0</v>
      </c>
      <c r="C181" s="19" t="str">
        <f t="shared" si="5"/>
        <v>Low</v>
      </c>
      <c r="D181" s="19">
        <v>18716</v>
      </c>
      <c r="E181" s="19" t="str">
        <f t="shared" si="6"/>
        <v>High</v>
      </c>
    </row>
    <row r="182" spans="1:5" x14ac:dyDescent="0.25">
      <c r="A182" s="17" t="s">
        <v>33</v>
      </c>
      <c r="B182" s="19">
        <v>0</v>
      </c>
      <c r="C182" s="19" t="str">
        <f t="shared" si="5"/>
        <v>Low</v>
      </c>
      <c r="D182" s="19">
        <v>886</v>
      </c>
      <c r="E182" s="19" t="str">
        <f t="shared" si="6"/>
        <v>Medium</v>
      </c>
    </row>
    <row r="183" spans="1:5" x14ac:dyDescent="0.25">
      <c r="A183" s="17" t="s">
        <v>35</v>
      </c>
      <c r="B183" s="19">
        <v>0</v>
      </c>
      <c r="C183" s="19" t="str">
        <f t="shared" si="5"/>
        <v>Low</v>
      </c>
      <c r="D183" s="19">
        <v>750</v>
      </c>
      <c r="E183" s="19" t="str">
        <f t="shared" si="6"/>
        <v>Medium</v>
      </c>
    </row>
    <row r="184" spans="1:5" x14ac:dyDescent="0.25">
      <c r="A184" s="17" t="s">
        <v>31</v>
      </c>
      <c r="B184" s="19">
        <v>0</v>
      </c>
      <c r="C184" s="19" t="str">
        <f t="shared" si="5"/>
        <v>Low</v>
      </c>
      <c r="D184" s="19">
        <v>3870</v>
      </c>
      <c r="E184" s="19" t="str">
        <f t="shared" si="6"/>
        <v>High</v>
      </c>
    </row>
    <row r="185" spans="1:5" x14ac:dyDescent="0.25">
      <c r="A185" s="17" t="s">
        <v>31</v>
      </c>
      <c r="B185" s="19">
        <v>0</v>
      </c>
      <c r="C185" s="19" t="str">
        <f t="shared" si="5"/>
        <v>Low</v>
      </c>
      <c r="D185" s="19">
        <v>3273</v>
      </c>
      <c r="E185" s="19" t="str">
        <f t="shared" si="6"/>
        <v>High</v>
      </c>
    </row>
    <row r="186" spans="1:5" x14ac:dyDescent="0.25">
      <c r="A186" s="17" t="s">
        <v>35</v>
      </c>
      <c r="B186" s="19">
        <v>0</v>
      </c>
      <c r="C186" s="19" t="str">
        <f t="shared" si="5"/>
        <v>Low</v>
      </c>
      <c r="D186" s="19">
        <v>406</v>
      </c>
      <c r="E186" s="19" t="str">
        <f t="shared" si="6"/>
        <v>Medium</v>
      </c>
    </row>
    <row r="187" spans="1:5" x14ac:dyDescent="0.25">
      <c r="A187" s="17" t="s">
        <v>32</v>
      </c>
      <c r="B187" s="19">
        <v>0</v>
      </c>
      <c r="C187" s="19" t="str">
        <f t="shared" si="5"/>
        <v>Low</v>
      </c>
      <c r="D187" s="19">
        <v>461</v>
      </c>
      <c r="E187" s="19" t="str">
        <f t="shared" si="6"/>
        <v>Medium</v>
      </c>
    </row>
    <row r="188" spans="1:5" x14ac:dyDescent="0.25">
      <c r="A188" s="17" t="s">
        <v>32</v>
      </c>
      <c r="B188" s="19">
        <v>0</v>
      </c>
      <c r="C188" s="19" t="str">
        <f t="shared" si="5"/>
        <v>Low</v>
      </c>
      <c r="D188" s="19">
        <v>340</v>
      </c>
      <c r="E188" s="19" t="str">
        <f t="shared" si="6"/>
        <v>Medium</v>
      </c>
    </row>
    <row r="189" spans="1:5" x14ac:dyDescent="0.25">
      <c r="A189" s="17" t="s">
        <v>31</v>
      </c>
      <c r="B189" s="19">
        <v>0</v>
      </c>
      <c r="C189" s="19" t="str">
        <f t="shared" si="5"/>
        <v>Low</v>
      </c>
      <c r="D189" s="19">
        <v>6490</v>
      </c>
      <c r="E189" s="19" t="str">
        <f t="shared" si="6"/>
        <v>High</v>
      </c>
    </row>
    <row r="190" spans="1:5" x14ac:dyDescent="0.25">
      <c r="A190" s="17" t="s">
        <v>31</v>
      </c>
      <c r="B190" s="19">
        <v>734</v>
      </c>
      <c r="C190" s="19" t="str">
        <f t="shared" si="5"/>
        <v>Medium</v>
      </c>
      <c r="D190" s="19">
        <v>348</v>
      </c>
      <c r="E190" s="19" t="str">
        <f t="shared" si="6"/>
        <v>Medium</v>
      </c>
    </row>
    <row r="191" spans="1:5" x14ac:dyDescent="0.25">
      <c r="A191" s="17" t="s">
        <v>32</v>
      </c>
      <c r="B191" s="19">
        <v>0</v>
      </c>
      <c r="C191" s="19" t="str">
        <f t="shared" si="5"/>
        <v>Low</v>
      </c>
      <c r="D191" s="19">
        <v>506</v>
      </c>
      <c r="E191" s="19" t="str">
        <f t="shared" si="6"/>
        <v>Medium</v>
      </c>
    </row>
    <row r="192" spans="1:5" x14ac:dyDescent="0.25">
      <c r="A192" s="17" t="s">
        <v>36</v>
      </c>
      <c r="B192" s="19">
        <v>0</v>
      </c>
      <c r="C192" s="19" t="str">
        <f t="shared" si="5"/>
        <v>Low</v>
      </c>
      <c r="D192" s="19">
        <v>14717</v>
      </c>
      <c r="E192" s="19" t="str">
        <f t="shared" si="6"/>
        <v>High</v>
      </c>
    </row>
    <row r="193" spans="1:5" x14ac:dyDescent="0.25">
      <c r="A193" s="17" t="s">
        <v>35</v>
      </c>
      <c r="B193" s="19">
        <v>172</v>
      </c>
      <c r="C193" s="19" t="str">
        <f t="shared" si="5"/>
        <v>Low</v>
      </c>
      <c r="D193" s="19">
        <v>0</v>
      </c>
      <c r="E193" s="19" t="str">
        <f t="shared" si="6"/>
        <v>Low</v>
      </c>
    </row>
    <row r="194" spans="1:5" x14ac:dyDescent="0.25">
      <c r="A194" s="17" t="s">
        <v>33</v>
      </c>
      <c r="B194" s="19">
        <v>644</v>
      </c>
      <c r="C194" s="19" t="str">
        <f t="shared" si="5"/>
        <v>Medium</v>
      </c>
      <c r="D194" s="19">
        <v>1571</v>
      </c>
      <c r="E194" s="19" t="str">
        <f t="shared" si="6"/>
        <v>Medium</v>
      </c>
    </row>
    <row r="195" spans="1:5" x14ac:dyDescent="0.25">
      <c r="A195" s="17" t="s">
        <v>33</v>
      </c>
      <c r="B195" s="19">
        <v>0</v>
      </c>
      <c r="C195" s="19" t="str">
        <f t="shared" si="5"/>
        <v>Low</v>
      </c>
      <c r="D195" s="19">
        <v>0</v>
      </c>
      <c r="E195" s="19" t="str">
        <f t="shared" si="6"/>
        <v>Low</v>
      </c>
    </row>
    <row r="196" spans="1:5" x14ac:dyDescent="0.25">
      <c r="A196" s="17" t="s">
        <v>32</v>
      </c>
      <c r="B196" s="19">
        <v>617</v>
      </c>
      <c r="C196" s="19" t="str">
        <f t="shared" si="5"/>
        <v>Medium</v>
      </c>
      <c r="D196" s="19">
        <v>411</v>
      </c>
      <c r="E196" s="19" t="str">
        <f t="shared" si="6"/>
        <v>Medium</v>
      </c>
    </row>
    <row r="197" spans="1:5" x14ac:dyDescent="0.25">
      <c r="A197" s="17" t="s">
        <v>33</v>
      </c>
      <c r="B197" s="19">
        <v>0</v>
      </c>
      <c r="C197" s="19" t="str">
        <f t="shared" ref="C197:C260" si="7">IF(B197&lt;250,"Low",IF(B197&lt;2000,"Medium","High"))</f>
        <v>Low</v>
      </c>
      <c r="D197" s="19">
        <v>544</v>
      </c>
      <c r="E197" s="19" t="str">
        <f t="shared" ref="E197:E260" si="8">IF(D197&lt;250,"Low",IF(D197&lt;2000,"Medium","High"))</f>
        <v>Medium</v>
      </c>
    </row>
    <row r="198" spans="1:5" x14ac:dyDescent="0.25">
      <c r="A198" s="17" t="s">
        <v>31</v>
      </c>
      <c r="B198" s="19">
        <v>586</v>
      </c>
      <c r="C198" s="19" t="str">
        <f t="shared" si="7"/>
        <v>Medium</v>
      </c>
      <c r="D198" s="19">
        <v>0</v>
      </c>
      <c r="E198" s="19" t="str">
        <f t="shared" si="8"/>
        <v>Low</v>
      </c>
    </row>
    <row r="199" spans="1:5" x14ac:dyDescent="0.25">
      <c r="A199" s="17" t="s">
        <v>32</v>
      </c>
      <c r="B199" s="19">
        <v>0</v>
      </c>
      <c r="C199" s="19" t="str">
        <f t="shared" si="7"/>
        <v>Low</v>
      </c>
      <c r="D199" s="19">
        <v>835</v>
      </c>
      <c r="E199" s="19" t="str">
        <f t="shared" si="8"/>
        <v>Medium</v>
      </c>
    </row>
    <row r="200" spans="1:5" x14ac:dyDescent="0.25">
      <c r="A200" s="17" t="s">
        <v>31</v>
      </c>
      <c r="B200" s="19">
        <v>0</v>
      </c>
      <c r="C200" s="19" t="str">
        <f t="shared" si="7"/>
        <v>Low</v>
      </c>
      <c r="D200" s="19">
        <v>823</v>
      </c>
      <c r="E200" s="19" t="str">
        <f t="shared" si="8"/>
        <v>Medium</v>
      </c>
    </row>
    <row r="201" spans="1:5" x14ac:dyDescent="0.25">
      <c r="A201" s="17" t="s">
        <v>35</v>
      </c>
      <c r="B201" s="19">
        <v>0</v>
      </c>
      <c r="C201" s="19" t="str">
        <f t="shared" si="7"/>
        <v>Low</v>
      </c>
      <c r="D201" s="19">
        <v>5180</v>
      </c>
      <c r="E201" s="19" t="str">
        <f t="shared" si="8"/>
        <v>High</v>
      </c>
    </row>
    <row r="202" spans="1:5" x14ac:dyDescent="0.25">
      <c r="A202" s="17" t="s">
        <v>31</v>
      </c>
      <c r="B202" s="19">
        <v>0</v>
      </c>
      <c r="C202" s="19" t="str">
        <f t="shared" si="7"/>
        <v>Low</v>
      </c>
      <c r="D202" s="19">
        <v>408</v>
      </c>
      <c r="E202" s="19" t="str">
        <f t="shared" si="8"/>
        <v>Medium</v>
      </c>
    </row>
    <row r="203" spans="1:5" x14ac:dyDescent="0.25">
      <c r="A203" s="17" t="s">
        <v>33</v>
      </c>
      <c r="B203" s="19">
        <v>0</v>
      </c>
      <c r="C203" s="19" t="str">
        <f t="shared" si="7"/>
        <v>Low</v>
      </c>
      <c r="D203" s="19">
        <v>821</v>
      </c>
      <c r="E203" s="19" t="str">
        <f t="shared" si="8"/>
        <v>Medium</v>
      </c>
    </row>
    <row r="204" spans="1:5" x14ac:dyDescent="0.25">
      <c r="A204" s="17" t="s">
        <v>34</v>
      </c>
      <c r="B204" s="19">
        <v>522</v>
      </c>
      <c r="C204" s="19" t="str">
        <f t="shared" si="7"/>
        <v>Medium</v>
      </c>
      <c r="D204" s="19">
        <v>385</v>
      </c>
      <c r="E204" s="19" t="str">
        <f t="shared" si="8"/>
        <v>Medium</v>
      </c>
    </row>
    <row r="205" spans="1:5" x14ac:dyDescent="0.25">
      <c r="A205" s="17" t="s">
        <v>33</v>
      </c>
      <c r="B205" s="19">
        <v>585</v>
      </c>
      <c r="C205" s="19" t="str">
        <f t="shared" si="7"/>
        <v>Medium</v>
      </c>
      <c r="D205" s="19">
        <v>2223</v>
      </c>
      <c r="E205" s="19" t="str">
        <f t="shared" si="8"/>
        <v>High</v>
      </c>
    </row>
    <row r="206" spans="1:5" x14ac:dyDescent="0.25">
      <c r="A206" s="17" t="s">
        <v>33</v>
      </c>
      <c r="B206" s="19">
        <v>5588</v>
      </c>
      <c r="C206" s="19" t="str">
        <f t="shared" si="7"/>
        <v>High</v>
      </c>
      <c r="D206" s="19">
        <v>0</v>
      </c>
      <c r="E206" s="19" t="str">
        <f t="shared" si="8"/>
        <v>Low</v>
      </c>
    </row>
    <row r="207" spans="1:5" x14ac:dyDescent="0.25">
      <c r="A207" s="17" t="s">
        <v>33</v>
      </c>
      <c r="B207" s="19">
        <v>0</v>
      </c>
      <c r="C207" s="19" t="str">
        <f t="shared" si="7"/>
        <v>Low</v>
      </c>
      <c r="D207" s="19">
        <v>605</v>
      </c>
      <c r="E207" s="19" t="str">
        <f t="shared" si="8"/>
        <v>Medium</v>
      </c>
    </row>
    <row r="208" spans="1:5" x14ac:dyDescent="0.25">
      <c r="A208" s="17" t="s">
        <v>32</v>
      </c>
      <c r="B208" s="19">
        <v>352</v>
      </c>
      <c r="C208" s="19" t="str">
        <f t="shared" si="7"/>
        <v>Medium</v>
      </c>
      <c r="D208" s="19">
        <v>7525</v>
      </c>
      <c r="E208" s="19" t="str">
        <f t="shared" si="8"/>
        <v>High</v>
      </c>
    </row>
    <row r="209" spans="1:5" x14ac:dyDescent="0.25">
      <c r="A209" s="17" t="s">
        <v>31</v>
      </c>
      <c r="B209" s="19">
        <v>0</v>
      </c>
      <c r="C209" s="19" t="str">
        <f t="shared" si="7"/>
        <v>Low</v>
      </c>
      <c r="D209" s="19">
        <v>3529</v>
      </c>
      <c r="E209" s="19" t="str">
        <f t="shared" si="8"/>
        <v>High</v>
      </c>
    </row>
    <row r="210" spans="1:5" x14ac:dyDescent="0.25">
      <c r="A210" s="17" t="s">
        <v>35</v>
      </c>
      <c r="B210" s="19">
        <v>2715</v>
      </c>
      <c r="C210" s="19" t="str">
        <f t="shared" si="7"/>
        <v>High</v>
      </c>
      <c r="D210" s="19">
        <v>1435</v>
      </c>
      <c r="E210" s="19" t="str">
        <f t="shared" si="8"/>
        <v>Medium</v>
      </c>
    </row>
    <row r="211" spans="1:5" x14ac:dyDescent="0.25">
      <c r="A211" s="17" t="s">
        <v>38</v>
      </c>
      <c r="B211" s="19">
        <v>560</v>
      </c>
      <c r="C211" s="19" t="str">
        <f t="shared" si="7"/>
        <v>Medium</v>
      </c>
      <c r="D211" s="19">
        <v>887</v>
      </c>
      <c r="E211" s="19" t="str">
        <f t="shared" si="8"/>
        <v>Medium</v>
      </c>
    </row>
    <row r="212" spans="1:5" x14ac:dyDescent="0.25">
      <c r="A212" s="17" t="s">
        <v>31</v>
      </c>
      <c r="B212" s="19">
        <v>895</v>
      </c>
      <c r="C212" s="19" t="str">
        <f t="shared" si="7"/>
        <v>Medium</v>
      </c>
      <c r="D212" s="19">
        <v>243</v>
      </c>
      <c r="E212" s="19" t="str">
        <f t="shared" si="8"/>
        <v>Low</v>
      </c>
    </row>
    <row r="213" spans="1:5" x14ac:dyDescent="0.25">
      <c r="A213" s="17" t="s">
        <v>33</v>
      </c>
      <c r="B213" s="19">
        <v>305</v>
      </c>
      <c r="C213" s="19" t="str">
        <f t="shared" si="7"/>
        <v>Medium</v>
      </c>
      <c r="D213" s="19">
        <v>4553</v>
      </c>
      <c r="E213" s="19" t="str">
        <f t="shared" si="8"/>
        <v>High</v>
      </c>
    </row>
    <row r="214" spans="1:5" x14ac:dyDescent="0.25">
      <c r="A214" s="17" t="s">
        <v>31</v>
      </c>
      <c r="B214" s="19">
        <v>0</v>
      </c>
      <c r="C214" s="19" t="str">
        <f t="shared" si="7"/>
        <v>Low</v>
      </c>
      <c r="D214" s="19">
        <v>418</v>
      </c>
      <c r="E214" s="19" t="str">
        <f t="shared" si="8"/>
        <v>Medium</v>
      </c>
    </row>
    <row r="215" spans="1:5" x14ac:dyDescent="0.25">
      <c r="A215" s="17" t="s">
        <v>33</v>
      </c>
      <c r="B215" s="19">
        <v>0</v>
      </c>
      <c r="C215" s="19" t="str">
        <f t="shared" si="7"/>
        <v>Low</v>
      </c>
      <c r="D215" s="19">
        <v>771</v>
      </c>
      <c r="E215" s="19" t="str">
        <f t="shared" si="8"/>
        <v>Medium</v>
      </c>
    </row>
    <row r="216" spans="1:5" x14ac:dyDescent="0.25">
      <c r="A216" s="17" t="s">
        <v>32</v>
      </c>
      <c r="B216" s="19">
        <v>0</v>
      </c>
      <c r="C216" s="19" t="str">
        <f t="shared" si="7"/>
        <v>Low</v>
      </c>
      <c r="D216" s="19">
        <v>463</v>
      </c>
      <c r="E216" s="19" t="str">
        <f t="shared" si="8"/>
        <v>Medium</v>
      </c>
    </row>
    <row r="217" spans="1:5" x14ac:dyDescent="0.25">
      <c r="A217" s="17" t="s">
        <v>35</v>
      </c>
      <c r="B217" s="19">
        <v>8948</v>
      </c>
      <c r="C217" s="19" t="str">
        <f t="shared" si="7"/>
        <v>High</v>
      </c>
      <c r="D217" s="19">
        <v>110</v>
      </c>
      <c r="E217" s="19" t="str">
        <f t="shared" si="8"/>
        <v>Low</v>
      </c>
    </row>
    <row r="218" spans="1:5" x14ac:dyDescent="0.25">
      <c r="A218" s="17" t="s">
        <v>36</v>
      </c>
      <c r="B218" s="19">
        <v>0</v>
      </c>
      <c r="C218" s="19" t="str">
        <f t="shared" si="7"/>
        <v>Low</v>
      </c>
      <c r="D218" s="19">
        <v>10099</v>
      </c>
      <c r="E218" s="19" t="str">
        <f t="shared" si="8"/>
        <v>High</v>
      </c>
    </row>
    <row r="219" spans="1:5" x14ac:dyDescent="0.25">
      <c r="A219" s="17" t="s">
        <v>36</v>
      </c>
      <c r="B219" s="19">
        <v>0</v>
      </c>
      <c r="C219" s="19" t="str">
        <f t="shared" si="7"/>
        <v>Low</v>
      </c>
      <c r="D219" s="19">
        <v>13428</v>
      </c>
      <c r="E219" s="19" t="str">
        <f t="shared" si="8"/>
        <v>High</v>
      </c>
    </row>
    <row r="220" spans="1:5" x14ac:dyDescent="0.25">
      <c r="A220" s="17" t="s">
        <v>31</v>
      </c>
      <c r="B220" s="19">
        <v>0</v>
      </c>
      <c r="C220" s="19" t="str">
        <f t="shared" si="7"/>
        <v>Low</v>
      </c>
      <c r="D220" s="19">
        <v>208</v>
      </c>
      <c r="E220" s="19" t="str">
        <f t="shared" si="8"/>
        <v>Low</v>
      </c>
    </row>
    <row r="221" spans="1:5" x14ac:dyDescent="0.25">
      <c r="A221" s="17" t="s">
        <v>31</v>
      </c>
      <c r="B221" s="19">
        <v>0</v>
      </c>
      <c r="C221" s="19" t="str">
        <f t="shared" si="7"/>
        <v>Low</v>
      </c>
      <c r="D221" s="19">
        <v>552</v>
      </c>
      <c r="E221" s="19" t="str">
        <f t="shared" si="8"/>
        <v>Medium</v>
      </c>
    </row>
    <row r="222" spans="1:5" x14ac:dyDescent="0.25">
      <c r="A222" s="17" t="s">
        <v>34</v>
      </c>
      <c r="B222" s="19">
        <v>0</v>
      </c>
      <c r="C222" s="19" t="str">
        <f t="shared" si="7"/>
        <v>Low</v>
      </c>
      <c r="D222" s="19">
        <v>3105</v>
      </c>
      <c r="E222" s="19" t="str">
        <f t="shared" si="8"/>
        <v>High</v>
      </c>
    </row>
    <row r="223" spans="1:5" x14ac:dyDescent="0.25">
      <c r="A223" s="17" t="s">
        <v>31</v>
      </c>
      <c r="B223" s="19">
        <v>483</v>
      </c>
      <c r="C223" s="19" t="str">
        <f t="shared" si="7"/>
        <v>Medium</v>
      </c>
      <c r="D223" s="19">
        <v>415</v>
      </c>
      <c r="E223" s="19" t="str">
        <f t="shared" si="8"/>
        <v>Medium</v>
      </c>
    </row>
    <row r="224" spans="1:5" x14ac:dyDescent="0.25">
      <c r="A224" s="17" t="s">
        <v>40</v>
      </c>
      <c r="B224" s="19">
        <v>0</v>
      </c>
      <c r="C224" s="19" t="str">
        <f t="shared" si="7"/>
        <v>Low</v>
      </c>
      <c r="D224" s="19">
        <v>1238</v>
      </c>
      <c r="E224" s="19" t="str">
        <f t="shared" si="8"/>
        <v>Medium</v>
      </c>
    </row>
    <row r="225" spans="1:5" x14ac:dyDescent="0.25">
      <c r="A225" s="17" t="s">
        <v>34</v>
      </c>
      <c r="B225" s="19">
        <v>0</v>
      </c>
      <c r="C225" s="19" t="str">
        <f t="shared" si="7"/>
        <v>Low</v>
      </c>
      <c r="D225" s="19">
        <v>238</v>
      </c>
      <c r="E225" s="19" t="str">
        <f t="shared" si="8"/>
        <v>Low</v>
      </c>
    </row>
    <row r="226" spans="1:5" x14ac:dyDescent="0.25">
      <c r="A226" s="17" t="s">
        <v>32</v>
      </c>
      <c r="B226" s="19">
        <v>0</v>
      </c>
      <c r="C226" s="19" t="str">
        <f t="shared" si="7"/>
        <v>Low</v>
      </c>
      <c r="D226" s="19">
        <v>127</v>
      </c>
      <c r="E226" s="19" t="str">
        <f t="shared" si="8"/>
        <v>Low</v>
      </c>
    </row>
    <row r="227" spans="1:5" x14ac:dyDescent="0.25">
      <c r="A227" s="17" t="s">
        <v>35</v>
      </c>
      <c r="B227" s="19">
        <v>663</v>
      </c>
      <c r="C227" s="19" t="str">
        <f t="shared" si="7"/>
        <v>Medium</v>
      </c>
      <c r="D227" s="19">
        <v>0</v>
      </c>
      <c r="E227" s="19" t="str">
        <f t="shared" si="8"/>
        <v>Low</v>
      </c>
    </row>
    <row r="228" spans="1:5" x14ac:dyDescent="0.25">
      <c r="A228" s="17" t="s">
        <v>33</v>
      </c>
      <c r="B228" s="19">
        <v>624</v>
      </c>
      <c r="C228" s="19" t="str">
        <f t="shared" si="7"/>
        <v>Medium</v>
      </c>
      <c r="D228" s="19">
        <v>785</v>
      </c>
      <c r="E228" s="19" t="str">
        <f t="shared" si="8"/>
        <v>Medium</v>
      </c>
    </row>
    <row r="229" spans="1:5" x14ac:dyDescent="0.25">
      <c r="A229" s="17" t="s">
        <v>37</v>
      </c>
      <c r="B229" s="19">
        <v>0</v>
      </c>
      <c r="C229" s="19" t="str">
        <f t="shared" si="7"/>
        <v>Low</v>
      </c>
      <c r="D229" s="19">
        <v>718</v>
      </c>
      <c r="E229" s="19" t="str">
        <f t="shared" si="8"/>
        <v>Medium</v>
      </c>
    </row>
    <row r="230" spans="1:5" x14ac:dyDescent="0.25">
      <c r="A230" s="17" t="s">
        <v>32</v>
      </c>
      <c r="B230" s="19">
        <v>0</v>
      </c>
      <c r="C230" s="19" t="str">
        <f t="shared" si="7"/>
        <v>Low</v>
      </c>
      <c r="D230" s="19">
        <v>493</v>
      </c>
      <c r="E230" s="19" t="str">
        <f t="shared" si="8"/>
        <v>Medium</v>
      </c>
    </row>
    <row r="231" spans="1:5" x14ac:dyDescent="0.25">
      <c r="A231" s="17" t="s">
        <v>31</v>
      </c>
      <c r="B231" s="19">
        <v>152</v>
      </c>
      <c r="C231" s="19" t="str">
        <f t="shared" si="7"/>
        <v>Low</v>
      </c>
      <c r="D231" s="19">
        <v>757</v>
      </c>
      <c r="E231" s="19" t="str">
        <f t="shared" si="8"/>
        <v>Medium</v>
      </c>
    </row>
    <row r="232" spans="1:5" x14ac:dyDescent="0.25">
      <c r="A232" s="17" t="s">
        <v>33</v>
      </c>
      <c r="B232" s="19">
        <v>0</v>
      </c>
      <c r="C232" s="19" t="str">
        <f t="shared" si="7"/>
        <v>Low</v>
      </c>
      <c r="D232" s="19">
        <v>9125</v>
      </c>
      <c r="E232" s="19" t="str">
        <f t="shared" si="8"/>
        <v>High</v>
      </c>
    </row>
    <row r="233" spans="1:5" x14ac:dyDescent="0.25">
      <c r="A233" s="17" t="s">
        <v>31</v>
      </c>
      <c r="B233" s="19">
        <v>0</v>
      </c>
      <c r="C233" s="19" t="str">
        <f t="shared" si="7"/>
        <v>Low</v>
      </c>
      <c r="D233" s="19">
        <v>364</v>
      </c>
      <c r="E233" s="19" t="str">
        <f t="shared" si="8"/>
        <v>Medium</v>
      </c>
    </row>
    <row r="234" spans="1:5" x14ac:dyDescent="0.25">
      <c r="A234" s="17" t="s">
        <v>35</v>
      </c>
      <c r="B234" s="19">
        <v>498</v>
      </c>
      <c r="C234" s="19" t="str">
        <f t="shared" si="7"/>
        <v>Medium</v>
      </c>
      <c r="D234" s="19">
        <v>598</v>
      </c>
      <c r="E234" s="19" t="str">
        <f t="shared" si="8"/>
        <v>Medium</v>
      </c>
    </row>
    <row r="235" spans="1:5" x14ac:dyDescent="0.25">
      <c r="A235" s="17" t="s">
        <v>33</v>
      </c>
      <c r="B235" s="19">
        <v>0</v>
      </c>
      <c r="C235" s="19" t="str">
        <f t="shared" si="7"/>
        <v>Low</v>
      </c>
      <c r="D235" s="19">
        <v>374</v>
      </c>
      <c r="E235" s="19" t="str">
        <f t="shared" si="8"/>
        <v>Medium</v>
      </c>
    </row>
    <row r="236" spans="1:5" x14ac:dyDescent="0.25">
      <c r="A236" s="17" t="s">
        <v>31</v>
      </c>
      <c r="B236" s="19">
        <v>156</v>
      </c>
      <c r="C236" s="19" t="str">
        <f t="shared" si="7"/>
        <v>Low</v>
      </c>
      <c r="D236" s="19">
        <v>0</v>
      </c>
      <c r="E236" s="19" t="str">
        <f t="shared" si="8"/>
        <v>Low</v>
      </c>
    </row>
    <row r="237" spans="1:5" x14ac:dyDescent="0.25">
      <c r="A237" s="17" t="s">
        <v>36</v>
      </c>
      <c r="B237" s="19">
        <v>1336</v>
      </c>
      <c r="C237" s="19" t="str">
        <f t="shared" si="7"/>
        <v>Medium</v>
      </c>
      <c r="D237" s="19">
        <v>0</v>
      </c>
      <c r="E237" s="19" t="str">
        <f t="shared" si="8"/>
        <v>Low</v>
      </c>
    </row>
    <row r="238" spans="1:5" x14ac:dyDescent="0.25">
      <c r="A238" s="17" t="s">
        <v>33</v>
      </c>
      <c r="B238" s="19">
        <v>0</v>
      </c>
      <c r="C238" s="19" t="str">
        <f t="shared" si="7"/>
        <v>Low</v>
      </c>
      <c r="D238" s="19">
        <v>508</v>
      </c>
      <c r="E238" s="19" t="str">
        <f t="shared" si="8"/>
        <v>Medium</v>
      </c>
    </row>
    <row r="239" spans="1:5" x14ac:dyDescent="0.25">
      <c r="A239" s="17" t="s">
        <v>31</v>
      </c>
      <c r="B239" s="19">
        <v>0</v>
      </c>
      <c r="C239" s="19" t="str">
        <f t="shared" si="7"/>
        <v>Low</v>
      </c>
      <c r="D239" s="19">
        <v>956</v>
      </c>
      <c r="E239" s="19" t="str">
        <f t="shared" si="8"/>
        <v>Medium</v>
      </c>
    </row>
    <row r="240" spans="1:5" x14ac:dyDescent="0.25">
      <c r="A240" s="17" t="s">
        <v>32</v>
      </c>
      <c r="B240" s="19">
        <v>0</v>
      </c>
      <c r="C240" s="19" t="str">
        <f t="shared" si="7"/>
        <v>Low</v>
      </c>
      <c r="D240" s="19">
        <v>636</v>
      </c>
      <c r="E240" s="19" t="str">
        <f t="shared" si="8"/>
        <v>Medium</v>
      </c>
    </row>
    <row r="241" spans="1:5" x14ac:dyDescent="0.25">
      <c r="A241" s="17" t="s">
        <v>33</v>
      </c>
      <c r="B241" s="19">
        <v>2641</v>
      </c>
      <c r="C241" s="19" t="str">
        <f t="shared" si="7"/>
        <v>High</v>
      </c>
      <c r="D241" s="19">
        <v>0</v>
      </c>
      <c r="E241" s="19" t="str">
        <f t="shared" si="8"/>
        <v>Low</v>
      </c>
    </row>
    <row r="242" spans="1:5" x14ac:dyDescent="0.25">
      <c r="A242" s="17" t="s">
        <v>36</v>
      </c>
      <c r="B242" s="19">
        <v>0</v>
      </c>
      <c r="C242" s="19" t="str">
        <f t="shared" si="7"/>
        <v>Low</v>
      </c>
      <c r="D242" s="19">
        <v>1519</v>
      </c>
      <c r="E242" s="19" t="str">
        <f t="shared" si="8"/>
        <v>Medium</v>
      </c>
    </row>
    <row r="243" spans="1:5" x14ac:dyDescent="0.25">
      <c r="A243" s="17" t="s">
        <v>35</v>
      </c>
      <c r="B243" s="19">
        <v>0</v>
      </c>
      <c r="C243" s="19" t="str">
        <f t="shared" si="7"/>
        <v>Low</v>
      </c>
      <c r="D243" s="19">
        <v>922</v>
      </c>
      <c r="E243" s="19" t="str">
        <f t="shared" si="8"/>
        <v>Medium</v>
      </c>
    </row>
    <row r="244" spans="1:5" x14ac:dyDescent="0.25">
      <c r="A244" s="17" t="s">
        <v>32</v>
      </c>
      <c r="B244" s="19">
        <v>0</v>
      </c>
      <c r="C244" s="19" t="str">
        <f t="shared" si="7"/>
        <v>Low</v>
      </c>
      <c r="D244" s="19">
        <v>180</v>
      </c>
      <c r="E244" s="19" t="str">
        <f t="shared" si="8"/>
        <v>Low</v>
      </c>
    </row>
    <row r="245" spans="1:5" x14ac:dyDescent="0.25">
      <c r="A245" s="17" t="s">
        <v>36</v>
      </c>
      <c r="B245" s="19">
        <v>0</v>
      </c>
      <c r="C245" s="19" t="str">
        <f t="shared" si="7"/>
        <v>Low</v>
      </c>
      <c r="D245" s="19">
        <v>701</v>
      </c>
      <c r="E245" s="19" t="str">
        <f t="shared" si="8"/>
        <v>Medium</v>
      </c>
    </row>
    <row r="246" spans="1:5" x14ac:dyDescent="0.25">
      <c r="A246" s="17" t="s">
        <v>31</v>
      </c>
      <c r="B246" s="19">
        <v>0</v>
      </c>
      <c r="C246" s="19" t="str">
        <f t="shared" si="7"/>
        <v>Low</v>
      </c>
      <c r="D246" s="19">
        <v>296</v>
      </c>
      <c r="E246" s="19" t="str">
        <f t="shared" si="8"/>
        <v>Medium</v>
      </c>
    </row>
    <row r="247" spans="1:5" x14ac:dyDescent="0.25">
      <c r="A247" s="17" t="s">
        <v>31</v>
      </c>
      <c r="B247" s="19">
        <v>887</v>
      </c>
      <c r="C247" s="19" t="str">
        <f t="shared" si="7"/>
        <v>Medium</v>
      </c>
      <c r="D247" s="19">
        <v>519</v>
      </c>
      <c r="E247" s="19" t="str">
        <f t="shared" si="8"/>
        <v>Medium</v>
      </c>
    </row>
    <row r="248" spans="1:5" x14ac:dyDescent="0.25">
      <c r="A248" s="17" t="s">
        <v>35</v>
      </c>
      <c r="B248" s="19">
        <v>0</v>
      </c>
      <c r="C248" s="19" t="str">
        <f t="shared" si="7"/>
        <v>Low</v>
      </c>
      <c r="D248" s="19">
        <v>800</v>
      </c>
      <c r="E248" s="19" t="str">
        <f t="shared" si="8"/>
        <v>Medium</v>
      </c>
    </row>
    <row r="249" spans="1:5" x14ac:dyDescent="0.25">
      <c r="A249" s="17" t="s">
        <v>32</v>
      </c>
      <c r="B249" s="19">
        <v>0</v>
      </c>
      <c r="C249" s="19" t="str">
        <f t="shared" si="7"/>
        <v>Low</v>
      </c>
      <c r="D249" s="19">
        <v>736</v>
      </c>
      <c r="E249" s="19" t="str">
        <f t="shared" si="8"/>
        <v>Medium</v>
      </c>
    </row>
    <row r="250" spans="1:5" x14ac:dyDescent="0.25">
      <c r="A250" s="17" t="s">
        <v>31</v>
      </c>
      <c r="B250" s="19">
        <v>0</v>
      </c>
      <c r="C250" s="19" t="str">
        <f t="shared" si="7"/>
        <v>Low</v>
      </c>
      <c r="D250" s="19">
        <v>11838</v>
      </c>
      <c r="E250" s="19" t="str">
        <f t="shared" si="8"/>
        <v>High</v>
      </c>
    </row>
    <row r="251" spans="1:5" x14ac:dyDescent="0.25">
      <c r="A251" s="17" t="s">
        <v>31</v>
      </c>
      <c r="B251" s="19">
        <v>0</v>
      </c>
      <c r="C251" s="19" t="str">
        <f t="shared" si="7"/>
        <v>Low</v>
      </c>
      <c r="D251" s="19">
        <v>364</v>
      </c>
      <c r="E251" s="19" t="str">
        <f t="shared" si="8"/>
        <v>Medium</v>
      </c>
    </row>
    <row r="252" spans="1:5" x14ac:dyDescent="0.25">
      <c r="A252" s="17" t="s">
        <v>33</v>
      </c>
      <c r="B252" s="19">
        <v>18408</v>
      </c>
      <c r="C252" s="19" t="str">
        <f t="shared" si="7"/>
        <v>High</v>
      </c>
      <c r="D252" s="19">
        <v>212</v>
      </c>
      <c r="E252" s="19" t="str">
        <f t="shared" si="8"/>
        <v>Low</v>
      </c>
    </row>
    <row r="253" spans="1:5" x14ac:dyDescent="0.25">
      <c r="A253" s="17" t="s">
        <v>33</v>
      </c>
      <c r="B253" s="19">
        <v>497</v>
      </c>
      <c r="C253" s="19" t="str">
        <f t="shared" si="7"/>
        <v>Medium</v>
      </c>
      <c r="D253" s="19">
        <v>888</v>
      </c>
      <c r="E253" s="19" t="str">
        <f t="shared" si="8"/>
        <v>Medium</v>
      </c>
    </row>
    <row r="254" spans="1:5" x14ac:dyDescent="0.25">
      <c r="A254" s="17" t="s">
        <v>36</v>
      </c>
      <c r="B254" s="19">
        <v>0</v>
      </c>
      <c r="C254" s="19" t="str">
        <f t="shared" si="7"/>
        <v>Low</v>
      </c>
      <c r="D254" s="19">
        <v>999</v>
      </c>
      <c r="E254" s="19" t="str">
        <f t="shared" si="8"/>
        <v>Medium</v>
      </c>
    </row>
    <row r="255" spans="1:5" x14ac:dyDescent="0.25">
      <c r="A255" s="17" t="s">
        <v>31</v>
      </c>
      <c r="B255" s="19">
        <v>946</v>
      </c>
      <c r="C255" s="19" t="str">
        <f t="shared" si="7"/>
        <v>Medium</v>
      </c>
      <c r="D255" s="19">
        <v>0</v>
      </c>
      <c r="E255" s="19" t="str">
        <f t="shared" si="8"/>
        <v>Low</v>
      </c>
    </row>
    <row r="256" spans="1:5" x14ac:dyDescent="0.25">
      <c r="A256" s="17" t="s">
        <v>35</v>
      </c>
      <c r="B256" s="19">
        <v>986</v>
      </c>
      <c r="C256" s="19" t="str">
        <f t="shared" si="7"/>
        <v>Medium</v>
      </c>
      <c r="D256" s="19">
        <v>578</v>
      </c>
      <c r="E256" s="19" t="str">
        <f t="shared" si="8"/>
        <v>Medium</v>
      </c>
    </row>
    <row r="257" spans="1:5" x14ac:dyDescent="0.25">
      <c r="A257" s="17" t="s">
        <v>34</v>
      </c>
      <c r="B257" s="19">
        <v>8122</v>
      </c>
      <c r="C257" s="19" t="str">
        <f t="shared" si="7"/>
        <v>High</v>
      </c>
      <c r="D257" s="19">
        <v>136</v>
      </c>
      <c r="E257" s="19" t="str">
        <f t="shared" si="8"/>
        <v>Low</v>
      </c>
    </row>
    <row r="258" spans="1:5" x14ac:dyDescent="0.25">
      <c r="A258" s="17" t="s">
        <v>32</v>
      </c>
      <c r="B258" s="19">
        <v>0</v>
      </c>
      <c r="C258" s="19" t="str">
        <f t="shared" si="7"/>
        <v>Low</v>
      </c>
      <c r="D258" s="19">
        <v>734</v>
      </c>
      <c r="E258" s="19" t="str">
        <f t="shared" si="8"/>
        <v>Medium</v>
      </c>
    </row>
    <row r="259" spans="1:5" x14ac:dyDescent="0.25">
      <c r="A259" s="17" t="s">
        <v>35</v>
      </c>
      <c r="B259" s="19">
        <v>778</v>
      </c>
      <c r="C259" s="19" t="str">
        <f t="shared" si="7"/>
        <v>Medium</v>
      </c>
      <c r="D259" s="19">
        <v>861</v>
      </c>
      <c r="E259" s="19" t="str">
        <f t="shared" si="8"/>
        <v>Medium</v>
      </c>
    </row>
    <row r="260" spans="1:5" x14ac:dyDescent="0.25">
      <c r="A260" s="17" t="s">
        <v>38</v>
      </c>
      <c r="B260" s="19">
        <v>645</v>
      </c>
      <c r="C260" s="19" t="str">
        <f t="shared" si="7"/>
        <v>Medium</v>
      </c>
      <c r="D260" s="19">
        <v>855</v>
      </c>
      <c r="E260" s="19" t="str">
        <f t="shared" si="8"/>
        <v>Medium</v>
      </c>
    </row>
    <row r="261" spans="1:5" x14ac:dyDescent="0.25">
      <c r="A261" s="17" t="s">
        <v>32</v>
      </c>
      <c r="B261" s="19">
        <v>0</v>
      </c>
      <c r="C261" s="19" t="str">
        <f t="shared" ref="C261:C324" si="9">IF(B261&lt;250,"Low",IF(B261&lt;2000,"Medium","High"))</f>
        <v>Low</v>
      </c>
      <c r="D261" s="19">
        <v>4486</v>
      </c>
      <c r="E261" s="19" t="str">
        <f t="shared" ref="E261:E324" si="10">IF(D261&lt;250,"Low",IF(D261&lt;2000,"Medium","High"))</f>
        <v>High</v>
      </c>
    </row>
    <row r="262" spans="1:5" x14ac:dyDescent="0.25">
      <c r="A262" s="17" t="s">
        <v>33</v>
      </c>
      <c r="B262" s="19">
        <v>682</v>
      </c>
      <c r="C262" s="19" t="str">
        <f t="shared" si="9"/>
        <v>Medium</v>
      </c>
      <c r="D262" s="19">
        <v>2017</v>
      </c>
      <c r="E262" s="19" t="str">
        <f t="shared" si="10"/>
        <v>High</v>
      </c>
    </row>
    <row r="263" spans="1:5" x14ac:dyDescent="0.25">
      <c r="A263" s="17" t="s">
        <v>33</v>
      </c>
      <c r="B263" s="19">
        <v>19812</v>
      </c>
      <c r="C263" s="19" t="str">
        <f t="shared" si="9"/>
        <v>High</v>
      </c>
      <c r="D263" s="19">
        <v>0</v>
      </c>
      <c r="E263" s="19" t="str">
        <f t="shared" si="10"/>
        <v>Low</v>
      </c>
    </row>
    <row r="264" spans="1:5" x14ac:dyDescent="0.25">
      <c r="A264" s="17" t="s">
        <v>35</v>
      </c>
      <c r="B264" s="19">
        <v>0</v>
      </c>
      <c r="C264" s="19" t="str">
        <f t="shared" si="9"/>
        <v>Low</v>
      </c>
      <c r="D264" s="19">
        <v>500</v>
      </c>
      <c r="E264" s="19" t="str">
        <f t="shared" si="10"/>
        <v>Medium</v>
      </c>
    </row>
    <row r="265" spans="1:5" x14ac:dyDescent="0.25">
      <c r="A265" s="17" t="s">
        <v>36</v>
      </c>
      <c r="B265" s="19">
        <v>0</v>
      </c>
      <c r="C265" s="19" t="str">
        <f t="shared" si="9"/>
        <v>Low</v>
      </c>
      <c r="D265" s="19">
        <v>859</v>
      </c>
      <c r="E265" s="19" t="str">
        <f t="shared" si="10"/>
        <v>Medium</v>
      </c>
    </row>
    <row r="266" spans="1:5" x14ac:dyDescent="0.25">
      <c r="A266" s="17" t="s">
        <v>35</v>
      </c>
      <c r="B266" s="19">
        <v>859</v>
      </c>
      <c r="C266" s="19" t="str">
        <f t="shared" si="9"/>
        <v>Medium</v>
      </c>
      <c r="D266" s="19">
        <v>3305</v>
      </c>
      <c r="E266" s="19" t="str">
        <f t="shared" si="10"/>
        <v>High</v>
      </c>
    </row>
    <row r="267" spans="1:5" x14ac:dyDescent="0.25">
      <c r="A267" s="17" t="s">
        <v>31</v>
      </c>
      <c r="B267" s="19">
        <v>0</v>
      </c>
      <c r="C267" s="19" t="str">
        <f t="shared" si="9"/>
        <v>Low</v>
      </c>
      <c r="D267" s="19">
        <v>1218</v>
      </c>
      <c r="E267" s="19" t="str">
        <f t="shared" si="10"/>
        <v>Medium</v>
      </c>
    </row>
    <row r="268" spans="1:5" x14ac:dyDescent="0.25">
      <c r="A268" s="17" t="s">
        <v>33</v>
      </c>
      <c r="B268" s="19">
        <v>0</v>
      </c>
      <c r="C268" s="19" t="str">
        <f t="shared" si="9"/>
        <v>Low</v>
      </c>
      <c r="D268" s="19">
        <v>9016</v>
      </c>
      <c r="E268" s="19" t="str">
        <f t="shared" si="10"/>
        <v>High</v>
      </c>
    </row>
    <row r="269" spans="1:5" x14ac:dyDescent="0.25">
      <c r="A269" s="17" t="s">
        <v>33</v>
      </c>
      <c r="B269" s="19">
        <v>0</v>
      </c>
      <c r="C269" s="19" t="str">
        <f t="shared" si="9"/>
        <v>Low</v>
      </c>
      <c r="D269" s="19">
        <v>11587</v>
      </c>
      <c r="E269" s="19" t="str">
        <f t="shared" si="10"/>
        <v>High</v>
      </c>
    </row>
    <row r="270" spans="1:5" x14ac:dyDescent="0.25">
      <c r="A270" s="17" t="s">
        <v>32</v>
      </c>
      <c r="B270" s="19">
        <v>0</v>
      </c>
      <c r="C270" s="19" t="str">
        <f t="shared" si="9"/>
        <v>Low</v>
      </c>
      <c r="D270" s="19">
        <v>8944</v>
      </c>
      <c r="E270" s="19" t="str">
        <f t="shared" si="10"/>
        <v>High</v>
      </c>
    </row>
    <row r="271" spans="1:5" x14ac:dyDescent="0.25">
      <c r="A271" s="17" t="s">
        <v>37</v>
      </c>
      <c r="B271" s="19">
        <v>0</v>
      </c>
      <c r="C271" s="19" t="str">
        <f t="shared" si="9"/>
        <v>Low</v>
      </c>
      <c r="D271" s="19">
        <v>807</v>
      </c>
      <c r="E271" s="19" t="str">
        <f t="shared" si="10"/>
        <v>Medium</v>
      </c>
    </row>
    <row r="272" spans="1:5" x14ac:dyDescent="0.25">
      <c r="A272" s="17" t="s">
        <v>31</v>
      </c>
      <c r="B272" s="19">
        <v>0</v>
      </c>
      <c r="C272" s="19" t="str">
        <f t="shared" si="9"/>
        <v>Low</v>
      </c>
      <c r="D272" s="19">
        <v>867</v>
      </c>
      <c r="E272" s="19" t="str">
        <f t="shared" si="10"/>
        <v>Medium</v>
      </c>
    </row>
    <row r="273" spans="1:5" x14ac:dyDescent="0.25">
      <c r="A273" s="17" t="s">
        <v>31</v>
      </c>
      <c r="B273" s="19">
        <v>795</v>
      </c>
      <c r="C273" s="19" t="str">
        <f t="shared" si="9"/>
        <v>Medium</v>
      </c>
      <c r="D273" s="19">
        <v>16804</v>
      </c>
      <c r="E273" s="19" t="str">
        <f t="shared" si="10"/>
        <v>High</v>
      </c>
    </row>
    <row r="274" spans="1:5" x14ac:dyDescent="0.25">
      <c r="A274" s="17" t="s">
        <v>32</v>
      </c>
      <c r="B274" s="19">
        <v>0</v>
      </c>
      <c r="C274" s="19" t="str">
        <f t="shared" si="9"/>
        <v>Low</v>
      </c>
      <c r="D274" s="19">
        <v>347</v>
      </c>
      <c r="E274" s="19" t="str">
        <f t="shared" si="10"/>
        <v>Medium</v>
      </c>
    </row>
    <row r="275" spans="1:5" x14ac:dyDescent="0.25">
      <c r="A275" s="17" t="s">
        <v>32</v>
      </c>
      <c r="B275" s="19">
        <v>0</v>
      </c>
      <c r="C275" s="19" t="str">
        <f t="shared" si="9"/>
        <v>Low</v>
      </c>
      <c r="D275" s="19">
        <v>836</v>
      </c>
      <c r="E275" s="19" t="str">
        <f t="shared" si="10"/>
        <v>Medium</v>
      </c>
    </row>
    <row r="276" spans="1:5" x14ac:dyDescent="0.25">
      <c r="A276" s="17" t="s">
        <v>32</v>
      </c>
      <c r="B276" s="19">
        <v>0</v>
      </c>
      <c r="C276" s="19" t="str">
        <f t="shared" si="9"/>
        <v>Low</v>
      </c>
      <c r="D276" s="19">
        <v>142</v>
      </c>
      <c r="E276" s="19" t="str">
        <f t="shared" si="10"/>
        <v>Low</v>
      </c>
    </row>
    <row r="277" spans="1:5" x14ac:dyDescent="0.25">
      <c r="A277" s="17" t="s">
        <v>32</v>
      </c>
      <c r="B277" s="19">
        <v>0</v>
      </c>
      <c r="C277" s="19" t="str">
        <f t="shared" si="9"/>
        <v>Low</v>
      </c>
      <c r="D277" s="19">
        <v>169</v>
      </c>
      <c r="E277" s="19" t="str">
        <f t="shared" si="10"/>
        <v>Low</v>
      </c>
    </row>
    <row r="278" spans="1:5" x14ac:dyDescent="0.25">
      <c r="A278" s="17" t="s">
        <v>38</v>
      </c>
      <c r="B278" s="19">
        <v>852</v>
      </c>
      <c r="C278" s="19" t="str">
        <f t="shared" si="9"/>
        <v>Medium</v>
      </c>
      <c r="D278" s="19">
        <v>3613</v>
      </c>
      <c r="E278" s="19" t="str">
        <f t="shared" si="10"/>
        <v>High</v>
      </c>
    </row>
    <row r="279" spans="1:5" x14ac:dyDescent="0.25">
      <c r="A279" s="17" t="s">
        <v>34</v>
      </c>
      <c r="B279" s="19">
        <v>0</v>
      </c>
      <c r="C279" s="19" t="str">
        <f t="shared" si="9"/>
        <v>Low</v>
      </c>
      <c r="D279" s="19">
        <v>403</v>
      </c>
      <c r="E279" s="19" t="str">
        <f t="shared" si="10"/>
        <v>Medium</v>
      </c>
    </row>
    <row r="280" spans="1:5" x14ac:dyDescent="0.25">
      <c r="A280" s="17" t="s">
        <v>31</v>
      </c>
      <c r="B280" s="19">
        <v>0</v>
      </c>
      <c r="C280" s="19" t="str">
        <f t="shared" si="9"/>
        <v>Low</v>
      </c>
      <c r="D280" s="19">
        <v>836</v>
      </c>
      <c r="E280" s="19" t="str">
        <f t="shared" si="10"/>
        <v>Medium</v>
      </c>
    </row>
    <row r="281" spans="1:5" x14ac:dyDescent="0.25">
      <c r="A281" s="17" t="s">
        <v>33</v>
      </c>
      <c r="B281" s="19">
        <v>425</v>
      </c>
      <c r="C281" s="19" t="str">
        <f t="shared" si="9"/>
        <v>Medium</v>
      </c>
      <c r="D281" s="19">
        <v>0</v>
      </c>
      <c r="E281" s="19" t="str">
        <f t="shared" si="10"/>
        <v>Low</v>
      </c>
    </row>
    <row r="282" spans="1:5" x14ac:dyDescent="0.25">
      <c r="A282" s="17" t="s">
        <v>35</v>
      </c>
      <c r="B282" s="19">
        <v>0</v>
      </c>
      <c r="C282" s="19" t="str">
        <f t="shared" si="9"/>
        <v>Low</v>
      </c>
      <c r="D282" s="19">
        <v>11481</v>
      </c>
      <c r="E282" s="19" t="str">
        <f t="shared" si="10"/>
        <v>High</v>
      </c>
    </row>
    <row r="283" spans="1:5" x14ac:dyDescent="0.25">
      <c r="A283" s="17" t="s">
        <v>35</v>
      </c>
      <c r="B283" s="19">
        <v>0</v>
      </c>
      <c r="C283" s="19" t="str">
        <f t="shared" si="9"/>
        <v>Low</v>
      </c>
      <c r="D283" s="19">
        <v>3285</v>
      </c>
      <c r="E283" s="19" t="str">
        <f t="shared" si="10"/>
        <v>High</v>
      </c>
    </row>
    <row r="284" spans="1:5" x14ac:dyDescent="0.25">
      <c r="A284" s="17" t="s">
        <v>34</v>
      </c>
      <c r="B284" s="19">
        <v>0</v>
      </c>
      <c r="C284" s="19" t="str">
        <f t="shared" si="9"/>
        <v>Low</v>
      </c>
      <c r="D284" s="19">
        <v>164</v>
      </c>
      <c r="E284" s="19" t="str">
        <f t="shared" si="10"/>
        <v>Low</v>
      </c>
    </row>
    <row r="285" spans="1:5" x14ac:dyDescent="0.25">
      <c r="A285" s="17" t="s">
        <v>33</v>
      </c>
      <c r="B285" s="19">
        <v>11072</v>
      </c>
      <c r="C285" s="19" t="str">
        <f t="shared" si="9"/>
        <v>High</v>
      </c>
      <c r="D285" s="19">
        <v>891</v>
      </c>
      <c r="E285" s="19" t="str">
        <f t="shared" si="10"/>
        <v>Medium</v>
      </c>
    </row>
    <row r="286" spans="1:5" x14ac:dyDescent="0.25">
      <c r="A286" s="17" t="s">
        <v>36</v>
      </c>
      <c r="B286" s="19">
        <v>0</v>
      </c>
      <c r="C286" s="19" t="str">
        <f t="shared" si="9"/>
        <v>Low</v>
      </c>
      <c r="D286" s="19">
        <v>0</v>
      </c>
      <c r="E286" s="19" t="str">
        <f t="shared" si="10"/>
        <v>Low</v>
      </c>
    </row>
    <row r="287" spans="1:5" x14ac:dyDescent="0.25">
      <c r="A287" s="17" t="s">
        <v>36</v>
      </c>
      <c r="B287" s="19">
        <v>219</v>
      </c>
      <c r="C287" s="19" t="str">
        <f t="shared" si="9"/>
        <v>Low</v>
      </c>
      <c r="D287" s="19">
        <v>841</v>
      </c>
      <c r="E287" s="19" t="str">
        <f t="shared" si="10"/>
        <v>Medium</v>
      </c>
    </row>
    <row r="288" spans="1:5" x14ac:dyDescent="0.25">
      <c r="A288" s="17" t="s">
        <v>33</v>
      </c>
      <c r="B288" s="19">
        <v>8060</v>
      </c>
      <c r="C288" s="19" t="str">
        <f t="shared" si="9"/>
        <v>High</v>
      </c>
      <c r="D288" s="19">
        <v>607</v>
      </c>
      <c r="E288" s="19" t="str">
        <f t="shared" si="10"/>
        <v>Medium</v>
      </c>
    </row>
    <row r="289" spans="1:5" x14ac:dyDescent="0.25">
      <c r="A289" s="17" t="s">
        <v>33</v>
      </c>
      <c r="B289" s="19">
        <v>0</v>
      </c>
      <c r="C289" s="19" t="str">
        <f t="shared" si="9"/>
        <v>Low</v>
      </c>
      <c r="D289" s="19">
        <v>486</v>
      </c>
      <c r="E289" s="19" t="str">
        <f t="shared" si="10"/>
        <v>Medium</v>
      </c>
    </row>
    <row r="290" spans="1:5" x14ac:dyDescent="0.25">
      <c r="A290" s="17" t="s">
        <v>33</v>
      </c>
      <c r="B290" s="19">
        <v>0</v>
      </c>
      <c r="C290" s="19" t="str">
        <f t="shared" si="9"/>
        <v>Low</v>
      </c>
      <c r="D290" s="19">
        <v>108</v>
      </c>
      <c r="E290" s="19" t="str">
        <f t="shared" si="10"/>
        <v>Low</v>
      </c>
    </row>
    <row r="291" spans="1:5" x14ac:dyDescent="0.25">
      <c r="A291" s="17" t="s">
        <v>31</v>
      </c>
      <c r="B291" s="19">
        <v>0</v>
      </c>
      <c r="C291" s="19" t="str">
        <f t="shared" si="9"/>
        <v>Low</v>
      </c>
      <c r="D291" s="19">
        <v>0</v>
      </c>
      <c r="E291" s="19" t="str">
        <f t="shared" si="10"/>
        <v>Low</v>
      </c>
    </row>
    <row r="292" spans="1:5" x14ac:dyDescent="0.25">
      <c r="A292" s="17" t="s">
        <v>33</v>
      </c>
      <c r="B292" s="19">
        <v>0</v>
      </c>
      <c r="C292" s="19" t="str">
        <f t="shared" si="9"/>
        <v>Low</v>
      </c>
      <c r="D292" s="19">
        <v>113</v>
      </c>
      <c r="E292" s="19" t="str">
        <f t="shared" si="10"/>
        <v>Low</v>
      </c>
    </row>
    <row r="293" spans="1:5" x14ac:dyDescent="0.25">
      <c r="A293" s="17" t="s">
        <v>33</v>
      </c>
      <c r="B293" s="19">
        <v>1613</v>
      </c>
      <c r="C293" s="19" t="str">
        <f t="shared" si="9"/>
        <v>Medium</v>
      </c>
      <c r="D293" s="19">
        <v>0</v>
      </c>
      <c r="E293" s="19" t="str">
        <f t="shared" si="10"/>
        <v>Low</v>
      </c>
    </row>
    <row r="294" spans="1:5" x14ac:dyDescent="0.25">
      <c r="A294" s="17" t="s">
        <v>32</v>
      </c>
      <c r="B294" s="19">
        <v>757</v>
      </c>
      <c r="C294" s="19" t="str">
        <f t="shared" si="9"/>
        <v>Medium</v>
      </c>
      <c r="D294" s="19">
        <v>208</v>
      </c>
      <c r="E294" s="19" t="str">
        <f t="shared" si="10"/>
        <v>Low</v>
      </c>
    </row>
    <row r="295" spans="1:5" x14ac:dyDescent="0.25">
      <c r="A295" s="17" t="s">
        <v>39</v>
      </c>
      <c r="B295" s="19">
        <v>0</v>
      </c>
      <c r="C295" s="19" t="str">
        <f t="shared" si="9"/>
        <v>Low</v>
      </c>
      <c r="D295" s="19">
        <v>603</v>
      </c>
      <c r="E295" s="19" t="str">
        <f t="shared" si="10"/>
        <v>Medium</v>
      </c>
    </row>
    <row r="296" spans="1:5" x14ac:dyDescent="0.25">
      <c r="A296" s="17" t="s">
        <v>33</v>
      </c>
      <c r="B296" s="19">
        <v>0</v>
      </c>
      <c r="C296" s="19" t="str">
        <f t="shared" si="9"/>
        <v>Low</v>
      </c>
      <c r="D296" s="19">
        <v>343</v>
      </c>
      <c r="E296" s="19" t="str">
        <f t="shared" si="10"/>
        <v>Medium</v>
      </c>
    </row>
    <row r="297" spans="1:5" x14ac:dyDescent="0.25">
      <c r="A297" s="17" t="s">
        <v>34</v>
      </c>
      <c r="B297" s="19">
        <v>977</v>
      </c>
      <c r="C297" s="19" t="str">
        <f t="shared" si="9"/>
        <v>Medium</v>
      </c>
      <c r="D297" s="19">
        <v>463</v>
      </c>
      <c r="E297" s="19" t="str">
        <f t="shared" si="10"/>
        <v>Medium</v>
      </c>
    </row>
    <row r="298" spans="1:5" x14ac:dyDescent="0.25">
      <c r="A298" s="17" t="s">
        <v>34</v>
      </c>
      <c r="B298" s="19">
        <v>197</v>
      </c>
      <c r="C298" s="19" t="str">
        <f t="shared" si="9"/>
        <v>Low</v>
      </c>
      <c r="D298" s="19">
        <v>0</v>
      </c>
      <c r="E298" s="19" t="str">
        <f t="shared" si="10"/>
        <v>Low</v>
      </c>
    </row>
    <row r="299" spans="1:5" x14ac:dyDescent="0.25">
      <c r="A299" s="17" t="s">
        <v>32</v>
      </c>
      <c r="B299" s="19">
        <v>0</v>
      </c>
      <c r="C299" s="19" t="str">
        <f t="shared" si="9"/>
        <v>Low</v>
      </c>
      <c r="D299" s="19">
        <v>299</v>
      </c>
      <c r="E299" s="19" t="str">
        <f t="shared" si="10"/>
        <v>Medium</v>
      </c>
    </row>
    <row r="300" spans="1:5" x14ac:dyDescent="0.25">
      <c r="A300" s="17" t="s">
        <v>33</v>
      </c>
      <c r="B300" s="19">
        <v>0</v>
      </c>
      <c r="C300" s="19" t="str">
        <f t="shared" si="9"/>
        <v>Low</v>
      </c>
      <c r="D300" s="19">
        <v>490</v>
      </c>
      <c r="E300" s="19" t="str">
        <f t="shared" si="10"/>
        <v>Medium</v>
      </c>
    </row>
    <row r="301" spans="1:5" x14ac:dyDescent="0.25">
      <c r="A301" s="17" t="s">
        <v>31</v>
      </c>
      <c r="B301" s="19">
        <v>0</v>
      </c>
      <c r="C301" s="19" t="str">
        <f t="shared" si="9"/>
        <v>Low</v>
      </c>
      <c r="D301" s="19">
        <v>6628</v>
      </c>
      <c r="E301" s="19" t="str">
        <f t="shared" si="10"/>
        <v>High</v>
      </c>
    </row>
    <row r="302" spans="1:5" x14ac:dyDescent="0.25">
      <c r="A302" s="17" t="s">
        <v>35</v>
      </c>
      <c r="B302" s="19">
        <v>0</v>
      </c>
      <c r="C302" s="19" t="str">
        <f t="shared" si="9"/>
        <v>Low</v>
      </c>
      <c r="D302" s="19">
        <v>859</v>
      </c>
      <c r="E302" s="19" t="str">
        <f t="shared" si="10"/>
        <v>Medium</v>
      </c>
    </row>
    <row r="303" spans="1:5" x14ac:dyDescent="0.25">
      <c r="A303" s="17" t="s">
        <v>33</v>
      </c>
      <c r="B303" s="19">
        <v>0</v>
      </c>
      <c r="C303" s="19" t="str">
        <f t="shared" si="9"/>
        <v>Low</v>
      </c>
      <c r="D303" s="19">
        <v>750</v>
      </c>
      <c r="E303" s="19" t="str">
        <f t="shared" si="10"/>
        <v>Medium</v>
      </c>
    </row>
    <row r="304" spans="1:5" x14ac:dyDescent="0.25">
      <c r="A304" s="17" t="s">
        <v>31</v>
      </c>
      <c r="B304" s="19">
        <v>256</v>
      </c>
      <c r="C304" s="19" t="str">
        <f t="shared" si="9"/>
        <v>Medium</v>
      </c>
      <c r="D304" s="19">
        <v>954</v>
      </c>
      <c r="E304" s="19" t="str">
        <f t="shared" si="10"/>
        <v>Medium</v>
      </c>
    </row>
    <row r="305" spans="1:5" x14ac:dyDescent="0.25">
      <c r="A305" s="17" t="s">
        <v>33</v>
      </c>
      <c r="B305" s="19">
        <v>296</v>
      </c>
      <c r="C305" s="19" t="str">
        <f t="shared" si="9"/>
        <v>Medium</v>
      </c>
      <c r="D305" s="19">
        <v>591</v>
      </c>
      <c r="E305" s="19" t="str">
        <f t="shared" si="10"/>
        <v>Medium</v>
      </c>
    </row>
    <row r="306" spans="1:5" x14ac:dyDescent="0.25">
      <c r="A306" s="17" t="s">
        <v>32</v>
      </c>
      <c r="B306" s="19">
        <v>0</v>
      </c>
      <c r="C306" s="19" t="str">
        <f t="shared" si="9"/>
        <v>Low</v>
      </c>
      <c r="D306" s="19">
        <v>13970</v>
      </c>
      <c r="E306" s="19" t="str">
        <f t="shared" si="10"/>
        <v>High</v>
      </c>
    </row>
    <row r="307" spans="1:5" x14ac:dyDescent="0.25">
      <c r="A307" s="17" t="s">
        <v>33</v>
      </c>
      <c r="B307" s="19">
        <v>0</v>
      </c>
      <c r="C307" s="19" t="str">
        <f t="shared" si="9"/>
        <v>Low</v>
      </c>
      <c r="D307" s="19">
        <v>857</v>
      </c>
      <c r="E307" s="19" t="str">
        <f t="shared" si="10"/>
        <v>Medium</v>
      </c>
    </row>
    <row r="308" spans="1:5" x14ac:dyDescent="0.25">
      <c r="A308" s="17" t="s">
        <v>32</v>
      </c>
      <c r="B308" s="19">
        <v>0</v>
      </c>
      <c r="C308" s="19" t="str">
        <f t="shared" si="9"/>
        <v>Low</v>
      </c>
      <c r="D308" s="19">
        <v>5857</v>
      </c>
      <c r="E308" s="19" t="str">
        <f t="shared" si="10"/>
        <v>High</v>
      </c>
    </row>
    <row r="309" spans="1:5" x14ac:dyDescent="0.25">
      <c r="A309" s="17" t="s">
        <v>31</v>
      </c>
      <c r="B309" s="19">
        <v>298</v>
      </c>
      <c r="C309" s="19" t="str">
        <f t="shared" si="9"/>
        <v>Medium</v>
      </c>
      <c r="D309" s="19">
        <v>3326</v>
      </c>
      <c r="E309" s="19" t="str">
        <f t="shared" si="10"/>
        <v>High</v>
      </c>
    </row>
    <row r="310" spans="1:5" x14ac:dyDescent="0.25">
      <c r="A310" s="17" t="s">
        <v>31</v>
      </c>
      <c r="B310" s="19">
        <v>0</v>
      </c>
      <c r="C310" s="19" t="str">
        <f t="shared" si="9"/>
        <v>Low</v>
      </c>
      <c r="D310" s="19">
        <v>726</v>
      </c>
      <c r="E310" s="19" t="str">
        <f t="shared" si="10"/>
        <v>Medium</v>
      </c>
    </row>
    <row r="311" spans="1:5" x14ac:dyDescent="0.25">
      <c r="A311" s="17" t="s">
        <v>32</v>
      </c>
      <c r="B311" s="19">
        <v>8636</v>
      </c>
      <c r="C311" s="19" t="str">
        <f t="shared" si="9"/>
        <v>High</v>
      </c>
      <c r="D311" s="19">
        <v>214</v>
      </c>
      <c r="E311" s="19" t="str">
        <f t="shared" si="10"/>
        <v>Low</v>
      </c>
    </row>
    <row r="312" spans="1:5" x14ac:dyDescent="0.25">
      <c r="A312" s="17" t="s">
        <v>33</v>
      </c>
      <c r="B312" s="19">
        <v>0</v>
      </c>
      <c r="C312" s="19" t="str">
        <f t="shared" si="9"/>
        <v>Low</v>
      </c>
      <c r="D312" s="19">
        <v>207</v>
      </c>
      <c r="E312" s="19" t="str">
        <f t="shared" si="10"/>
        <v>Low</v>
      </c>
    </row>
    <row r="313" spans="1:5" x14ac:dyDescent="0.25">
      <c r="A313" s="17" t="s">
        <v>33</v>
      </c>
      <c r="B313" s="19">
        <v>0</v>
      </c>
      <c r="C313" s="19" t="str">
        <f t="shared" si="9"/>
        <v>Low</v>
      </c>
      <c r="D313" s="19">
        <v>713</v>
      </c>
      <c r="E313" s="19" t="str">
        <f t="shared" si="10"/>
        <v>Medium</v>
      </c>
    </row>
    <row r="314" spans="1:5" x14ac:dyDescent="0.25">
      <c r="A314" s="17" t="s">
        <v>33</v>
      </c>
      <c r="B314" s="19">
        <v>19766</v>
      </c>
      <c r="C314" s="19" t="str">
        <f t="shared" si="9"/>
        <v>High</v>
      </c>
      <c r="D314" s="19">
        <v>2141</v>
      </c>
      <c r="E314" s="19" t="str">
        <f t="shared" si="10"/>
        <v>High</v>
      </c>
    </row>
    <row r="315" spans="1:5" x14ac:dyDescent="0.25">
      <c r="A315" s="17" t="s">
        <v>33</v>
      </c>
      <c r="B315" s="19">
        <v>0</v>
      </c>
      <c r="C315" s="19" t="str">
        <f t="shared" si="9"/>
        <v>Low</v>
      </c>
      <c r="D315" s="19">
        <v>483</v>
      </c>
      <c r="E315" s="19" t="str">
        <f t="shared" si="10"/>
        <v>Medium</v>
      </c>
    </row>
    <row r="316" spans="1:5" x14ac:dyDescent="0.25">
      <c r="A316" s="17" t="s">
        <v>33</v>
      </c>
      <c r="B316" s="19">
        <v>0</v>
      </c>
      <c r="C316" s="19" t="str">
        <f t="shared" si="9"/>
        <v>Low</v>
      </c>
      <c r="D316" s="19">
        <v>127</v>
      </c>
      <c r="E316" s="19" t="str">
        <f t="shared" si="10"/>
        <v>Low</v>
      </c>
    </row>
    <row r="317" spans="1:5" x14ac:dyDescent="0.25">
      <c r="A317" s="17" t="s">
        <v>32</v>
      </c>
      <c r="B317" s="19">
        <v>0</v>
      </c>
      <c r="C317" s="19" t="str">
        <f t="shared" si="9"/>
        <v>Low</v>
      </c>
      <c r="D317" s="19">
        <v>367</v>
      </c>
      <c r="E317" s="19" t="str">
        <f t="shared" si="10"/>
        <v>Medium</v>
      </c>
    </row>
    <row r="318" spans="1:5" x14ac:dyDescent="0.25">
      <c r="A318" s="17" t="s">
        <v>31</v>
      </c>
      <c r="B318" s="19">
        <v>0</v>
      </c>
      <c r="C318" s="19" t="str">
        <f t="shared" si="9"/>
        <v>Low</v>
      </c>
      <c r="D318" s="19">
        <v>813</v>
      </c>
      <c r="E318" s="19" t="str">
        <f t="shared" si="10"/>
        <v>Medium</v>
      </c>
    </row>
    <row r="319" spans="1:5" x14ac:dyDescent="0.25">
      <c r="A319" s="17" t="s">
        <v>32</v>
      </c>
      <c r="B319" s="19">
        <v>4089</v>
      </c>
      <c r="C319" s="19" t="str">
        <f t="shared" si="9"/>
        <v>High</v>
      </c>
      <c r="D319" s="19">
        <v>0</v>
      </c>
      <c r="E319" s="19" t="str">
        <f t="shared" si="10"/>
        <v>Low</v>
      </c>
    </row>
    <row r="320" spans="1:5" x14ac:dyDescent="0.25">
      <c r="A320" s="17" t="s">
        <v>33</v>
      </c>
      <c r="B320" s="19">
        <v>0</v>
      </c>
      <c r="C320" s="19" t="str">
        <f t="shared" si="9"/>
        <v>Low</v>
      </c>
      <c r="D320" s="19">
        <v>102</v>
      </c>
      <c r="E320" s="19" t="str">
        <f t="shared" si="10"/>
        <v>Low</v>
      </c>
    </row>
    <row r="321" spans="1:5" x14ac:dyDescent="0.25">
      <c r="A321" s="17" t="s">
        <v>37</v>
      </c>
      <c r="B321" s="19">
        <v>271</v>
      </c>
      <c r="C321" s="19" t="str">
        <f t="shared" si="9"/>
        <v>Medium</v>
      </c>
      <c r="D321" s="19">
        <v>759</v>
      </c>
      <c r="E321" s="19" t="str">
        <f t="shared" si="10"/>
        <v>Medium</v>
      </c>
    </row>
    <row r="322" spans="1:5" x14ac:dyDescent="0.25">
      <c r="A322" s="17" t="s">
        <v>33</v>
      </c>
      <c r="B322" s="19">
        <v>949</v>
      </c>
      <c r="C322" s="19" t="str">
        <f t="shared" si="9"/>
        <v>Medium</v>
      </c>
      <c r="D322" s="19">
        <v>0</v>
      </c>
      <c r="E322" s="19" t="str">
        <f t="shared" si="10"/>
        <v>Low</v>
      </c>
    </row>
    <row r="323" spans="1:5" x14ac:dyDescent="0.25">
      <c r="A323" s="17" t="s">
        <v>31</v>
      </c>
      <c r="B323" s="19">
        <v>0</v>
      </c>
      <c r="C323" s="19" t="str">
        <f t="shared" si="9"/>
        <v>Low</v>
      </c>
      <c r="D323" s="19">
        <v>503</v>
      </c>
      <c r="E323" s="19" t="str">
        <f t="shared" si="10"/>
        <v>Medium</v>
      </c>
    </row>
    <row r="324" spans="1:5" x14ac:dyDescent="0.25">
      <c r="A324" s="17" t="s">
        <v>31</v>
      </c>
      <c r="B324" s="19">
        <v>911</v>
      </c>
      <c r="C324" s="19" t="str">
        <f t="shared" si="9"/>
        <v>Medium</v>
      </c>
      <c r="D324" s="19">
        <v>823</v>
      </c>
      <c r="E324" s="19" t="str">
        <f t="shared" si="10"/>
        <v>Medium</v>
      </c>
    </row>
    <row r="325" spans="1:5" x14ac:dyDescent="0.25">
      <c r="A325" s="17" t="s">
        <v>33</v>
      </c>
      <c r="B325" s="19">
        <v>0</v>
      </c>
      <c r="C325" s="19" t="str">
        <f t="shared" ref="C325:C388" si="11">IF(B325&lt;250,"Low",IF(B325&lt;2000,"Medium","High"))</f>
        <v>Low</v>
      </c>
      <c r="D325" s="19">
        <v>693</v>
      </c>
      <c r="E325" s="19" t="str">
        <f t="shared" ref="E325:E388" si="12">IF(D325&lt;250,"Low",IF(D325&lt;2000,"Medium","High"))</f>
        <v>Medium</v>
      </c>
    </row>
    <row r="326" spans="1:5" x14ac:dyDescent="0.25">
      <c r="A326" s="17" t="s">
        <v>36</v>
      </c>
      <c r="B326" s="19">
        <v>0</v>
      </c>
      <c r="C326" s="19" t="str">
        <f t="shared" si="11"/>
        <v>Low</v>
      </c>
      <c r="D326" s="19">
        <v>973</v>
      </c>
      <c r="E326" s="19" t="str">
        <f t="shared" si="12"/>
        <v>Medium</v>
      </c>
    </row>
    <row r="327" spans="1:5" x14ac:dyDescent="0.25">
      <c r="A327" s="17" t="s">
        <v>33</v>
      </c>
      <c r="B327" s="19">
        <v>0</v>
      </c>
      <c r="C327" s="19" t="str">
        <f t="shared" si="11"/>
        <v>Low</v>
      </c>
      <c r="D327" s="19">
        <v>648</v>
      </c>
      <c r="E327" s="19" t="str">
        <f t="shared" si="12"/>
        <v>Medium</v>
      </c>
    </row>
    <row r="328" spans="1:5" x14ac:dyDescent="0.25">
      <c r="A328" s="17" t="s">
        <v>38</v>
      </c>
      <c r="B328" s="19">
        <v>0</v>
      </c>
      <c r="C328" s="19" t="str">
        <f t="shared" si="11"/>
        <v>Low</v>
      </c>
      <c r="D328" s="19">
        <v>523</v>
      </c>
      <c r="E328" s="19" t="str">
        <f t="shared" si="12"/>
        <v>Medium</v>
      </c>
    </row>
    <row r="329" spans="1:5" x14ac:dyDescent="0.25">
      <c r="A329" s="17" t="s">
        <v>36</v>
      </c>
      <c r="B329" s="19">
        <v>271</v>
      </c>
      <c r="C329" s="19" t="str">
        <f t="shared" si="11"/>
        <v>Medium</v>
      </c>
      <c r="D329" s="19">
        <v>7090</v>
      </c>
      <c r="E329" s="19" t="str">
        <f t="shared" si="12"/>
        <v>High</v>
      </c>
    </row>
    <row r="330" spans="1:5" x14ac:dyDescent="0.25">
      <c r="A330" s="17" t="s">
        <v>31</v>
      </c>
      <c r="B330" s="19">
        <v>0</v>
      </c>
      <c r="C330" s="19" t="str">
        <f t="shared" si="11"/>
        <v>Low</v>
      </c>
      <c r="D330" s="19">
        <v>596</v>
      </c>
      <c r="E330" s="19" t="str">
        <f t="shared" si="12"/>
        <v>Medium</v>
      </c>
    </row>
    <row r="331" spans="1:5" x14ac:dyDescent="0.25">
      <c r="A331" s="17" t="s">
        <v>36</v>
      </c>
      <c r="B331" s="19">
        <v>0</v>
      </c>
      <c r="C331" s="19" t="str">
        <f t="shared" si="11"/>
        <v>Low</v>
      </c>
      <c r="D331" s="19">
        <v>904</v>
      </c>
      <c r="E331" s="19" t="str">
        <f t="shared" si="12"/>
        <v>Medium</v>
      </c>
    </row>
    <row r="332" spans="1:5" x14ac:dyDescent="0.25">
      <c r="A332" s="17" t="s">
        <v>33</v>
      </c>
      <c r="B332" s="19">
        <v>0</v>
      </c>
      <c r="C332" s="19" t="str">
        <f t="shared" si="11"/>
        <v>Low</v>
      </c>
      <c r="D332" s="19">
        <v>541</v>
      </c>
      <c r="E332" s="19" t="str">
        <f t="shared" si="12"/>
        <v>Medium</v>
      </c>
    </row>
    <row r="333" spans="1:5" x14ac:dyDescent="0.25">
      <c r="A333" s="17" t="s">
        <v>32</v>
      </c>
      <c r="B333" s="19">
        <v>0</v>
      </c>
      <c r="C333" s="19" t="str">
        <f t="shared" si="11"/>
        <v>Low</v>
      </c>
      <c r="D333" s="19">
        <v>154</v>
      </c>
      <c r="E333" s="19" t="str">
        <f t="shared" si="12"/>
        <v>Low</v>
      </c>
    </row>
    <row r="334" spans="1:5" x14ac:dyDescent="0.25">
      <c r="A334" s="17" t="s">
        <v>33</v>
      </c>
      <c r="B334" s="19">
        <v>4802</v>
      </c>
      <c r="C334" s="19" t="str">
        <f t="shared" si="11"/>
        <v>High</v>
      </c>
      <c r="D334" s="19">
        <v>0</v>
      </c>
      <c r="E334" s="19" t="str">
        <f t="shared" si="12"/>
        <v>Low</v>
      </c>
    </row>
    <row r="335" spans="1:5" x14ac:dyDescent="0.25">
      <c r="A335" s="17" t="s">
        <v>35</v>
      </c>
      <c r="B335" s="19">
        <v>177</v>
      </c>
      <c r="C335" s="19" t="str">
        <f t="shared" si="11"/>
        <v>Low</v>
      </c>
      <c r="D335" s="19">
        <v>0</v>
      </c>
      <c r="E335" s="19" t="str">
        <f t="shared" si="12"/>
        <v>Low</v>
      </c>
    </row>
    <row r="336" spans="1:5" x14ac:dyDescent="0.25">
      <c r="A336" s="17" t="s">
        <v>31</v>
      </c>
      <c r="B336" s="19">
        <v>0</v>
      </c>
      <c r="C336" s="19" t="str">
        <f t="shared" si="11"/>
        <v>Low</v>
      </c>
      <c r="D336" s="19">
        <v>337</v>
      </c>
      <c r="E336" s="19" t="str">
        <f t="shared" si="12"/>
        <v>Medium</v>
      </c>
    </row>
    <row r="337" spans="1:5" x14ac:dyDescent="0.25">
      <c r="A337" s="17" t="s">
        <v>33</v>
      </c>
      <c r="B337" s="19">
        <v>0</v>
      </c>
      <c r="C337" s="19" t="str">
        <f t="shared" si="11"/>
        <v>Low</v>
      </c>
      <c r="D337" s="19">
        <v>716</v>
      </c>
      <c r="E337" s="19" t="str">
        <f t="shared" si="12"/>
        <v>Medium</v>
      </c>
    </row>
    <row r="338" spans="1:5" x14ac:dyDescent="0.25">
      <c r="A338" s="17" t="s">
        <v>34</v>
      </c>
      <c r="B338" s="19">
        <v>996</v>
      </c>
      <c r="C338" s="19" t="str">
        <f t="shared" si="11"/>
        <v>Medium</v>
      </c>
      <c r="D338" s="19">
        <v>837</v>
      </c>
      <c r="E338" s="19" t="str">
        <f t="shared" si="12"/>
        <v>Medium</v>
      </c>
    </row>
    <row r="339" spans="1:5" x14ac:dyDescent="0.25">
      <c r="A339" s="17" t="s">
        <v>34</v>
      </c>
      <c r="B339" s="19">
        <v>705</v>
      </c>
      <c r="C339" s="19" t="str">
        <f t="shared" si="11"/>
        <v>Medium</v>
      </c>
      <c r="D339" s="19">
        <v>0</v>
      </c>
      <c r="E339" s="19" t="str">
        <f t="shared" si="12"/>
        <v>Low</v>
      </c>
    </row>
    <row r="340" spans="1:5" x14ac:dyDescent="0.25">
      <c r="A340" s="17" t="s">
        <v>32</v>
      </c>
      <c r="B340" s="19">
        <v>0</v>
      </c>
      <c r="C340" s="19" t="str">
        <f t="shared" si="11"/>
        <v>Low</v>
      </c>
      <c r="D340" s="19">
        <v>7710</v>
      </c>
      <c r="E340" s="19" t="str">
        <f t="shared" si="12"/>
        <v>High</v>
      </c>
    </row>
    <row r="341" spans="1:5" x14ac:dyDescent="0.25">
      <c r="A341" s="17" t="s">
        <v>33</v>
      </c>
      <c r="B341" s="19">
        <v>0</v>
      </c>
      <c r="C341" s="19" t="str">
        <f t="shared" si="11"/>
        <v>Low</v>
      </c>
      <c r="D341" s="19">
        <v>531</v>
      </c>
      <c r="E341" s="19" t="str">
        <f t="shared" si="12"/>
        <v>Medium</v>
      </c>
    </row>
    <row r="342" spans="1:5" x14ac:dyDescent="0.25">
      <c r="A342" s="17" t="s">
        <v>31</v>
      </c>
      <c r="B342" s="19">
        <v>5960</v>
      </c>
      <c r="C342" s="19" t="str">
        <f t="shared" si="11"/>
        <v>High</v>
      </c>
      <c r="D342" s="19">
        <v>129</v>
      </c>
      <c r="E342" s="19" t="str">
        <f t="shared" si="12"/>
        <v>Low</v>
      </c>
    </row>
    <row r="343" spans="1:5" x14ac:dyDescent="0.25">
      <c r="A343" s="17" t="s">
        <v>32</v>
      </c>
      <c r="B343" s="19">
        <v>0</v>
      </c>
      <c r="C343" s="19" t="str">
        <f t="shared" si="11"/>
        <v>Low</v>
      </c>
      <c r="D343" s="19">
        <v>941</v>
      </c>
      <c r="E343" s="19" t="str">
        <f t="shared" si="12"/>
        <v>Medium</v>
      </c>
    </row>
    <row r="344" spans="1:5" x14ac:dyDescent="0.25">
      <c r="A344" s="17" t="s">
        <v>32</v>
      </c>
      <c r="B344" s="19">
        <v>759</v>
      </c>
      <c r="C344" s="19" t="str">
        <f t="shared" si="11"/>
        <v>Medium</v>
      </c>
      <c r="D344" s="19">
        <v>596</v>
      </c>
      <c r="E344" s="19" t="str">
        <f t="shared" si="12"/>
        <v>Medium</v>
      </c>
    </row>
    <row r="345" spans="1:5" x14ac:dyDescent="0.25">
      <c r="A345" s="17" t="s">
        <v>32</v>
      </c>
      <c r="B345" s="19">
        <v>0</v>
      </c>
      <c r="C345" s="19" t="str">
        <f t="shared" si="11"/>
        <v>Low</v>
      </c>
      <c r="D345" s="19">
        <v>987</v>
      </c>
      <c r="E345" s="19" t="str">
        <f t="shared" si="12"/>
        <v>Medium</v>
      </c>
    </row>
    <row r="346" spans="1:5" x14ac:dyDescent="0.25">
      <c r="A346" s="17" t="s">
        <v>31</v>
      </c>
      <c r="B346" s="19">
        <v>651</v>
      </c>
      <c r="C346" s="19" t="str">
        <f t="shared" si="11"/>
        <v>Medium</v>
      </c>
      <c r="D346" s="19">
        <v>0</v>
      </c>
      <c r="E346" s="19" t="str">
        <f t="shared" si="12"/>
        <v>Low</v>
      </c>
    </row>
    <row r="347" spans="1:5" x14ac:dyDescent="0.25">
      <c r="A347" s="17" t="s">
        <v>35</v>
      </c>
      <c r="B347" s="19">
        <v>257</v>
      </c>
      <c r="C347" s="19" t="str">
        <f t="shared" si="11"/>
        <v>Medium</v>
      </c>
      <c r="D347" s="19">
        <v>460</v>
      </c>
      <c r="E347" s="19" t="str">
        <f t="shared" si="12"/>
        <v>Medium</v>
      </c>
    </row>
    <row r="348" spans="1:5" x14ac:dyDescent="0.25">
      <c r="A348" s="17" t="s">
        <v>31</v>
      </c>
      <c r="B348" s="19">
        <v>955</v>
      </c>
      <c r="C348" s="19" t="str">
        <f t="shared" si="11"/>
        <v>Medium</v>
      </c>
      <c r="D348" s="19">
        <v>0</v>
      </c>
      <c r="E348" s="19" t="str">
        <f t="shared" si="12"/>
        <v>Low</v>
      </c>
    </row>
    <row r="349" spans="1:5" x14ac:dyDescent="0.25">
      <c r="A349" s="17" t="s">
        <v>31</v>
      </c>
      <c r="B349" s="19">
        <v>0</v>
      </c>
      <c r="C349" s="19" t="str">
        <f t="shared" si="11"/>
        <v>Low</v>
      </c>
      <c r="D349" s="19">
        <v>798</v>
      </c>
      <c r="E349" s="19" t="str">
        <f t="shared" si="12"/>
        <v>Medium</v>
      </c>
    </row>
    <row r="350" spans="1:5" x14ac:dyDescent="0.25">
      <c r="A350" s="17" t="s">
        <v>31</v>
      </c>
      <c r="B350" s="19">
        <v>8249</v>
      </c>
      <c r="C350" s="19" t="str">
        <f t="shared" si="11"/>
        <v>High</v>
      </c>
      <c r="D350" s="19">
        <v>0</v>
      </c>
      <c r="E350" s="19" t="str">
        <f t="shared" si="12"/>
        <v>Low</v>
      </c>
    </row>
    <row r="351" spans="1:5" x14ac:dyDescent="0.25">
      <c r="A351" s="17" t="s">
        <v>31</v>
      </c>
      <c r="B351" s="19">
        <v>0</v>
      </c>
      <c r="C351" s="19" t="str">
        <f t="shared" si="11"/>
        <v>Low</v>
      </c>
      <c r="D351" s="19">
        <v>959</v>
      </c>
      <c r="E351" s="19" t="str">
        <f t="shared" si="12"/>
        <v>Medium</v>
      </c>
    </row>
    <row r="352" spans="1:5" x14ac:dyDescent="0.25">
      <c r="A352" s="17" t="s">
        <v>31</v>
      </c>
      <c r="B352" s="19">
        <v>956</v>
      </c>
      <c r="C352" s="19" t="str">
        <f t="shared" si="11"/>
        <v>Medium</v>
      </c>
      <c r="D352" s="19">
        <v>1482</v>
      </c>
      <c r="E352" s="19" t="str">
        <f t="shared" si="12"/>
        <v>Medium</v>
      </c>
    </row>
    <row r="353" spans="1:5" x14ac:dyDescent="0.25">
      <c r="A353" s="17" t="s">
        <v>33</v>
      </c>
      <c r="B353" s="19">
        <v>382</v>
      </c>
      <c r="C353" s="19" t="str">
        <f t="shared" si="11"/>
        <v>Medium</v>
      </c>
      <c r="D353" s="19">
        <v>883</v>
      </c>
      <c r="E353" s="19" t="str">
        <f t="shared" si="12"/>
        <v>Medium</v>
      </c>
    </row>
    <row r="354" spans="1:5" x14ac:dyDescent="0.25">
      <c r="A354" s="17" t="s">
        <v>32</v>
      </c>
      <c r="B354" s="19">
        <v>0</v>
      </c>
      <c r="C354" s="19" t="str">
        <f t="shared" si="11"/>
        <v>Low</v>
      </c>
      <c r="D354" s="19">
        <v>12721</v>
      </c>
      <c r="E354" s="19" t="str">
        <f t="shared" si="12"/>
        <v>High</v>
      </c>
    </row>
    <row r="355" spans="1:5" x14ac:dyDescent="0.25">
      <c r="A355" s="17" t="s">
        <v>34</v>
      </c>
      <c r="B355" s="19">
        <v>842</v>
      </c>
      <c r="C355" s="19" t="str">
        <f t="shared" si="11"/>
        <v>Medium</v>
      </c>
      <c r="D355" s="19">
        <v>0</v>
      </c>
      <c r="E355" s="19" t="str">
        <f t="shared" si="12"/>
        <v>Low</v>
      </c>
    </row>
    <row r="356" spans="1:5" x14ac:dyDescent="0.25">
      <c r="A356" s="17" t="s">
        <v>37</v>
      </c>
      <c r="B356" s="19">
        <v>3111</v>
      </c>
      <c r="C356" s="19" t="str">
        <f t="shared" si="11"/>
        <v>High</v>
      </c>
      <c r="D356" s="19">
        <v>0</v>
      </c>
      <c r="E356" s="19" t="str">
        <f t="shared" si="12"/>
        <v>Low</v>
      </c>
    </row>
    <row r="357" spans="1:5" x14ac:dyDescent="0.25">
      <c r="A357" s="17" t="s">
        <v>31</v>
      </c>
      <c r="B357" s="19">
        <v>0</v>
      </c>
      <c r="C357" s="19" t="str">
        <f t="shared" si="11"/>
        <v>Low</v>
      </c>
      <c r="D357" s="19">
        <v>302</v>
      </c>
      <c r="E357" s="19" t="str">
        <f t="shared" si="12"/>
        <v>Medium</v>
      </c>
    </row>
    <row r="358" spans="1:5" x14ac:dyDescent="0.25">
      <c r="A358" s="17" t="s">
        <v>32</v>
      </c>
      <c r="B358" s="19">
        <v>0</v>
      </c>
      <c r="C358" s="19" t="str">
        <f t="shared" si="11"/>
        <v>Low</v>
      </c>
      <c r="D358" s="19">
        <v>538</v>
      </c>
      <c r="E358" s="19" t="str">
        <f t="shared" si="12"/>
        <v>Medium</v>
      </c>
    </row>
    <row r="359" spans="1:5" x14ac:dyDescent="0.25">
      <c r="A359" s="17" t="s">
        <v>31</v>
      </c>
      <c r="B359" s="19">
        <v>2846</v>
      </c>
      <c r="C359" s="19" t="str">
        <f t="shared" si="11"/>
        <v>High</v>
      </c>
      <c r="D359" s="19">
        <v>0</v>
      </c>
      <c r="E359" s="19" t="str">
        <f t="shared" si="12"/>
        <v>Low</v>
      </c>
    </row>
    <row r="360" spans="1:5" x14ac:dyDescent="0.25">
      <c r="A360" s="17" t="s">
        <v>31</v>
      </c>
      <c r="B360" s="19">
        <v>231</v>
      </c>
      <c r="C360" s="19" t="str">
        <f t="shared" si="11"/>
        <v>Low</v>
      </c>
      <c r="D360" s="19">
        <v>702</v>
      </c>
      <c r="E360" s="19" t="str">
        <f t="shared" si="12"/>
        <v>Medium</v>
      </c>
    </row>
    <row r="361" spans="1:5" x14ac:dyDescent="0.25">
      <c r="A361" s="17" t="s">
        <v>37</v>
      </c>
      <c r="B361" s="19">
        <v>0</v>
      </c>
      <c r="C361" s="19" t="str">
        <f t="shared" si="11"/>
        <v>Low</v>
      </c>
      <c r="D361" s="19">
        <v>2688</v>
      </c>
      <c r="E361" s="19" t="str">
        <f t="shared" si="12"/>
        <v>High</v>
      </c>
    </row>
    <row r="362" spans="1:5" x14ac:dyDescent="0.25">
      <c r="A362" s="17" t="s">
        <v>31</v>
      </c>
      <c r="B362" s="19">
        <v>17366</v>
      </c>
      <c r="C362" s="19" t="str">
        <f t="shared" si="11"/>
        <v>High</v>
      </c>
      <c r="D362" s="19">
        <v>0</v>
      </c>
      <c r="E362" s="19" t="str">
        <f t="shared" si="12"/>
        <v>Low</v>
      </c>
    </row>
    <row r="363" spans="1:5" x14ac:dyDescent="0.25">
      <c r="A363" s="17" t="s">
        <v>31</v>
      </c>
      <c r="B363" s="19">
        <v>0</v>
      </c>
      <c r="C363" s="19" t="str">
        <f t="shared" si="11"/>
        <v>Low</v>
      </c>
      <c r="D363" s="19">
        <v>425</v>
      </c>
      <c r="E363" s="19" t="str">
        <f t="shared" si="12"/>
        <v>Medium</v>
      </c>
    </row>
    <row r="364" spans="1:5" x14ac:dyDescent="0.25">
      <c r="A364" s="17" t="s">
        <v>33</v>
      </c>
      <c r="B364" s="19">
        <v>332</v>
      </c>
      <c r="C364" s="19" t="str">
        <f t="shared" si="11"/>
        <v>Medium</v>
      </c>
      <c r="D364" s="19">
        <v>214</v>
      </c>
      <c r="E364" s="19" t="str">
        <f t="shared" si="12"/>
        <v>Low</v>
      </c>
    </row>
    <row r="365" spans="1:5" x14ac:dyDescent="0.25">
      <c r="A365" s="17" t="s">
        <v>31</v>
      </c>
      <c r="B365" s="19">
        <v>242</v>
      </c>
      <c r="C365" s="19" t="str">
        <f t="shared" si="11"/>
        <v>Low</v>
      </c>
      <c r="D365" s="19">
        <v>0</v>
      </c>
      <c r="E365" s="19" t="str">
        <f t="shared" si="12"/>
        <v>Low</v>
      </c>
    </row>
    <row r="366" spans="1:5" x14ac:dyDescent="0.25">
      <c r="A366" s="17" t="s">
        <v>33</v>
      </c>
      <c r="B366" s="19">
        <v>0</v>
      </c>
      <c r="C366" s="19" t="str">
        <f t="shared" si="11"/>
        <v>Low</v>
      </c>
      <c r="D366" s="19">
        <v>272</v>
      </c>
      <c r="E366" s="19" t="str">
        <f t="shared" si="12"/>
        <v>Medium</v>
      </c>
    </row>
    <row r="367" spans="1:5" x14ac:dyDescent="0.25">
      <c r="A367" s="17" t="s">
        <v>35</v>
      </c>
      <c r="B367" s="19">
        <v>929</v>
      </c>
      <c r="C367" s="19" t="str">
        <f t="shared" si="11"/>
        <v>Medium</v>
      </c>
      <c r="D367" s="19">
        <v>124</v>
      </c>
      <c r="E367" s="19" t="str">
        <f t="shared" si="12"/>
        <v>Low</v>
      </c>
    </row>
    <row r="368" spans="1:5" x14ac:dyDescent="0.25">
      <c r="A368" s="17" t="s">
        <v>31</v>
      </c>
      <c r="B368" s="19">
        <v>0</v>
      </c>
      <c r="C368" s="19" t="str">
        <f t="shared" si="11"/>
        <v>Low</v>
      </c>
      <c r="D368" s="19">
        <v>17124</v>
      </c>
      <c r="E368" s="19" t="str">
        <f t="shared" si="12"/>
        <v>High</v>
      </c>
    </row>
    <row r="369" spans="1:5" x14ac:dyDescent="0.25">
      <c r="A369" s="17" t="s">
        <v>36</v>
      </c>
      <c r="B369" s="19">
        <v>0</v>
      </c>
      <c r="C369" s="19" t="str">
        <f t="shared" si="11"/>
        <v>Low</v>
      </c>
      <c r="D369" s="19">
        <v>612</v>
      </c>
      <c r="E369" s="19" t="str">
        <f t="shared" si="12"/>
        <v>Medium</v>
      </c>
    </row>
    <row r="370" spans="1:5" x14ac:dyDescent="0.25">
      <c r="A370" s="17" t="s">
        <v>33</v>
      </c>
      <c r="B370" s="19">
        <v>0</v>
      </c>
      <c r="C370" s="19" t="str">
        <f t="shared" si="11"/>
        <v>Low</v>
      </c>
      <c r="D370" s="19">
        <v>862</v>
      </c>
      <c r="E370" s="19" t="str">
        <f t="shared" si="12"/>
        <v>Medium</v>
      </c>
    </row>
    <row r="371" spans="1:5" x14ac:dyDescent="0.25">
      <c r="A371" s="17" t="s">
        <v>32</v>
      </c>
      <c r="B371" s="19">
        <v>0</v>
      </c>
      <c r="C371" s="19" t="str">
        <f t="shared" si="11"/>
        <v>Low</v>
      </c>
      <c r="D371" s="19">
        <v>146</v>
      </c>
      <c r="E371" s="19" t="str">
        <f t="shared" si="12"/>
        <v>Low</v>
      </c>
    </row>
    <row r="372" spans="1:5" x14ac:dyDescent="0.25">
      <c r="A372" s="17" t="s">
        <v>33</v>
      </c>
      <c r="B372" s="19">
        <v>0</v>
      </c>
      <c r="C372" s="19" t="str">
        <f t="shared" si="11"/>
        <v>Low</v>
      </c>
      <c r="D372" s="19">
        <v>14190</v>
      </c>
      <c r="E372" s="19" t="str">
        <f t="shared" si="12"/>
        <v>High</v>
      </c>
    </row>
    <row r="373" spans="1:5" x14ac:dyDescent="0.25">
      <c r="A373" s="17" t="s">
        <v>36</v>
      </c>
      <c r="B373" s="19">
        <v>0</v>
      </c>
      <c r="C373" s="19" t="str">
        <f t="shared" si="11"/>
        <v>Low</v>
      </c>
      <c r="D373" s="19">
        <v>396</v>
      </c>
      <c r="E373" s="19" t="str">
        <f t="shared" si="12"/>
        <v>Medium</v>
      </c>
    </row>
    <row r="374" spans="1:5" x14ac:dyDescent="0.25">
      <c r="A374" s="17" t="s">
        <v>31</v>
      </c>
      <c r="B374" s="19">
        <v>0</v>
      </c>
      <c r="C374" s="19" t="str">
        <f t="shared" si="11"/>
        <v>Low</v>
      </c>
      <c r="D374" s="19">
        <v>519</v>
      </c>
      <c r="E374" s="19" t="str">
        <f t="shared" si="12"/>
        <v>Medium</v>
      </c>
    </row>
    <row r="375" spans="1:5" x14ac:dyDescent="0.25">
      <c r="A375" s="17" t="s">
        <v>36</v>
      </c>
      <c r="B375" s="19">
        <v>646</v>
      </c>
      <c r="C375" s="19" t="str">
        <f t="shared" si="11"/>
        <v>Medium</v>
      </c>
      <c r="D375" s="19">
        <v>0</v>
      </c>
      <c r="E375" s="19" t="str">
        <f t="shared" si="12"/>
        <v>Low</v>
      </c>
    </row>
    <row r="376" spans="1:5" x14ac:dyDescent="0.25">
      <c r="A376" s="17" t="s">
        <v>33</v>
      </c>
      <c r="B376" s="19">
        <v>538</v>
      </c>
      <c r="C376" s="19" t="str">
        <f t="shared" si="11"/>
        <v>Medium</v>
      </c>
      <c r="D376" s="19">
        <v>344</v>
      </c>
      <c r="E376" s="19" t="str">
        <f t="shared" si="12"/>
        <v>Medium</v>
      </c>
    </row>
    <row r="377" spans="1:5" x14ac:dyDescent="0.25">
      <c r="A377" s="17" t="s">
        <v>32</v>
      </c>
      <c r="B377" s="19">
        <v>0</v>
      </c>
      <c r="C377" s="19" t="str">
        <f t="shared" si="11"/>
        <v>Low</v>
      </c>
      <c r="D377" s="19">
        <v>204</v>
      </c>
      <c r="E377" s="19" t="str">
        <f t="shared" si="12"/>
        <v>Low</v>
      </c>
    </row>
    <row r="378" spans="1:5" x14ac:dyDescent="0.25">
      <c r="A378" s="17" t="s">
        <v>31</v>
      </c>
      <c r="B378" s="19">
        <v>0</v>
      </c>
      <c r="C378" s="19" t="str">
        <f t="shared" si="11"/>
        <v>Low</v>
      </c>
      <c r="D378" s="19">
        <v>148</v>
      </c>
      <c r="E378" s="19" t="str">
        <f t="shared" si="12"/>
        <v>Low</v>
      </c>
    </row>
    <row r="379" spans="1:5" x14ac:dyDescent="0.25">
      <c r="A379" s="17" t="s">
        <v>32</v>
      </c>
      <c r="B379" s="19">
        <v>0</v>
      </c>
      <c r="C379" s="19" t="str">
        <f t="shared" si="11"/>
        <v>Low</v>
      </c>
      <c r="D379" s="19">
        <v>435</v>
      </c>
      <c r="E379" s="19" t="str">
        <f t="shared" si="12"/>
        <v>Medium</v>
      </c>
    </row>
    <row r="380" spans="1:5" x14ac:dyDescent="0.25">
      <c r="A380" s="17" t="s">
        <v>31</v>
      </c>
      <c r="B380" s="19">
        <v>0</v>
      </c>
      <c r="C380" s="19" t="str">
        <f t="shared" si="11"/>
        <v>Low</v>
      </c>
      <c r="D380" s="19">
        <v>914</v>
      </c>
      <c r="E380" s="19" t="str">
        <f t="shared" si="12"/>
        <v>Medium</v>
      </c>
    </row>
    <row r="381" spans="1:5" x14ac:dyDescent="0.25">
      <c r="A381" s="17" t="s">
        <v>33</v>
      </c>
      <c r="B381" s="19">
        <v>135</v>
      </c>
      <c r="C381" s="19" t="str">
        <f t="shared" si="11"/>
        <v>Low</v>
      </c>
      <c r="D381" s="19">
        <v>0</v>
      </c>
      <c r="E381" s="19" t="str">
        <f t="shared" si="12"/>
        <v>Low</v>
      </c>
    </row>
    <row r="382" spans="1:5" x14ac:dyDescent="0.25">
      <c r="A382" s="17" t="s">
        <v>36</v>
      </c>
      <c r="B382" s="19">
        <v>2472</v>
      </c>
      <c r="C382" s="19" t="str">
        <f t="shared" si="11"/>
        <v>High</v>
      </c>
      <c r="D382" s="19">
        <v>0</v>
      </c>
      <c r="E382" s="19" t="str">
        <f t="shared" si="12"/>
        <v>Low</v>
      </c>
    </row>
    <row r="383" spans="1:5" x14ac:dyDescent="0.25">
      <c r="A383" s="17" t="s">
        <v>33</v>
      </c>
      <c r="B383" s="19">
        <v>0</v>
      </c>
      <c r="C383" s="19" t="str">
        <f t="shared" si="11"/>
        <v>Low</v>
      </c>
      <c r="D383" s="19">
        <v>412</v>
      </c>
      <c r="E383" s="19" t="str">
        <f t="shared" si="12"/>
        <v>Medium</v>
      </c>
    </row>
    <row r="384" spans="1:5" x14ac:dyDescent="0.25">
      <c r="A384" s="17" t="s">
        <v>33</v>
      </c>
      <c r="B384" s="19">
        <v>10417</v>
      </c>
      <c r="C384" s="19" t="str">
        <f t="shared" si="11"/>
        <v>High</v>
      </c>
      <c r="D384" s="19">
        <v>19811</v>
      </c>
      <c r="E384" s="19" t="str">
        <f t="shared" si="12"/>
        <v>High</v>
      </c>
    </row>
    <row r="385" spans="1:5" x14ac:dyDescent="0.25">
      <c r="A385" s="17" t="s">
        <v>31</v>
      </c>
      <c r="B385" s="19">
        <v>211</v>
      </c>
      <c r="C385" s="19" t="str">
        <f t="shared" si="11"/>
        <v>Low</v>
      </c>
      <c r="D385" s="19">
        <v>822</v>
      </c>
      <c r="E385" s="19" t="str">
        <f t="shared" si="12"/>
        <v>Medium</v>
      </c>
    </row>
    <row r="386" spans="1:5" x14ac:dyDescent="0.25">
      <c r="A386" s="17" t="s">
        <v>31</v>
      </c>
      <c r="B386" s="19">
        <v>16630</v>
      </c>
      <c r="C386" s="19" t="str">
        <f t="shared" si="11"/>
        <v>High</v>
      </c>
      <c r="D386" s="19">
        <v>0</v>
      </c>
      <c r="E386" s="19" t="str">
        <f t="shared" si="12"/>
        <v>Low</v>
      </c>
    </row>
    <row r="387" spans="1:5" x14ac:dyDescent="0.25">
      <c r="A387" s="17" t="s">
        <v>32</v>
      </c>
      <c r="B387" s="19">
        <v>0</v>
      </c>
      <c r="C387" s="19" t="str">
        <f t="shared" si="11"/>
        <v>Low</v>
      </c>
      <c r="D387" s="19">
        <v>3369</v>
      </c>
      <c r="E387" s="19" t="str">
        <f t="shared" si="12"/>
        <v>High</v>
      </c>
    </row>
    <row r="388" spans="1:5" x14ac:dyDescent="0.25">
      <c r="A388" s="17" t="s">
        <v>32</v>
      </c>
      <c r="B388" s="19">
        <v>642</v>
      </c>
      <c r="C388" s="19" t="str">
        <f t="shared" si="11"/>
        <v>Medium</v>
      </c>
      <c r="D388" s="19">
        <v>0</v>
      </c>
      <c r="E388" s="19" t="str">
        <f t="shared" si="12"/>
        <v>Low</v>
      </c>
    </row>
    <row r="389" spans="1:5" x14ac:dyDescent="0.25">
      <c r="A389" s="17" t="s">
        <v>31</v>
      </c>
      <c r="B389" s="19">
        <v>0</v>
      </c>
      <c r="C389" s="19" t="str">
        <f t="shared" ref="C389:C428" si="13">IF(B389&lt;250,"Low",IF(B389&lt;2000,"Medium","High"))</f>
        <v>Low</v>
      </c>
      <c r="D389" s="19">
        <v>707</v>
      </c>
      <c r="E389" s="19" t="str">
        <f t="shared" ref="E389:E428" si="14">IF(D389&lt;250,"Low",IF(D389&lt;2000,"Medium","High"))</f>
        <v>Medium</v>
      </c>
    </row>
    <row r="390" spans="1:5" x14ac:dyDescent="0.25">
      <c r="A390" s="17" t="s">
        <v>31</v>
      </c>
      <c r="B390" s="19">
        <v>296</v>
      </c>
      <c r="C390" s="19" t="str">
        <f t="shared" si="13"/>
        <v>Medium</v>
      </c>
      <c r="D390" s="19">
        <v>818</v>
      </c>
      <c r="E390" s="19" t="str">
        <f t="shared" si="14"/>
        <v>Medium</v>
      </c>
    </row>
    <row r="391" spans="1:5" x14ac:dyDescent="0.25">
      <c r="A391" s="17" t="s">
        <v>35</v>
      </c>
      <c r="B391" s="19">
        <v>898</v>
      </c>
      <c r="C391" s="19" t="str">
        <f t="shared" si="13"/>
        <v>Medium</v>
      </c>
      <c r="D391" s="19">
        <v>177</v>
      </c>
      <c r="E391" s="19" t="str">
        <f t="shared" si="14"/>
        <v>Low</v>
      </c>
    </row>
    <row r="392" spans="1:5" x14ac:dyDescent="0.25">
      <c r="A392" s="17" t="s">
        <v>33</v>
      </c>
      <c r="B392" s="19">
        <v>478</v>
      </c>
      <c r="C392" s="19" t="str">
        <f t="shared" si="13"/>
        <v>Medium</v>
      </c>
      <c r="D392" s="19">
        <v>4071</v>
      </c>
      <c r="E392" s="19" t="str">
        <f t="shared" si="14"/>
        <v>High</v>
      </c>
    </row>
    <row r="393" spans="1:5" x14ac:dyDescent="0.25">
      <c r="A393" s="17" t="s">
        <v>33</v>
      </c>
      <c r="B393" s="19">
        <v>315</v>
      </c>
      <c r="C393" s="19" t="str">
        <f t="shared" si="13"/>
        <v>Medium</v>
      </c>
      <c r="D393" s="19">
        <v>466</v>
      </c>
      <c r="E393" s="19" t="str">
        <f t="shared" si="14"/>
        <v>Medium</v>
      </c>
    </row>
    <row r="394" spans="1:5" x14ac:dyDescent="0.25">
      <c r="A394" s="17" t="s">
        <v>33</v>
      </c>
      <c r="B394" s="19">
        <v>122</v>
      </c>
      <c r="C394" s="19" t="str">
        <f t="shared" si="13"/>
        <v>Low</v>
      </c>
      <c r="D394" s="19">
        <v>460</v>
      </c>
      <c r="E394" s="19" t="str">
        <f t="shared" si="14"/>
        <v>Medium</v>
      </c>
    </row>
    <row r="395" spans="1:5" x14ac:dyDescent="0.25">
      <c r="A395" s="17" t="s">
        <v>32</v>
      </c>
      <c r="B395" s="19">
        <v>0</v>
      </c>
      <c r="C395" s="19" t="str">
        <f t="shared" si="13"/>
        <v>Low</v>
      </c>
      <c r="D395" s="19">
        <v>991</v>
      </c>
      <c r="E395" s="19" t="str">
        <f t="shared" si="14"/>
        <v>Medium</v>
      </c>
    </row>
    <row r="396" spans="1:5" x14ac:dyDescent="0.25">
      <c r="A396" s="17" t="s">
        <v>31</v>
      </c>
      <c r="B396" s="19">
        <v>0</v>
      </c>
      <c r="C396" s="19" t="str">
        <f t="shared" si="13"/>
        <v>Low</v>
      </c>
      <c r="D396" s="19">
        <v>17653</v>
      </c>
      <c r="E396" s="19" t="str">
        <f t="shared" si="14"/>
        <v>High</v>
      </c>
    </row>
    <row r="397" spans="1:5" x14ac:dyDescent="0.25">
      <c r="A397" s="17" t="s">
        <v>34</v>
      </c>
      <c r="B397" s="19">
        <v>0</v>
      </c>
      <c r="C397" s="19" t="str">
        <f t="shared" si="13"/>
        <v>Low</v>
      </c>
      <c r="D397" s="19">
        <v>497</v>
      </c>
      <c r="E397" s="19" t="str">
        <f t="shared" si="14"/>
        <v>Medium</v>
      </c>
    </row>
    <row r="398" spans="1:5" x14ac:dyDescent="0.25">
      <c r="A398" s="17" t="s">
        <v>35</v>
      </c>
      <c r="B398" s="19">
        <v>670</v>
      </c>
      <c r="C398" s="19" t="str">
        <f t="shared" si="13"/>
        <v>Medium</v>
      </c>
      <c r="D398" s="19">
        <v>4014</v>
      </c>
      <c r="E398" s="19" t="str">
        <f t="shared" si="14"/>
        <v>High</v>
      </c>
    </row>
    <row r="399" spans="1:5" x14ac:dyDescent="0.25">
      <c r="A399" s="17" t="s">
        <v>35</v>
      </c>
      <c r="B399" s="19">
        <v>444</v>
      </c>
      <c r="C399" s="19" t="str">
        <f t="shared" si="13"/>
        <v>Medium</v>
      </c>
      <c r="D399" s="19">
        <v>921</v>
      </c>
      <c r="E399" s="19" t="str">
        <f t="shared" si="14"/>
        <v>Medium</v>
      </c>
    </row>
    <row r="400" spans="1:5" x14ac:dyDescent="0.25">
      <c r="A400" s="17" t="s">
        <v>33</v>
      </c>
      <c r="B400" s="19">
        <v>3880</v>
      </c>
      <c r="C400" s="19" t="str">
        <f t="shared" si="13"/>
        <v>High</v>
      </c>
      <c r="D400" s="19">
        <v>0</v>
      </c>
      <c r="E400" s="19" t="str">
        <f t="shared" si="14"/>
        <v>Low</v>
      </c>
    </row>
    <row r="401" spans="1:5" x14ac:dyDescent="0.25">
      <c r="A401" s="17" t="s">
        <v>36</v>
      </c>
      <c r="B401" s="19">
        <v>819</v>
      </c>
      <c r="C401" s="19" t="str">
        <f t="shared" si="13"/>
        <v>Medium</v>
      </c>
      <c r="D401" s="19">
        <v>0</v>
      </c>
      <c r="E401" s="19" t="str">
        <f t="shared" si="14"/>
        <v>Low</v>
      </c>
    </row>
    <row r="402" spans="1:5" x14ac:dyDescent="0.25">
      <c r="A402" s="17" t="s">
        <v>36</v>
      </c>
      <c r="B402" s="19">
        <v>0</v>
      </c>
      <c r="C402" s="19" t="str">
        <f t="shared" si="13"/>
        <v>Low</v>
      </c>
      <c r="D402" s="19">
        <v>607</v>
      </c>
      <c r="E402" s="19" t="str">
        <f t="shared" si="14"/>
        <v>Medium</v>
      </c>
    </row>
    <row r="403" spans="1:5" x14ac:dyDescent="0.25">
      <c r="A403" s="17" t="s">
        <v>40</v>
      </c>
      <c r="B403" s="19">
        <v>0</v>
      </c>
      <c r="C403" s="19" t="str">
        <f t="shared" si="13"/>
        <v>Low</v>
      </c>
      <c r="D403" s="19">
        <v>15800</v>
      </c>
      <c r="E403" s="19" t="str">
        <f t="shared" si="14"/>
        <v>High</v>
      </c>
    </row>
    <row r="404" spans="1:5" x14ac:dyDescent="0.25">
      <c r="A404" s="17" t="s">
        <v>32</v>
      </c>
      <c r="B404" s="19">
        <v>0</v>
      </c>
      <c r="C404" s="19" t="str">
        <f t="shared" si="13"/>
        <v>Low</v>
      </c>
      <c r="D404" s="19">
        <v>369</v>
      </c>
      <c r="E404" s="19" t="str">
        <f t="shared" si="14"/>
        <v>Medium</v>
      </c>
    </row>
    <row r="405" spans="1:5" x14ac:dyDescent="0.25">
      <c r="A405" s="17" t="s">
        <v>35</v>
      </c>
      <c r="B405" s="19">
        <v>0</v>
      </c>
      <c r="C405" s="19" t="str">
        <f t="shared" si="13"/>
        <v>Low</v>
      </c>
      <c r="D405" s="19">
        <v>4973</v>
      </c>
      <c r="E405" s="19" t="str">
        <f t="shared" si="14"/>
        <v>High</v>
      </c>
    </row>
    <row r="406" spans="1:5" x14ac:dyDescent="0.25">
      <c r="A406" s="17" t="s">
        <v>32</v>
      </c>
      <c r="B406" s="19">
        <v>0</v>
      </c>
      <c r="C406" s="19" t="str">
        <f t="shared" si="13"/>
        <v>Low</v>
      </c>
      <c r="D406" s="19">
        <v>0</v>
      </c>
      <c r="E406" s="19" t="str">
        <f t="shared" si="14"/>
        <v>Low</v>
      </c>
    </row>
    <row r="407" spans="1:5" x14ac:dyDescent="0.25">
      <c r="A407" s="17" t="s">
        <v>33</v>
      </c>
      <c r="B407" s="19">
        <v>0</v>
      </c>
      <c r="C407" s="19" t="str">
        <f t="shared" si="13"/>
        <v>Low</v>
      </c>
      <c r="D407" s="19">
        <v>761</v>
      </c>
      <c r="E407" s="19" t="str">
        <f t="shared" si="14"/>
        <v>Medium</v>
      </c>
    </row>
    <row r="408" spans="1:5" x14ac:dyDescent="0.25">
      <c r="A408" s="17" t="s">
        <v>34</v>
      </c>
      <c r="B408" s="19">
        <v>0</v>
      </c>
      <c r="C408" s="19" t="str">
        <f t="shared" si="13"/>
        <v>Low</v>
      </c>
      <c r="D408" s="19">
        <v>471</v>
      </c>
      <c r="E408" s="19" t="str">
        <f t="shared" si="14"/>
        <v>Medium</v>
      </c>
    </row>
    <row r="409" spans="1:5" x14ac:dyDescent="0.25">
      <c r="A409" s="17" t="s">
        <v>36</v>
      </c>
      <c r="B409" s="19">
        <v>0</v>
      </c>
      <c r="C409" s="19" t="str">
        <f t="shared" si="13"/>
        <v>Low</v>
      </c>
      <c r="D409" s="19">
        <v>674</v>
      </c>
      <c r="E409" s="19" t="str">
        <f t="shared" si="14"/>
        <v>Medium</v>
      </c>
    </row>
    <row r="410" spans="1:5" x14ac:dyDescent="0.25">
      <c r="A410" s="17" t="s">
        <v>33</v>
      </c>
      <c r="B410" s="19">
        <v>0</v>
      </c>
      <c r="C410" s="19" t="str">
        <f t="shared" si="13"/>
        <v>Low</v>
      </c>
      <c r="D410" s="19">
        <v>547</v>
      </c>
      <c r="E410" s="19" t="str">
        <f t="shared" si="14"/>
        <v>Medium</v>
      </c>
    </row>
    <row r="411" spans="1:5" x14ac:dyDescent="0.25">
      <c r="A411" s="17" t="s">
        <v>32</v>
      </c>
      <c r="B411" s="19">
        <v>161</v>
      </c>
      <c r="C411" s="19" t="str">
        <f t="shared" si="13"/>
        <v>Low</v>
      </c>
      <c r="D411" s="19">
        <v>524</v>
      </c>
      <c r="E411" s="19" t="str">
        <f t="shared" si="14"/>
        <v>Medium</v>
      </c>
    </row>
    <row r="412" spans="1:5" x14ac:dyDescent="0.25">
      <c r="A412" s="17" t="s">
        <v>32</v>
      </c>
      <c r="B412" s="19">
        <v>0</v>
      </c>
      <c r="C412" s="19" t="str">
        <f t="shared" si="13"/>
        <v>Low</v>
      </c>
      <c r="D412" s="19">
        <v>815</v>
      </c>
      <c r="E412" s="19" t="str">
        <f t="shared" si="14"/>
        <v>Medium</v>
      </c>
    </row>
    <row r="413" spans="1:5" x14ac:dyDescent="0.25">
      <c r="A413" s="17" t="s">
        <v>36</v>
      </c>
      <c r="B413" s="19">
        <v>0</v>
      </c>
      <c r="C413" s="19" t="str">
        <f t="shared" si="13"/>
        <v>Low</v>
      </c>
      <c r="D413" s="19">
        <v>0</v>
      </c>
      <c r="E413" s="19" t="str">
        <f t="shared" si="14"/>
        <v>Low</v>
      </c>
    </row>
    <row r="414" spans="1:5" x14ac:dyDescent="0.25">
      <c r="A414" s="17" t="s">
        <v>33</v>
      </c>
      <c r="B414" s="19">
        <v>789</v>
      </c>
      <c r="C414" s="19" t="str">
        <f t="shared" si="13"/>
        <v>Medium</v>
      </c>
      <c r="D414" s="19">
        <v>989</v>
      </c>
      <c r="E414" s="19" t="str">
        <f t="shared" si="14"/>
        <v>Medium</v>
      </c>
    </row>
    <row r="415" spans="1:5" x14ac:dyDescent="0.25">
      <c r="A415" s="17" t="s">
        <v>31</v>
      </c>
      <c r="B415" s="19">
        <v>765</v>
      </c>
      <c r="C415" s="19" t="str">
        <f t="shared" si="13"/>
        <v>Medium</v>
      </c>
      <c r="D415" s="19">
        <v>10406</v>
      </c>
      <c r="E415" s="19" t="str">
        <f t="shared" si="14"/>
        <v>High</v>
      </c>
    </row>
    <row r="416" spans="1:5" x14ac:dyDescent="0.25">
      <c r="A416" s="17" t="s">
        <v>32</v>
      </c>
      <c r="B416" s="19">
        <v>0</v>
      </c>
      <c r="C416" s="19" t="str">
        <f t="shared" si="13"/>
        <v>Low</v>
      </c>
      <c r="D416" s="19">
        <v>957</v>
      </c>
      <c r="E416" s="19" t="str">
        <f t="shared" si="14"/>
        <v>Medium</v>
      </c>
    </row>
    <row r="417" spans="1:5" x14ac:dyDescent="0.25">
      <c r="A417" s="17" t="s">
        <v>33</v>
      </c>
      <c r="B417" s="19">
        <v>0</v>
      </c>
      <c r="C417" s="19" t="str">
        <f t="shared" si="13"/>
        <v>Low</v>
      </c>
      <c r="D417" s="19">
        <v>770</v>
      </c>
      <c r="E417" s="19" t="str">
        <f t="shared" si="14"/>
        <v>Medium</v>
      </c>
    </row>
    <row r="418" spans="1:5" x14ac:dyDescent="0.25">
      <c r="A418" s="17" t="s">
        <v>32</v>
      </c>
      <c r="B418" s="19">
        <v>983</v>
      </c>
      <c r="C418" s="19" t="str">
        <f t="shared" si="13"/>
        <v>Medium</v>
      </c>
      <c r="D418" s="19">
        <v>950</v>
      </c>
      <c r="E418" s="19" t="str">
        <f t="shared" si="14"/>
        <v>Medium</v>
      </c>
    </row>
    <row r="419" spans="1:5" x14ac:dyDescent="0.25">
      <c r="A419" s="17" t="s">
        <v>36</v>
      </c>
      <c r="B419" s="19">
        <v>0</v>
      </c>
      <c r="C419" s="19" t="str">
        <f t="shared" si="13"/>
        <v>Low</v>
      </c>
      <c r="D419" s="19">
        <v>160</v>
      </c>
      <c r="E419" s="19" t="str">
        <f t="shared" si="14"/>
        <v>Low</v>
      </c>
    </row>
    <row r="420" spans="1:5" x14ac:dyDescent="0.25">
      <c r="A420" s="17" t="s">
        <v>36</v>
      </c>
      <c r="B420" s="19">
        <v>0</v>
      </c>
      <c r="C420" s="19" t="str">
        <f t="shared" si="13"/>
        <v>Low</v>
      </c>
      <c r="D420" s="19">
        <v>276</v>
      </c>
      <c r="E420" s="19" t="str">
        <f t="shared" si="14"/>
        <v>Medium</v>
      </c>
    </row>
    <row r="421" spans="1:5" x14ac:dyDescent="0.25">
      <c r="A421" s="17" t="s">
        <v>34</v>
      </c>
      <c r="B421" s="19">
        <v>798</v>
      </c>
      <c r="C421" s="19" t="str">
        <f t="shared" si="13"/>
        <v>Medium</v>
      </c>
      <c r="D421" s="19">
        <v>137</v>
      </c>
      <c r="E421" s="19" t="str">
        <f t="shared" si="14"/>
        <v>Low</v>
      </c>
    </row>
    <row r="422" spans="1:5" x14ac:dyDescent="0.25">
      <c r="A422" s="17" t="s">
        <v>33</v>
      </c>
      <c r="B422" s="19">
        <v>0</v>
      </c>
      <c r="C422" s="19" t="str">
        <f t="shared" si="13"/>
        <v>Low</v>
      </c>
      <c r="D422" s="19">
        <v>579</v>
      </c>
      <c r="E422" s="19" t="str">
        <f t="shared" si="14"/>
        <v>Medium</v>
      </c>
    </row>
    <row r="423" spans="1:5" x14ac:dyDescent="0.25">
      <c r="A423" s="17" t="s">
        <v>33</v>
      </c>
      <c r="B423" s="19">
        <v>193</v>
      </c>
      <c r="C423" s="19" t="str">
        <f t="shared" si="13"/>
        <v>Low</v>
      </c>
      <c r="D423" s="19">
        <v>2684</v>
      </c>
      <c r="E423" s="19" t="str">
        <f t="shared" si="14"/>
        <v>High</v>
      </c>
    </row>
    <row r="424" spans="1:5" x14ac:dyDescent="0.25">
      <c r="A424" s="17" t="s">
        <v>31</v>
      </c>
      <c r="B424" s="19">
        <v>497</v>
      </c>
      <c r="C424" s="19" t="str">
        <f t="shared" si="13"/>
        <v>Medium</v>
      </c>
      <c r="D424" s="19">
        <v>0</v>
      </c>
      <c r="E424" s="19" t="str">
        <f t="shared" si="14"/>
        <v>Low</v>
      </c>
    </row>
    <row r="425" spans="1:5" x14ac:dyDescent="0.25">
      <c r="A425" s="17" t="s">
        <v>32</v>
      </c>
      <c r="B425" s="19">
        <v>0</v>
      </c>
      <c r="C425" s="19" t="str">
        <f t="shared" si="13"/>
        <v>Low</v>
      </c>
      <c r="D425" s="19">
        <v>0</v>
      </c>
      <c r="E425" s="19" t="str">
        <f t="shared" si="14"/>
        <v>Low</v>
      </c>
    </row>
    <row r="426" spans="1:5" x14ac:dyDescent="0.25">
      <c r="A426" s="17" t="s">
        <v>33</v>
      </c>
      <c r="B426" s="19">
        <v>0</v>
      </c>
      <c r="C426" s="19" t="str">
        <f t="shared" si="13"/>
        <v>Low</v>
      </c>
      <c r="D426" s="19">
        <v>0</v>
      </c>
      <c r="E426" s="19" t="str">
        <f t="shared" si="14"/>
        <v>Low</v>
      </c>
    </row>
    <row r="427" spans="1:5" x14ac:dyDescent="0.25">
      <c r="A427" s="17" t="s">
        <v>33</v>
      </c>
      <c r="B427" s="19">
        <v>0</v>
      </c>
      <c r="C427" s="19" t="str">
        <f t="shared" si="13"/>
        <v>Low</v>
      </c>
      <c r="D427" s="19">
        <v>712</v>
      </c>
      <c r="E427" s="19" t="str">
        <f t="shared" si="14"/>
        <v>Medium</v>
      </c>
    </row>
    <row r="428" spans="1:5" x14ac:dyDescent="0.25">
      <c r="A428" s="17" t="s">
        <v>33</v>
      </c>
      <c r="B428" s="19">
        <v>0</v>
      </c>
      <c r="C428" s="19" t="str">
        <f t="shared" si="13"/>
        <v>Low</v>
      </c>
      <c r="D428" s="19">
        <v>912</v>
      </c>
      <c r="E428" s="19" t="str">
        <f t="shared" si="14"/>
        <v>Medium</v>
      </c>
    </row>
  </sheetData>
  <autoFilter ref="A1:H428" xr:uid="{00000000-0009-0000-0000-000004000000}"/>
  <conditionalFormatting sqref="B4:B428">
    <cfRule type="dataBar" priority="12">
      <dataBar>
        <cfvo type="min"/>
        <cfvo type="max"/>
        <color rgb="FF638EC6"/>
      </dataBar>
      <extLst>
        <ext xmlns:x14="http://schemas.microsoft.com/office/spreadsheetml/2009/9/main" uri="{B025F937-C7B1-47D3-B67F-A62EFF666E3E}">
          <x14:id>{C446131C-7F49-A74E-8F15-2A90F7D0EF5D}</x14:id>
        </ext>
      </extLst>
    </cfRule>
  </conditionalFormatting>
  <conditionalFormatting sqref="D4:D428">
    <cfRule type="dataBar" priority="11">
      <dataBar>
        <cfvo type="min"/>
        <cfvo type="max"/>
        <color rgb="FF63C384"/>
      </dataBar>
      <extLst>
        <ext xmlns:x14="http://schemas.microsoft.com/office/spreadsheetml/2009/9/main" uri="{B025F937-C7B1-47D3-B67F-A62EFF666E3E}">
          <x14:id>{4CE33CA4-FA37-6F41-B3FD-3C54CB1AF0D1}</x14:id>
        </ext>
      </extLst>
    </cfRule>
  </conditionalFormatting>
  <conditionalFormatting sqref="C4:C428">
    <cfRule type="iconSet" priority="8">
      <iconSet>
        <cfvo type="percent" val="0"/>
        <cfvo type="percent" val="33"/>
        <cfvo type="percent" val="67"/>
      </iconSet>
    </cfRule>
  </conditionalFormatting>
  <conditionalFormatting sqref="E1:E1048576">
    <cfRule type="iconSet" priority="7">
      <iconSet iconSet="3TrafficLights2">
        <cfvo type="percent" val="0"/>
        <cfvo type="percent" val="33"/>
        <cfvo type="percent" val="67"/>
      </iconSet>
    </cfRule>
    <cfRule type="containsText" dxfId="5" priority="6" operator="containsText" text="Low">
      <formula>NOT(ISERROR(SEARCH("Low",E1)))</formula>
    </cfRule>
    <cfRule type="containsText" dxfId="4" priority="2" operator="containsText" text="Medium">
      <formula>NOT(ISERROR(SEARCH("Medium",E1)))</formula>
    </cfRule>
    <cfRule type="containsText" dxfId="3" priority="1" operator="containsText" text="High">
      <formula>NOT(ISERROR(SEARCH("High",E1)))</formula>
    </cfRule>
  </conditionalFormatting>
  <conditionalFormatting sqref="C1:C1048576">
    <cfRule type="containsText" dxfId="2" priority="5" operator="containsText" text="Low">
      <formula>NOT(ISERROR(SEARCH("Low",C1)))</formula>
    </cfRule>
    <cfRule type="containsText" dxfId="1" priority="4" operator="containsText" text="Medium">
      <formula>NOT(ISERROR(SEARCH("Medium",C1)))</formula>
    </cfRule>
    <cfRule type="containsText" dxfId="0" priority="3" operator="containsText" text="High">
      <formula>NOT(ISERROR(SEARCH("High",C1)))</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C446131C-7F49-A74E-8F15-2A90F7D0EF5D}">
            <x14:dataBar minLength="0" maxLength="100" border="1" negativeBarBorderColorSameAsPositive="0">
              <x14:cfvo type="autoMin"/>
              <x14:cfvo type="autoMax"/>
              <x14:borderColor rgb="FF638EC6"/>
              <x14:negativeFillColor rgb="FFFF0000"/>
              <x14:negativeBorderColor rgb="FFFF0000"/>
              <x14:axisColor rgb="FF000000"/>
            </x14:dataBar>
          </x14:cfRule>
          <xm:sqref>B4:B428</xm:sqref>
        </x14:conditionalFormatting>
        <x14:conditionalFormatting xmlns:xm="http://schemas.microsoft.com/office/excel/2006/main">
          <x14:cfRule type="dataBar" id="{4CE33CA4-FA37-6F41-B3FD-3C54CB1AF0D1}">
            <x14:dataBar minLength="0" maxLength="100" border="1" negativeBarBorderColorSameAsPositive="0">
              <x14:cfvo type="autoMin"/>
              <x14:cfvo type="autoMax"/>
              <x14:borderColor rgb="FF63C384"/>
              <x14:negativeFillColor rgb="FFFF0000"/>
              <x14:negativeBorderColor rgb="FFFF0000"/>
              <x14:axisColor rgb="FF000000"/>
            </x14:dataBar>
          </x14:cfRule>
          <xm:sqref>D4:D428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97"/>
  <sheetViews>
    <sheetView workbookViewId="0">
      <selection activeCell="J8" sqref="J8"/>
    </sheetView>
  </sheetViews>
  <sheetFormatPr defaultColWidth="8.85546875" defaultRowHeight="15" x14ac:dyDescent="0.25"/>
  <cols>
    <col min="1" max="1" width="22.85546875" bestFit="1" customWidth="1"/>
    <col min="4" max="4" width="18.85546875" bestFit="1" customWidth="1"/>
    <col min="7" max="7" width="14" bestFit="1" customWidth="1"/>
    <col min="9" max="9" width="16.42578125" bestFit="1" customWidth="1"/>
    <col min="10" max="10" width="15.7109375" style="22" bestFit="1" customWidth="1"/>
    <col min="11" max="11" width="11.5703125" style="22" bestFit="1" customWidth="1"/>
    <col min="12" max="12" width="18.5703125" style="22" bestFit="1" customWidth="1"/>
  </cols>
  <sheetData>
    <row r="1" spans="1:12" x14ac:dyDescent="0.25">
      <c r="A1" s="5" t="s">
        <v>41</v>
      </c>
      <c r="B1" s="1"/>
      <c r="C1" s="1"/>
      <c r="D1" s="1"/>
      <c r="E1" s="1"/>
      <c r="F1" s="1"/>
      <c r="G1" s="1"/>
    </row>
    <row r="2" spans="1:12" ht="15.75" x14ac:dyDescent="0.25">
      <c r="I2" s="34" t="s">
        <v>1</v>
      </c>
      <c r="J2" s="35" t="s">
        <v>49</v>
      </c>
      <c r="K2" s="34" t="s">
        <v>78</v>
      </c>
      <c r="L2" s="34" t="s">
        <v>109</v>
      </c>
    </row>
    <row r="3" spans="1:12" ht="16.5" thickBot="1" x14ac:dyDescent="0.3">
      <c r="A3" s="2" t="s">
        <v>0</v>
      </c>
      <c r="B3" s="2" t="s">
        <v>1</v>
      </c>
      <c r="C3" s="2" t="s">
        <v>2</v>
      </c>
      <c r="D3" s="2" t="s">
        <v>3</v>
      </c>
      <c r="E3" s="2" t="s">
        <v>4</v>
      </c>
      <c r="F3" s="2" t="s">
        <v>5</v>
      </c>
      <c r="G3" s="2" t="s">
        <v>6</v>
      </c>
      <c r="I3" s="34" t="s">
        <v>3</v>
      </c>
      <c r="J3" s="34" t="str">
        <f>VLOOKUP(J2,$B4:$G97,3,FALSE)</f>
        <v>Pressure Gauge</v>
      </c>
      <c r="K3" s="34" t="str">
        <f>VLOOKUP(K2,$B4:$G97,3,FALSE)</f>
        <v>Gasket</v>
      </c>
      <c r="L3" s="34" t="str">
        <f>VLOOKUP(L2,$B4:$G97,3,FALSE)</f>
        <v>Airframe fasteners</v>
      </c>
    </row>
    <row r="4" spans="1:12" ht="16.5" thickTop="1" x14ac:dyDescent="0.25">
      <c r="A4" s="4" t="s">
        <v>27</v>
      </c>
      <c r="B4" s="14" t="s">
        <v>42</v>
      </c>
      <c r="C4" s="3">
        <v>1122</v>
      </c>
      <c r="D4" s="4" t="s">
        <v>15</v>
      </c>
      <c r="E4" s="7">
        <v>4.25</v>
      </c>
      <c r="F4" s="8">
        <v>19500</v>
      </c>
      <c r="G4" s="7">
        <v>82875</v>
      </c>
      <c r="I4" s="28" t="s">
        <v>146</v>
      </c>
      <c r="J4" s="31">
        <f>VLOOKUP(J2,$B4:$G97,6,FALSE)</f>
        <v>9000</v>
      </c>
      <c r="K4" s="31">
        <f>VLOOKUP(K2,$B4:$G97,6,FALSE)</f>
        <v>7425</v>
      </c>
      <c r="L4" s="31">
        <f>VLOOKUP(L2,$B4:$G97,6,FALSE)</f>
        <v>72250</v>
      </c>
    </row>
    <row r="5" spans="1:12" x14ac:dyDescent="0.25">
      <c r="A5" s="9" t="s">
        <v>13</v>
      </c>
      <c r="B5" s="14" t="s">
        <v>43</v>
      </c>
      <c r="C5" s="3">
        <v>1243</v>
      </c>
      <c r="D5" s="4" t="s">
        <v>15</v>
      </c>
      <c r="E5" s="6">
        <v>4.25</v>
      </c>
      <c r="F5" s="10">
        <v>10000</v>
      </c>
      <c r="G5" s="7">
        <v>42500</v>
      </c>
    </row>
    <row r="6" spans="1:12" x14ac:dyDescent="0.25">
      <c r="A6" s="9" t="s">
        <v>24</v>
      </c>
      <c r="B6" s="14" t="s">
        <v>44</v>
      </c>
      <c r="C6" s="11">
        <v>5462</v>
      </c>
      <c r="D6" s="9" t="s">
        <v>10</v>
      </c>
      <c r="E6" s="6">
        <v>1.05</v>
      </c>
      <c r="F6" s="10">
        <v>23000</v>
      </c>
      <c r="G6" s="6">
        <v>24150</v>
      </c>
    </row>
    <row r="7" spans="1:12" x14ac:dyDescent="0.25">
      <c r="A7" s="9" t="s">
        <v>24</v>
      </c>
      <c r="B7" s="14" t="s">
        <v>45</v>
      </c>
      <c r="C7" s="11">
        <v>5462</v>
      </c>
      <c r="D7" s="9" t="s">
        <v>10</v>
      </c>
      <c r="E7" s="6">
        <v>1.05</v>
      </c>
      <c r="F7" s="10">
        <v>21500</v>
      </c>
      <c r="G7" s="6">
        <v>22575</v>
      </c>
    </row>
    <row r="8" spans="1:12" x14ac:dyDescent="0.25">
      <c r="A8" s="9" t="s">
        <v>9</v>
      </c>
      <c r="B8" s="14" t="s">
        <v>46</v>
      </c>
      <c r="C8" s="11">
        <v>5319</v>
      </c>
      <c r="D8" s="9" t="s">
        <v>10</v>
      </c>
      <c r="E8" s="6">
        <v>1.1000000000000001</v>
      </c>
      <c r="F8" s="10">
        <v>17500</v>
      </c>
      <c r="G8" s="6">
        <v>19250</v>
      </c>
    </row>
    <row r="9" spans="1:12" x14ac:dyDescent="0.25">
      <c r="A9" s="9" t="s">
        <v>24</v>
      </c>
      <c r="B9" s="14" t="s">
        <v>47</v>
      </c>
      <c r="C9" s="11">
        <v>5462</v>
      </c>
      <c r="D9" s="9" t="s">
        <v>10</v>
      </c>
      <c r="E9" s="6">
        <v>1.05</v>
      </c>
      <c r="F9" s="10">
        <v>22500</v>
      </c>
      <c r="G9" s="6">
        <v>23625</v>
      </c>
    </row>
    <row r="10" spans="1:12" x14ac:dyDescent="0.25">
      <c r="A10" s="9" t="s">
        <v>9</v>
      </c>
      <c r="B10" s="14" t="s">
        <v>48</v>
      </c>
      <c r="C10" s="3">
        <v>4312</v>
      </c>
      <c r="D10" s="4" t="s">
        <v>11</v>
      </c>
      <c r="E10" s="6">
        <v>3.75</v>
      </c>
      <c r="F10" s="10">
        <v>4250</v>
      </c>
      <c r="G10" s="6">
        <v>15937.5</v>
      </c>
    </row>
    <row r="11" spans="1:12" x14ac:dyDescent="0.25">
      <c r="A11" s="12" t="s">
        <v>17</v>
      </c>
      <c r="B11" s="14" t="s">
        <v>49</v>
      </c>
      <c r="C11" s="11">
        <v>7258</v>
      </c>
      <c r="D11" s="9" t="s">
        <v>19</v>
      </c>
      <c r="E11" s="6">
        <v>90</v>
      </c>
      <c r="F11" s="10">
        <v>100</v>
      </c>
      <c r="G11" s="6">
        <v>9000</v>
      </c>
    </row>
    <row r="12" spans="1:12" x14ac:dyDescent="0.25">
      <c r="A12" s="4" t="s">
        <v>24</v>
      </c>
      <c r="B12" s="14" t="s">
        <v>50</v>
      </c>
      <c r="C12" s="3">
        <v>6321</v>
      </c>
      <c r="D12" s="4" t="s">
        <v>8</v>
      </c>
      <c r="E12" s="7">
        <v>2.4500000000000002</v>
      </c>
      <c r="F12" s="8">
        <v>1300</v>
      </c>
      <c r="G12" s="7">
        <v>3185.0000000000005</v>
      </c>
    </row>
    <row r="13" spans="1:12" x14ac:dyDescent="0.25">
      <c r="A13" s="9" t="s">
        <v>24</v>
      </c>
      <c r="B13" s="14" t="s">
        <v>51</v>
      </c>
      <c r="C13" s="11">
        <v>5462</v>
      </c>
      <c r="D13" s="9" t="s">
        <v>10</v>
      </c>
      <c r="E13" s="6">
        <v>1.05</v>
      </c>
      <c r="F13" s="10">
        <v>22500</v>
      </c>
      <c r="G13" s="6">
        <v>23625</v>
      </c>
    </row>
    <row r="14" spans="1:12" x14ac:dyDescent="0.25">
      <c r="A14" s="9" t="s">
        <v>9</v>
      </c>
      <c r="B14" s="14" t="s">
        <v>52</v>
      </c>
      <c r="C14" s="11">
        <v>5319</v>
      </c>
      <c r="D14" s="9" t="s">
        <v>10</v>
      </c>
      <c r="E14" s="6">
        <v>1.1000000000000001</v>
      </c>
      <c r="F14" s="10">
        <v>18100</v>
      </c>
      <c r="G14" s="6">
        <v>19910</v>
      </c>
    </row>
    <row r="15" spans="1:12" x14ac:dyDescent="0.25">
      <c r="A15" s="9" t="s">
        <v>27</v>
      </c>
      <c r="B15" s="14" t="s">
        <v>53</v>
      </c>
      <c r="C15" s="11">
        <v>3166</v>
      </c>
      <c r="D15" s="9" t="s">
        <v>25</v>
      </c>
      <c r="E15" s="6">
        <v>1.25</v>
      </c>
      <c r="F15" s="10">
        <v>5600</v>
      </c>
      <c r="G15" s="6">
        <v>7000</v>
      </c>
    </row>
    <row r="16" spans="1:12" x14ac:dyDescent="0.25">
      <c r="A16" s="9" t="s">
        <v>27</v>
      </c>
      <c r="B16" s="14" t="s">
        <v>54</v>
      </c>
      <c r="C16" s="11">
        <v>9966</v>
      </c>
      <c r="D16" s="9" t="s">
        <v>21</v>
      </c>
      <c r="E16" s="6">
        <v>0.75</v>
      </c>
      <c r="F16" s="10">
        <v>500</v>
      </c>
      <c r="G16" s="6">
        <v>375</v>
      </c>
    </row>
    <row r="17" spans="1:7" x14ac:dyDescent="0.25">
      <c r="A17" s="9" t="s">
        <v>9</v>
      </c>
      <c r="B17" s="14" t="s">
        <v>55</v>
      </c>
      <c r="C17" s="11">
        <v>5234</v>
      </c>
      <c r="D17" s="9" t="s">
        <v>25</v>
      </c>
      <c r="E17" s="6">
        <v>1.65</v>
      </c>
      <c r="F17" s="10">
        <v>4500</v>
      </c>
      <c r="G17" s="6">
        <v>7425</v>
      </c>
    </row>
    <row r="18" spans="1:7" x14ac:dyDescent="0.25">
      <c r="A18" s="9" t="s">
        <v>9</v>
      </c>
      <c r="B18" s="14" t="s">
        <v>56</v>
      </c>
      <c r="C18" s="3">
        <v>4312</v>
      </c>
      <c r="D18" s="4" t="s">
        <v>11</v>
      </c>
      <c r="E18" s="6">
        <v>3.75</v>
      </c>
      <c r="F18" s="10">
        <v>4200</v>
      </c>
      <c r="G18" s="6">
        <v>15750</v>
      </c>
    </row>
    <row r="19" spans="1:7" x14ac:dyDescent="0.25">
      <c r="A19" s="9" t="s">
        <v>13</v>
      </c>
      <c r="B19" s="14" t="s">
        <v>57</v>
      </c>
      <c r="C19" s="11">
        <v>5417</v>
      </c>
      <c r="D19" s="9" t="s">
        <v>14</v>
      </c>
      <c r="E19" s="6">
        <v>255</v>
      </c>
      <c r="F19" s="10">
        <v>406</v>
      </c>
      <c r="G19" s="6">
        <v>103530</v>
      </c>
    </row>
    <row r="20" spans="1:7" x14ac:dyDescent="0.25">
      <c r="A20" s="9" t="s">
        <v>27</v>
      </c>
      <c r="B20" s="14" t="s">
        <v>58</v>
      </c>
      <c r="C20" s="11">
        <v>3166</v>
      </c>
      <c r="D20" s="9" t="s">
        <v>25</v>
      </c>
      <c r="E20" s="6">
        <v>1.25</v>
      </c>
      <c r="F20" s="10">
        <v>5500</v>
      </c>
      <c r="G20" s="6">
        <v>6875</v>
      </c>
    </row>
    <row r="21" spans="1:7" x14ac:dyDescent="0.25">
      <c r="A21" s="9" t="s">
        <v>9</v>
      </c>
      <c r="B21" s="14" t="s">
        <v>59</v>
      </c>
      <c r="C21" s="11">
        <v>5234</v>
      </c>
      <c r="D21" s="9" t="s">
        <v>25</v>
      </c>
      <c r="E21" s="6">
        <v>1.65</v>
      </c>
      <c r="F21" s="10">
        <v>4850</v>
      </c>
      <c r="G21" s="6">
        <v>8002.5</v>
      </c>
    </row>
    <row r="22" spans="1:7" x14ac:dyDescent="0.25">
      <c r="A22" s="9" t="s">
        <v>9</v>
      </c>
      <c r="B22" s="14" t="s">
        <v>60</v>
      </c>
      <c r="C22" s="3">
        <v>4312</v>
      </c>
      <c r="D22" s="4" t="s">
        <v>11</v>
      </c>
      <c r="E22" s="6">
        <v>3.75</v>
      </c>
      <c r="F22" s="10">
        <v>4150</v>
      </c>
      <c r="G22" s="6">
        <v>15562.5</v>
      </c>
    </row>
    <row r="23" spans="1:7" x14ac:dyDescent="0.25">
      <c r="A23" s="4" t="s">
        <v>27</v>
      </c>
      <c r="B23" s="14" t="s">
        <v>61</v>
      </c>
      <c r="C23" s="3">
        <v>1122</v>
      </c>
      <c r="D23" s="4" t="s">
        <v>15</v>
      </c>
      <c r="E23" s="7">
        <v>4.25</v>
      </c>
      <c r="F23" s="8">
        <v>15500</v>
      </c>
      <c r="G23" s="7">
        <v>65875</v>
      </c>
    </row>
    <row r="24" spans="1:7" x14ac:dyDescent="0.25">
      <c r="A24" s="4" t="s">
        <v>7</v>
      </c>
      <c r="B24" s="14" t="s">
        <v>62</v>
      </c>
      <c r="C24" s="3">
        <v>4111</v>
      </c>
      <c r="D24" s="4" t="s">
        <v>11</v>
      </c>
      <c r="E24" s="7">
        <v>3.55</v>
      </c>
      <c r="F24" s="8">
        <v>4800</v>
      </c>
      <c r="G24" s="7">
        <v>17040</v>
      </c>
    </row>
    <row r="25" spans="1:7" x14ac:dyDescent="0.25">
      <c r="A25" s="9" t="s">
        <v>13</v>
      </c>
      <c r="B25" s="14" t="s">
        <v>63</v>
      </c>
      <c r="C25" s="3">
        <v>1243</v>
      </c>
      <c r="D25" s="4" t="s">
        <v>15</v>
      </c>
      <c r="E25" s="6">
        <v>4.25</v>
      </c>
      <c r="F25" s="10">
        <v>9000</v>
      </c>
      <c r="G25" s="7">
        <v>38250</v>
      </c>
    </row>
    <row r="26" spans="1:7" x14ac:dyDescent="0.25">
      <c r="A26" s="12" t="s">
        <v>17</v>
      </c>
      <c r="B26" s="14" t="s">
        <v>64</v>
      </c>
      <c r="C26" s="11">
        <v>7258</v>
      </c>
      <c r="D26" s="9" t="s">
        <v>19</v>
      </c>
      <c r="E26" s="6">
        <v>90</v>
      </c>
      <c r="F26" s="10">
        <v>120</v>
      </c>
      <c r="G26" s="6">
        <v>10800</v>
      </c>
    </row>
    <row r="27" spans="1:7" x14ac:dyDescent="0.25">
      <c r="A27" s="9" t="s">
        <v>9</v>
      </c>
      <c r="B27" s="14" t="s">
        <v>65</v>
      </c>
      <c r="C27" s="11">
        <v>5234</v>
      </c>
      <c r="D27" s="9" t="s">
        <v>25</v>
      </c>
      <c r="E27" s="6">
        <v>1.65</v>
      </c>
      <c r="F27" s="10">
        <v>4750</v>
      </c>
      <c r="G27" s="6">
        <v>7837.5</v>
      </c>
    </row>
    <row r="28" spans="1:7" x14ac:dyDescent="0.25">
      <c r="A28" s="4" t="s">
        <v>27</v>
      </c>
      <c r="B28" s="14" t="s">
        <v>66</v>
      </c>
      <c r="C28" s="3">
        <v>1122</v>
      </c>
      <c r="D28" s="4" t="s">
        <v>15</v>
      </c>
      <c r="E28" s="7">
        <v>4.25</v>
      </c>
      <c r="F28" s="8">
        <v>12500</v>
      </c>
      <c r="G28" s="7">
        <v>53125</v>
      </c>
    </row>
    <row r="29" spans="1:7" x14ac:dyDescent="0.25">
      <c r="A29" s="9" t="s">
        <v>27</v>
      </c>
      <c r="B29" s="14" t="s">
        <v>67</v>
      </c>
      <c r="C29" s="11">
        <v>5066</v>
      </c>
      <c r="D29" s="9" t="s">
        <v>10</v>
      </c>
      <c r="E29" s="6">
        <v>0.95</v>
      </c>
      <c r="F29" s="10">
        <v>25000</v>
      </c>
      <c r="G29" s="6">
        <v>23750</v>
      </c>
    </row>
    <row r="30" spans="1:7" x14ac:dyDescent="0.25">
      <c r="A30" s="9" t="s">
        <v>27</v>
      </c>
      <c r="B30" s="14" t="s">
        <v>68</v>
      </c>
      <c r="C30" s="11">
        <v>3166</v>
      </c>
      <c r="D30" s="9" t="s">
        <v>25</v>
      </c>
      <c r="E30" s="6">
        <v>1.25</v>
      </c>
      <c r="F30" s="10">
        <v>5650</v>
      </c>
      <c r="G30" s="6">
        <v>7062.5</v>
      </c>
    </row>
    <row r="31" spans="1:7" x14ac:dyDescent="0.25">
      <c r="A31" s="4" t="s">
        <v>27</v>
      </c>
      <c r="B31" s="14" t="s">
        <v>69</v>
      </c>
      <c r="C31" s="3">
        <v>1122</v>
      </c>
      <c r="D31" s="4" t="s">
        <v>15</v>
      </c>
      <c r="E31" s="7">
        <v>4.25</v>
      </c>
      <c r="F31" s="8">
        <v>15000</v>
      </c>
      <c r="G31" s="7">
        <v>63750</v>
      </c>
    </row>
    <row r="32" spans="1:7" x14ac:dyDescent="0.25">
      <c r="A32" s="4" t="s">
        <v>7</v>
      </c>
      <c r="B32" s="14" t="s">
        <v>70</v>
      </c>
      <c r="C32" s="3">
        <v>4111</v>
      </c>
      <c r="D32" s="4" t="s">
        <v>11</v>
      </c>
      <c r="E32" s="7">
        <v>3.55</v>
      </c>
      <c r="F32" s="8">
        <v>4585</v>
      </c>
      <c r="G32" s="7">
        <v>16276.75</v>
      </c>
    </row>
    <row r="33" spans="1:7" x14ac:dyDescent="0.25">
      <c r="A33" s="9" t="s">
        <v>27</v>
      </c>
      <c r="B33" s="14" t="s">
        <v>71</v>
      </c>
      <c r="C33" s="11">
        <v>3166</v>
      </c>
      <c r="D33" s="9" t="s">
        <v>25</v>
      </c>
      <c r="E33" s="6">
        <v>1.25</v>
      </c>
      <c r="F33" s="10">
        <v>5425</v>
      </c>
      <c r="G33" s="6">
        <v>6781.25</v>
      </c>
    </row>
    <row r="34" spans="1:7" x14ac:dyDescent="0.25">
      <c r="A34" s="4" t="s">
        <v>24</v>
      </c>
      <c r="B34" s="14" t="s">
        <v>72</v>
      </c>
      <c r="C34" s="3">
        <v>6321</v>
      </c>
      <c r="D34" s="4" t="s">
        <v>8</v>
      </c>
      <c r="E34" s="7">
        <v>2.4500000000000002</v>
      </c>
      <c r="F34" s="8">
        <v>1200</v>
      </c>
      <c r="G34" s="7">
        <v>2940</v>
      </c>
    </row>
    <row r="35" spans="1:7" x14ac:dyDescent="0.25">
      <c r="A35" s="9" t="s">
        <v>9</v>
      </c>
      <c r="B35" s="14" t="s">
        <v>73</v>
      </c>
      <c r="C35" s="11">
        <v>5319</v>
      </c>
      <c r="D35" s="9" t="s">
        <v>10</v>
      </c>
      <c r="E35" s="6">
        <v>1.1000000000000001</v>
      </c>
      <c r="F35" s="10">
        <v>16500</v>
      </c>
      <c r="G35" s="6">
        <v>18150</v>
      </c>
    </row>
    <row r="36" spans="1:7" x14ac:dyDescent="0.25">
      <c r="A36" s="4" t="s">
        <v>7</v>
      </c>
      <c r="B36" s="14" t="s">
        <v>74</v>
      </c>
      <c r="C36" s="3">
        <v>4111</v>
      </c>
      <c r="D36" s="4" t="s">
        <v>11</v>
      </c>
      <c r="E36" s="7">
        <v>3.55</v>
      </c>
      <c r="F36" s="8">
        <v>4200</v>
      </c>
      <c r="G36" s="7">
        <v>14910</v>
      </c>
    </row>
    <row r="37" spans="1:7" x14ac:dyDescent="0.25">
      <c r="A37" s="9" t="s">
        <v>27</v>
      </c>
      <c r="B37" s="14" t="s">
        <v>75</v>
      </c>
      <c r="C37" s="11">
        <v>5066</v>
      </c>
      <c r="D37" s="9" t="s">
        <v>10</v>
      </c>
      <c r="E37" s="6">
        <v>0.95</v>
      </c>
      <c r="F37" s="10">
        <v>17500</v>
      </c>
      <c r="G37" s="6">
        <v>16625</v>
      </c>
    </row>
    <row r="38" spans="1:7" x14ac:dyDescent="0.25">
      <c r="A38" s="9" t="s">
        <v>7</v>
      </c>
      <c r="B38" s="14" t="s">
        <v>76</v>
      </c>
      <c r="C38" s="3">
        <v>9752</v>
      </c>
      <c r="D38" s="4" t="s">
        <v>16</v>
      </c>
      <c r="E38" s="6">
        <v>4.05</v>
      </c>
      <c r="F38" s="10">
        <v>1500</v>
      </c>
      <c r="G38" s="6">
        <v>6075</v>
      </c>
    </row>
    <row r="39" spans="1:7" x14ac:dyDescent="0.25">
      <c r="A39" s="4" t="s">
        <v>7</v>
      </c>
      <c r="B39" s="14" t="s">
        <v>77</v>
      </c>
      <c r="C39" s="3">
        <v>4111</v>
      </c>
      <c r="D39" s="4" t="s">
        <v>11</v>
      </c>
      <c r="E39" s="7">
        <v>3.55</v>
      </c>
      <c r="F39" s="8">
        <v>4250</v>
      </c>
      <c r="G39" s="7">
        <v>15087.5</v>
      </c>
    </row>
    <row r="40" spans="1:7" x14ac:dyDescent="0.25">
      <c r="A40" s="9" t="s">
        <v>23</v>
      </c>
      <c r="B40" s="14" t="s">
        <v>78</v>
      </c>
      <c r="C40" s="3">
        <v>9764</v>
      </c>
      <c r="D40" s="4" t="s">
        <v>16</v>
      </c>
      <c r="E40" s="6">
        <v>3.75</v>
      </c>
      <c r="F40" s="10">
        <v>1980</v>
      </c>
      <c r="G40" s="6">
        <v>7425</v>
      </c>
    </row>
    <row r="41" spans="1:7" x14ac:dyDescent="0.25">
      <c r="A41" s="9" t="s">
        <v>23</v>
      </c>
      <c r="B41" s="14" t="s">
        <v>79</v>
      </c>
      <c r="C41" s="3">
        <v>9764</v>
      </c>
      <c r="D41" s="4" t="s">
        <v>16</v>
      </c>
      <c r="E41" s="6">
        <v>3.75</v>
      </c>
      <c r="F41" s="10">
        <v>1750</v>
      </c>
      <c r="G41" s="6">
        <v>6562.5</v>
      </c>
    </row>
    <row r="42" spans="1:7" x14ac:dyDescent="0.25">
      <c r="A42" s="9" t="s">
        <v>7</v>
      </c>
      <c r="B42" s="14" t="s">
        <v>80</v>
      </c>
      <c r="C42" s="3">
        <v>9752</v>
      </c>
      <c r="D42" s="4" t="s">
        <v>16</v>
      </c>
      <c r="E42" s="6">
        <v>4.05</v>
      </c>
      <c r="F42" s="10">
        <v>1550</v>
      </c>
      <c r="G42" s="6">
        <v>6277.5</v>
      </c>
    </row>
    <row r="43" spans="1:7" x14ac:dyDescent="0.25">
      <c r="A43" s="4" t="s">
        <v>7</v>
      </c>
      <c r="B43" s="14" t="s">
        <v>81</v>
      </c>
      <c r="C43" s="3">
        <v>4111</v>
      </c>
      <c r="D43" s="4" t="s">
        <v>11</v>
      </c>
      <c r="E43" s="7">
        <v>3.55</v>
      </c>
      <c r="F43" s="8">
        <v>4200</v>
      </c>
      <c r="G43" s="7">
        <v>14910</v>
      </c>
    </row>
    <row r="44" spans="1:7" x14ac:dyDescent="0.25">
      <c r="A44" s="12" t="s">
        <v>17</v>
      </c>
      <c r="B44" s="14" t="s">
        <v>82</v>
      </c>
      <c r="C44" s="3">
        <v>1369</v>
      </c>
      <c r="D44" s="4" t="s">
        <v>15</v>
      </c>
      <c r="E44" s="6">
        <v>4.2</v>
      </c>
      <c r="F44" s="10">
        <v>15000</v>
      </c>
      <c r="G44" s="7">
        <v>63000</v>
      </c>
    </row>
    <row r="45" spans="1:7" x14ac:dyDescent="0.25">
      <c r="A45" s="9" t="s">
        <v>18</v>
      </c>
      <c r="B45" s="14" t="s">
        <v>83</v>
      </c>
      <c r="C45" s="3">
        <v>6431</v>
      </c>
      <c r="D45" s="4" t="s">
        <v>8</v>
      </c>
      <c r="E45" s="6">
        <v>2.85</v>
      </c>
      <c r="F45" s="10">
        <v>1300</v>
      </c>
      <c r="G45" s="6">
        <v>3705</v>
      </c>
    </row>
    <row r="46" spans="1:7" x14ac:dyDescent="0.25">
      <c r="A46" s="4" t="s">
        <v>24</v>
      </c>
      <c r="B46" s="14" t="s">
        <v>84</v>
      </c>
      <c r="C46" s="3">
        <v>6321</v>
      </c>
      <c r="D46" s="4" t="s">
        <v>8</v>
      </c>
      <c r="E46" s="7">
        <v>2.4500000000000002</v>
      </c>
      <c r="F46" s="8">
        <v>2500</v>
      </c>
      <c r="G46" s="7">
        <v>6125</v>
      </c>
    </row>
    <row r="47" spans="1:7" x14ac:dyDescent="0.25">
      <c r="A47" s="9" t="s">
        <v>23</v>
      </c>
      <c r="B47" s="14" t="s">
        <v>85</v>
      </c>
      <c r="C47" s="3">
        <v>9764</v>
      </c>
      <c r="D47" s="4" t="s">
        <v>16</v>
      </c>
      <c r="E47" s="6">
        <v>3.75</v>
      </c>
      <c r="F47" s="10">
        <v>1850</v>
      </c>
      <c r="G47" s="6">
        <v>6937.5</v>
      </c>
    </row>
    <row r="48" spans="1:7" x14ac:dyDescent="0.25">
      <c r="A48" s="12" t="s">
        <v>17</v>
      </c>
      <c r="B48" s="14" t="s">
        <v>86</v>
      </c>
      <c r="C48" s="3">
        <v>1369</v>
      </c>
      <c r="D48" s="4" t="s">
        <v>15</v>
      </c>
      <c r="E48" s="6">
        <v>4.2</v>
      </c>
      <c r="F48" s="10">
        <v>14000</v>
      </c>
      <c r="G48" s="7">
        <v>58800</v>
      </c>
    </row>
    <row r="49" spans="1:7" x14ac:dyDescent="0.25">
      <c r="A49" s="4" t="s">
        <v>27</v>
      </c>
      <c r="B49" s="14" t="s">
        <v>87</v>
      </c>
      <c r="C49" s="3">
        <v>1122</v>
      </c>
      <c r="D49" s="4" t="s">
        <v>15</v>
      </c>
      <c r="E49" s="7">
        <v>4.25</v>
      </c>
      <c r="F49" s="8">
        <v>14500</v>
      </c>
      <c r="G49" s="7">
        <v>61625</v>
      </c>
    </row>
    <row r="50" spans="1:7" x14ac:dyDescent="0.25">
      <c r="A50" s="9" t="s">
        <v>23</v>
      </c>
      <c r="B50" s="14" t="s">
        <v>88</v>
      </c>
      <c r="C50" s="3">
        <v>9764</v>
      </c>
      <c r="D50" s="4" t="s">
        <v>16</v>
      </c>
      <c r="E50" s="6">
        <v>3.75</v>
      </c>
      <c r="F50" s="10">
        <v>1800</v>
      </c>
      <c r="G50" s="6">
        <v>6750</v>
      </c>
    </row>
    <row r="51" spans="1:7" x14ac:dyDescent="0.25">
      <c r="A51" s="12" t="s">
        <v>17</v>
      </c>
      <c r="B51" s="14" t="s">
        <v>89</v>
      </c>
      <c r="C51" s="3">
        <v>1369</v>
      </c>
      <c r="D51" s="4" t="s">
        <v>15</v>
      </c>
      <c r="E51" s="6">
        <v>4.2</v>
      </c>
      <c r="F51" s="10">
        <v>10000</v>
      </c>
      <c r="G51" s="7">
        <v>42000</v>
      </c>
    </row>
    <row r="52" spans="1:7" x14ac:dyDescent="0.25">
      <c r="A52" s="9" t="s">
        <v>7</v>
      </c>
      <c r="B52" s="14" t="s">
        <v>90</v>
      </c>
      <c r="C52" s="11">
        <v>5125</v>
      </c>
      <c r="D52" s="9" t="s">
        <v>10</v>
      </c>
      <c r="E52" s="6">
        <v>1.1499999999999999</v>
      </c>
      <c r="F52" s="10">
        <v>15000</v>
      </c>
      <c r="G52" s="6">
        <v>17250</v>
      </c>
    </row>
    <row r="53" spans="1:7" x14ac:dyDescent="0.25">
      <c r="A53" s="4" t="s">
        <v>17</v>
      </c>
      <c r="B53" s="14" t="s">
        <v>91</v>
      </c>
      <c r="C53" s="3">
        <v>9399</v>
      </c>
      <c r="D53" s="4" t="s">
        <v>16</v>
      </c>
      <c r="E53" s="7">
        <v>3.65</v>
      </c>
      <c r="F53" s="8">
        <v>1250</v>
      </c>
      <c r="G53" s="7">
        <v>4562.5</v>
      </c>
    </row>
    <row r="54" spans="1:7" x14ac:dyDescent="0.25">
      <c r="A54" s="9" t="s">
        <v>18</v>
      </c>
      <c r="B54" s="14" t="s">
        <v>92</v>
      </c>
      <c r="C54" s="3">
        <v>6431</v>
      </c>
      <c r="D54" s="4" t="s">
        <v>8</v>
      </c>
      <c r="E54" s="6">
        <v>2.85</v>
      </c>
      <c r="F54" s="10">
        <v>1350</v>
      </c>
      <c r="G54" s="6">
        <v>3847.5</v>
      </c>
    </row>
    <row r="55" spans="1:7" x14ac:dyDescent="0.25">
      <c r="A55" s="9" t="s">
        <v>23</v>
      </c>
      <c r="B55" s="14" t="s">
        <v>93</v>
      </c>
      <c r="C55" s="3">
        <v>6433</v>
      </c>
      <c r="D55" s="4" t="s">
        <v>8</v>
      </c>
      <c r="E55" s="6">
        <v>2.95</v>
      </c>
      <c r="F55" s="10">
        <v>1500</v>
      </c>
      <c r="G55" s="6">
        <v>4425</v>
      </c>
    </row>
    <row r="56" spans="1:7" x14ac:dyDescent="0.25">
      <c r="A56" s="9" t="s">
        <v>24</v>
      </c>
      <c r="B56" s="14" t="s">
        <v>94</v>
      </c>
      <c r="C56" s="11">
        <v>5166</v>
      </c>
      <c r="D56" s="9" t="s">
        <v>25</v>
      </c>
      <c r="E56" s="6">
        <v>1.25</v>
      </c>
      <c r="F56" s="10">
        <v>5650</v>
      </c>
      <c r="G56" s="6">
        <v>7062.5</v>
      </c>
    </row>
    <row r="57" spans="1:7" x14ac:dyDescent="0.25">
      <c r="A57" s="4" t="s">
        <v>27</v>
      </c>
      <c r="B57" s="14" t="s">
        <v>95</v>
      </c>
      <c r="C57" s="3">
        <v>1122</v>
      </c>
      <c r="D57" s="4" t="s">
        <v>15</v>
      </c>
      <c r="E57" s="7">
        <v>4.25</v>
      </c>
      <c r="F57" s="8">
        <v>18000</v>
      </c>
      <c r="G57" s="7">
        <v>76500</v>
      </c>
    </row>
    <row r="58" spans="1:7" x14ac:dyDescent="0.25">
      <c r="A58" s="4" t="s">
        <v>17</v>
      </c>
      <c r="B58" s="14" t="s">
        <v>96</v>
      </c>
      <c r="C58" s="3">
        <v>9399</v>
      </c>
      <c r="D58" s="4" t="s">
        <v>16</v>
      </c>
      <c r="E58" s="7">
        <v>3.65</v>
      </c>
      <c r="F58" s="8">
        <v>1450</v>
      </c>
      <c r="G58" s="7">
        <v>5292.5</v>
      </c>
    </row>
    <row r="59" spans="1:7" x14ac:dyDescent="0.25">
      <c r="A59" s="9" t="s">
        <v>7</v>
      </c>
      <c r="B59" s="14" t="s">
        <v>97</v>
      </c>
      <c r="C59" s="3">
        <v>6489</v>
      </c>
      <c r="D59" s="4" t="s">
        <v>8</v>
      </c>
      <c r="E59" s="6">
        <v>3</v>
      </c>
      <c r="F59" s="10">
        <v>1100</v>
      </c>
      <c r="G59" s="6">
        <v>3300</v>
      </c>
    </row>
    <row r="60" spans="1:7" x14ac:dyDescent="0.25">
      <c r="A60" s="4" t="s">
        <v>17</v>
      </c>
      <c r="B60" s="14" t="s">
        <v>98</v>
      </c>
      <c r="C60" s="3">
        <v>9399</v>
      </c>
      <c r="D60" s="4" t="s">
        <v>16</v>
      </c>
      <c r="E60" s="7">
        <v>3.65</v>
      </c>
      <c r="F60" s="8">
        <v>1985</v>
      </c>
      <c r="G60" s="7">
        <v>7245.25</v>
      </c>
    </row>
    <row r="61" spans="1:7" x14ac:dyDescent="0.25">
      <c r="A61" s="4" t="s">
        <v>7</v>
      </c>
      <c r="B61" s="14" t="s">
        <v>99</v>
      </c>
      <c r="C61" s="3">
        <v>4111</v>
      </c>
      <c r="D61" s="4" t="s">
        <v>11</v>
      </c>
      <c r="E61" s="7">
        <v>3.55</v>
      </c>
      <c r="F61" s="8">
        <v>4600</v>
      </c>
      <c r="G61" s="7">
        <v>16330</v>
      </c>
    </row>
    <row r="62" spans="1:7" x14ac:dyDescent="0.25">
      <c r="A62" s="12" t="s">
        <v>17</v>
      </c>
      <c r="B62" s="14" t="s">
        <v>100</v>
      </c>
      <c r="C62" s="3">
        <v>4569</v>
      </c>
      <c r="D62" s="4" t="s">
        <v>11</v>
      </c>
      <c r="E62" s="6">
        <v>3.5</v>
      </c>
      <c r="F62" s="10">
        <v>3900</v>
      </c>
      <c r="G62" s="6">
        <v>13650</v>
      </c>
    </row>
    <row r="63" spans="1:7" x14ac:dyDescent="0.25">
      <c r="A63" s="9" t="s">
        <v>18</v>
      </c>
      <c r="B63" s="14" t="s">
        <v>101</v>
      </c>
      <c r="C63" s="3">
        <v>6431</v>
      </c>
      <c r="D63" s="4" t="s">
        <v>8</v>
      </c>
      <c r="E63" s="6">
        <v>2.85</v>
      </c>
      <c r="F63" s="10">
        <v>1250</v>
      </c>
      <c r="G63" s="6">
        <v>3562.5</v>
      </c>
    </row>
    <row r="64" spans="1:7" x14ac:dyDescent="0.25">
      <c r="A64" s="4" t="s">
        <v>17</v>
      </c>
      <c r="B64" s="14" t="s">
        <v>102</v>
      </c>
      <c r="C64" s="3">
        <v>9399</v>
      </c>
      <c r="D64" s="4" t="s">
        <v>16</v>
      </c>
      <c r="E64" s="7">
        <v>3.65</v>
      </c>
      <c r="F64" s="8">
        <v>1470</v>
      </c>
      <c r="G64" s="7">
        <v>5365.5</v>
      </c>
    </row>
    <row r="65" spans="1:7" x14ac:dyDescent="0.25">
      <c r="A65" s="12" t="s">
        <v>17</v>
      </c>
      <c r="B65" s="14" t="s">
        <v>103</v>
      </c>
      <c r="C65" s="11">
        <v>5454</v>
      </c>
      <c r="D65" s="9" t="s">
        <v>14</v>
      </c>
      <c r="E65" s="6">
        <v>220</v>
      </c>
      <c r="F65" s="10">
        <v>550</v>
      </c>
      <c r="G65" s="6">
        <v>121000</v>
      </c>
    </row>
    <row r="66" spans="1:7" x14ac:dyDescent="0.25">
      <c r="A66" s="9" t="s">
        <v>7</v>
      </c>
      <c r="B66" s="14" t="s">
        <v>104</v>
      </c>
      <c r="C66" s="3">
        <v>6489</v>
      </c>
      <c r="D66" s="4" t="s">
        <v>8</v>
      </c>
      <c r="E66" s="6">
        <v>3</v>
      </c>
      <c r="F66" s="10">
        <v>900</v>
      </c>
      <c r="G66" s="6">
        <v>2700</v>
      </c>
    </row>
    <row r="67" spans="1:7" x14ac:dyDescent="0.25">
      <c r="A67" s="9" t="s">
        <v>13</v>
      </c>
      <c r="B67" s="14" t="s">
        <v>105</v>
      </c>
      <c r="C67" s="3">
        <v>1243</v>
      </c>
      <c r="D67" s="4" t="s">
        <v>15</v>
      </c>
      <c r="E67" s="6">
        <v>4.25</v>
      </c>
      <c r="F67" s="10">
        <v>10500</v>
      </c>
      <c r="G67" s="7">
        <v>44625</v>
      </c>
    </row>
    <row r="68" spans="1:7" x14ac:dyDescent="0.25">
      <c r="A68" s="9" t="s">
        <v>9</v>
      </c>
      <c r="B68" s="14" t="s">
        <v>106</v>
      </c>
      <c r="C68" s="11">
        <v>8008</v>
      </c>
      <c r="D68" s="9" t="s">
        <v>26</v>
      </c>
      <c r="E68" s="6">
        <v>645</v>
      </c>
      <c r="F68" s="10">
        <v>100</v>
      </c>
      <c r="G68" s="6">
        <v>64500</v>
      </c>
    </row>
    <row r="69" spans="1:7" x14ac:dyDescent="0.25">
      <c r="A69" s="9" t="s">
        <v>18</v>
      </c>
      <c r="B69" s="14" t="s">
        <v>107</v>
      </c>
      <c r="C69" s="11">
        <v>7258</v>
      </c>
      <c r="D69" s="9" t="s">
        <v>19</v>
      </c>
      <c r="E69" s="6">
        <v>100.5</v>
      </c>
      <c r="F69" s="10">
        <v>90</v>
      </c>
      <c r="G69" s="6">
        <v>9045</v>
      </c>
    </row>
    <row r="70" spans="1:7" x14ac:dyDescent="0.25">
      <c r="A70" s="9" t="s">
        <v>18</v>
      </c>
      <c r="B70" s="14" t="s">
        <v>108</v>
      </c>
      <c r="C70" s="11">
        <v>8148</v>
      </c>
      <c r="D70" s="9" t="s">
        <v>26</v>
      </c>
      <c r="E70" s="6">
        <v>655.5</v>
      </c>
      <c r="F70" s="10">
        <v>125</v>
      </c>
      <c r="G70" s="6">
        <v>81937.5</v>
      </c>
    </row>
    <row r="71" spans="1:7" x14ac:dyDescent="0.25">
      <c r="A71" s="4" t="s">
        <v>27</v>
      </c>
      <c r="B71" s="14" t="s">
        <v>109</v>
      </c>
      <c r="C71" s="3">
        <v>1122</v>
      </c>
      <c r="D71" s="4" t="s">
        <v>15</v>
      </c>
      <c r="E71" s="7">
        <v>4.25</v>
      </c>
      <c r="F71" s="8">
        <v>17000</v>
      </c>
      <c r="G71" s="7">
        <v>72250</v>
      </c>
    </row>
    <row r="72" spans="1:7" x14ac:dyDescent="0.25">
      <c r="A72" s="4" t="s">
        <v>24</v>
      </c>
      <c r="B72" s="14" t="s">
        <v>110</v>
      </c>
      <c r="C72" s="3">
        <v>6321</v>
      </c>
      <c r="D72" s="4" t="s">
        <v>8</v>
      </c>
      <c r="E72" s="7">
        <v>2.4500000000000002</v>
      </c>
      <c r="F72" s="8">
        <v>1250</v>
      </c>
      <c r="G72" s="7">
        <v>3062.5</v>
      </c>
    </row>
    <row r="73" spans="1:7" x14ac:dyDescent="0.25">
      <c r="A73" s="9" t="s">
        <v>13</v>
      </c>
      <c r="B73" s="14" t="s">
        <v>111</v>
      </c>
      <c r="C73" s="3">
        <v>4224</v>
      </c>
      <c r="D73" s="4" t="s">
        <v>11</v>
      </c>
      <c r="E73" s="6">
        <v>3.95</v>
      </c>
      <c r="F73" s="10">
        <v>4500</v>
      </c>
      <c r="G73" s="6">
        <v>17775</v>
      </c>
    </row>
    <row r="74" spans="1:7" x14ac:dyDescent="0.25">
      <c r="A74" s="12" t="s">
        <v>17</v>
      </c>
      <c r="B74" s="14" t="s">
        <v>112</v>
      </c>
      <c r="C74" s="11">
        <v>5454</v>
      </c>
      <c r="D74" s="9" t="s">
        <v>14</v>
      </c>
      <c r="E74" s="6">
        <v>220</v>
      </c>
      <c r="F74" s="10">
        <v>500</v>
      </c>
      <c r="G74" s="6">
        <v>110000</v>
      </c>
    </row>
    <row r="75" spans="1:7" x14ac:dyDescent="0.25">
      <c r="A75" s="9" t="s">
        <v>18</v>
      </c>
      <c r="B75" s="14" t="s">
        <v>113</v>
      </c>
      <c r="C75" s="11">
        <v>7258</v>
      </c>
      <c r="D75" s="9" t="s">
        <v>19</v>
      </c>
      <c r="E75" s="6">
        <v>100.5</v>
      </c>
      <c r="F75" s="10">
        <v>100</v>
      </c>
      <c r="G75" s="6">
        <v>10050</v>
      </c>
    </row>
    <row r="76" spans="1:7" x14ac:dyDescent="0.25">
      <c r="A76" s="9" t="s">
        <v>9</v>
      </c>
      <c r="B76" s="14" t="s">
        <v>114</v>
      </c>
      <c r="C76" s="11">
        <v>8008</v>
      </c>
      <c r="D76" s="9" t="s">
        <v>26</v>
      </c>
      <c r="E76" s="6">
        <v>645</v>
      </c>
      <c r="F76" s="10">
        <v>150</v>
      </c>
      <c r="G76" s="6">
        <v>96750</v>
      </c>
    </row>
    <row r="77" spans="1:7" x14ac:dyDescent="0.25">
      <c r="A77" s="9" t="s">
        <v>13</v>
      </c>
      <c r="B77" s="14" t="s">
        <v>115</v>
      </c>
      <c r="C77" s="11">
        <v>5417</v>
      </c>
      <c r="D77" s="9" t="s">
        <v>14</v>
      </c>
      <c r="E77" s="13">
        <v>255</v>
      </c>
      <c r="F77" s="10">
        <v>500</v>
      </c>
      <c r="G77" s="6">
        <v>127500</v>
      </c>
    </row>
    <row r="78" spans="1:7" x14ac:dyDescent="0.25">
      <c r="A78" s="9" t="s">
        <v>18</v>
      </c>
      <c r="B78" s="14" t="s">
        <v>116</v>
      </c>
      <c r="C78" s="11">
        <v>7258</v>
      </c>
      <c r="D78" s="9" t="s">
        <v>19</v>
      </c>
      <c r="E78" s="6">
        <v>100.5</v>
      </c>
      <c r="F78" s="10">
        <v>95</v>
      </c>
      <c r="G78" s="6">
        <v>9547.5</v>
      </c>
    </row>
    <row r="79" spans="1:7" x14ac:dyDescent="0.25">
      <c r="A79" s="9" t="s">
        <v>13</v>
      </c>
      <c r="B79" s="14" t="s">
        <v>117</v>
      </c>
      <c r="C79" s="11">
        <v>5634</v>
      </c>
      <c r="D79" s="9" t="s">
        <v>12</v>
      </c>
      <c r="E79" s="6">
        <v>185</v>
      </c>
      <c r="F79" s="10">
        <v>150</v>
      </c>
      <c r="G79" s="6">
        <v>27750</v>
      </c>
    </row>
    <row r="80" spans="1:7" x14ac:dyDescent="0.25">
      <c r="A80" s="12" t="s">
        <v>17</v>
      </c>
      <c r="B80" s="14" t="s">
        <v>118</v>
      </c>
      <c r="C80" s="11">
        <v>5275</v>
      </c>
      <c r="D80" s="9" t="s">
        <v>10</v>
      </c>
      <c r="E80" s="6">
        <v>1</v>
      </c>
      <c r="F80" s="10">
        <v>25000</v>
      </c>
      <c r="G80" s="6">
        <v>25000</v>
      </c>
    </row>
    <row r="81" spans="1:7" x14ac:dyDescent="0.25">
      <c r="A81" s="4" t="s">
        <v>24</v>
      </c>
      <c r="B81" s="14" t="s">
        <v>119</v>
      </c>
      <c r="C81" s="3">
        <v>6321</v>
      </c>
      <c r="D81" s="4" t="s">
        <v>8</v>
      </c>
      <c r="E81" s="7">
        <v>2.4500000000000002</v>
      </c>
      <c r="F81" s="8">
        <v>1500</v>
      </c>
      <c r="G81" s="7">
        <v>3675.0000000000005</v>
      </c>
    </row>
    <row r="82" spans="1:7" x14ac:dyDescent="0.25">
      <c r="A82" s="9" t="s">
        <v>24</v>
      </c>
      <c r="B82" s="14" t="s">
        <v>120</v>
      </c>
      <c r="C82" s="11">
        <v>5689</v>
      </c>
      <c r="D82" s="9" t="s">
        <v>12</v>
      </c>
      <c r="E82" s="6">
        <v>175</v>
      </c>
      <c r="F82" s="10">
        <v>155</v>
      </c>
      <c r="G82" s="6">
        <v>27125</v>
      </c>
    </row>
    <row r="83" spans="1:7" x14ac:dyDescent="0.25">
      <c r="A83" s="4" t="s">
        <v>27</v>
      </c>
      <c r="B83" s="14" t="s">
        <v>121</v>
      </c>
      <c r="C83" s="3">
        <v>1122</v>
      </c>
      <c r="D83" s="4" t="s">
        <v>15</v>
      </c>
      <c r="E83" s="7">
        <v>4.25</v>
      </c>
      <c r="F83" s="8">
        <v>17500</v>
      </c>
      <c r="G83" s="7">
        <v>74375</v>
      </c>
    </row>
    <row r="84" spans="1:7" x14ac:dyDescent="0.25">
      <c r="A84" s="9" t="s">
        <v>9</v>
      </c>
      <c r="B84" s="14" t="s">
        <v>122</v>
      </c>
      <c r="C84" s="11">
        <v>5677</v>
      </c>
      <c r="D84" s="9" t="s">
        <v>12</v>
      </c>
      <c r="E84" s="6">
        <v>195</v>
      </c>
      <c r="F84" s="10">
        <v>130</v>
      </c>
      <c r="G84" s="6">
        <v>25350</v>
      </c>
    </row>
    <row r="85" spans="1:7" x14ac:dyDescent="0.25">
      <c r="A85" s="9" t="s">
        <v>9</v>
      </c>
      <c r="B85" s="14" t="s">
        <v>123</v>
      </c>
      <c r="C85" s="11">
        <v>8008</v>
      </c>
      <c r="D85" s="9" t="s">
        <v>26</v>
      </c>
      <c r="E85" s="6">
        <v>645</v>
      </c>
      <c r="F85" s="10">
        <v>120</v>
      </c>
      <c r="G85" s="6">
        <v>77400</v>
      </c>
    </row>
    <row r="86" spans="1:7" x14ac:dyDescent="0.25">
      <c r="A86" s="9" t="s">
        <v>7</v>
      </c>
      <c r="B86" s="14" t="s">
        <v>124</v>
      </c>
      <c r="C86" s="3">
        <v>6489</v>
      </c>
      <c r="D86" s="4" t="s">
        <v>8</v>
      </c>
      <c r="E86" s="6">
        <v>3</v>
      </c>
      <c r="F86" s="10">
        <v>1050</v>
      </c>
      <c r="G86" s="6">
        <v>3150</v>
      </c>
    </row>
    <row r="87" spans="1:7" x14ac:dyDescent="0.25">
      <c r="A87" s="9" t="s">
        <v>13</v>
      </c>
      <c r="B87" s="14" t="s">
        <v>125</v>
      </c>
      <c r="C87" s="11">
        <v>5634</v>
      </c>
      <c r="D87" s="9" t="s">
        <v>12</v>
      </c>
      <c r="E87" s="6">
        <v>185</v>
      </c>
      <c r="F87" s="10">
        <v>140</v>
      </c>
      <c r="G87" s="6">
        <v>25900</v>
      </c>
    </row>
    <row r="88" spans="1:7" x14ac:dyDescent="0.25">
      <c r="A88" s="9" t="s">
        <v>18</v>
      </c>
      <c r="B88" s="14" t="s">
        <v>126</v>
      </c>
      <c r="C88" s="11">
        <v>9977</v>
      </c>
      <c r="D88" s="9" t="s">
        <v>20</v>
      </c>
      <c r="E88" s="6">
        <v>1</v>
      </c>
      <c r="F88" s="10">
        <v>525</v>
      </c>
      <c r="G88" s="6">
        <v>525</v>
      </c>
    </row>
    <row r="89" spans="1:7" x14ac:dyDescent="0.25">
      <c r="A89" s="9" t="s">
        <v>18</v>
      </c>
      <c r="B89" s="14" t="s">
        <v>127</v>
      </c>
      <c r="C89" s="11">
        <v>9955</v>
      </c>
      <c r="D89" s="9" t="s">
        <v>22</v>
      </c>
      <c r="E89" s="6">
        <v>0.55000000000000004</v>
      </c>
      <c r="F89" s="10">
        <v>150</v>
      </c>
      <c r="G89" s="6">
        <v>82.5</v>
      </c>
    </row>
    <row r="90" spans="1:7" x14ac:dyDescent="0.25">
      <c r="A90" s="9" t="s">
        <v>24</v>
      </c>
      <c r="B90" s="14" t="s">
        <v>128</v>
      </c>
      <c r="C90" s="11">
        <v>5689</v>
      </c>
      <c r="D90" s="9" t="s">
        <v>12</v>
      </c>
      <c r="E90" s="6">
        <v>175</v>
      </c>
      <c r="F90" s="10">
        <v>150</v>
      </c>
      <c r="G90" s="6">
        <v>26250</v>
      </c>
    </row>
    <row r="91" spans="1:7" x14ac:dyDescent="0.25">
      <c r="A91" s="9" t="s">
        <v>24</v>
      </c>
      <c r="B91" s="14" t="s">
        <v>129</v>
      </c>
      <c r="C91" s="11">
        <v>7268</v>
      </c>
      <c r="D91" s="9" t="s">
        <v>19</v>
      </c>
      <c r="E91" s="6">
        <v>95</v>
      </c>
      <c r="F91" s="10">
        <v>110</v>
      </c>
      <c r="G91" s="6">
        <v>10450</v>
      </c>
    </row>
    <row r="92" spans="1:7" x14ac:dyDescent="0.25">
      <c r="A92" s="9" t="s">
        <v>9</v>
      </c>
      <c r="B92" s="14" t="s">
        <v>130</v>
      </c>
      <c r="C92" s="11">
        <v>5677</v>
      </c>
      <c r="D92" s="9" t="s">
        <v>12</v>
      </c>
      <c r="E92" s="6">
        <v>195</v>
      </c>
      <c r="F92" s="10">
        <v>120</v>
      </c>
      <c r="G92" s="6">
        <v>23400</v>
      </c>
    </row>
    <row r="93" spans="1:7" x14ac:dyDescent="0.25">
      <c r="A93" s="9" t="s">
        <v>18</v>
      </c>
      <c r="B93" s="14" t="s">
        <v>131</v>
      </c>
      <c r="C93" s="11">
        <v>9967</v>
      </c>
      <c r="D93" s="9" t="s">
        <v>21</v>
      </c>
      <c r="E93" s="6">
        <v>0.85</v>
      </c>
      <c r="F93" s="10">
        <v>550</v>
      </c>
      <c r="G93" s="6">
        <v>467.5</v>
      </c>
    </row>
    <row r="94" spans="1:7" x14ac:dyDescent="0.25">
      <c r="A94" s="9" t="s">
        <v>24</v>
      </c>
      <c r="B94" s="14" t="s">
        <v>132</v>
      </c>
      <c r="C94" s="11">
        <v>7268</v>
      </c>
      <c r="D94" s="9" t="s">
        <v>19</v>
      </c>
      <c r="E94" s="6">
        <v>95</v>
      </c>
      <c r="F94" s="10">
        <v>105</v>
      </c>
      <c r="G94" s="6">
        <v>9975</v>
      </c>
    </row>
    <row r="95" spans="1:7" x14ac:dyDescent="0.25">
      <c r="A95" s="9" t="s">
        <v>24</v>
      </c>
      <c r="B95" s="14" t="s">
        <v>133</v>
      </c>
      <c r="C95" s="11">
        <v>5689</v>
      </c>
      <c r="D95" s="9" t="s">
        <v>12</v>
      </c>
      <c r="E95" s="6">
        <v>175</v>
      </c>
      <c r="F95" s="10">
        <v>175</v>
      </c>
      <c r="G95" s="6">
        <v>30625</v>
      </c>
    </row>
    <row r="96" spans="1:7" x14ac:dyDescent="0.25">
      <c r="A96" s="9" t="s">
        <v>9</v>
      </c>
      <c r="B96" s="14" t="s">
        <v>134</v>
      </c>
      <c r="C96" s="11">
        <v>5677</v>
      </c>
      <c r="D96" s="9" t="s">
        <v>12</v>
      </c>
      <c r="E96" s="6">
        <v>195</v>
      </c>
      <c r="F96" s="10">
        <v>110</v>
      </c>
      <c r="G96" s="6">
        <v>21450</v>
      </c>
    </row>
    <row r="97" spans="1:7" x14ac:dyDescent="0.25">
      <c r="A97" s="9" t="s">
        <v>18</v>
      </c>
      <c r="B97" s="14" t="s">
        <v>135</v>
      </c>
      <c r="C97" s="11">
        <v>9955</v>
      </c>
      <c r="D97" s="9" t="s">
        <v>22</v>
      </c>
      <c r="E97" s="6">
        <v>0.55000000000000004</v>
      </c>
      <c r="F97" s="10">
        <v>125</v>
      </c>
      <c r="G97" s="6">
        <v>68.75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workbookViewId="0">
      <selection activeCell="E14" sqref="E14"/>
    </sheetView>
  </sheetViews>
  <sheetFormatPr defaultColWidth="11.42578125" defaultRowHeight="15" x14ac:dyDescent="0.25"/>
  <cols>
    <col min="2" max="2" width="17.42578125" bestFit="1" customWidth="1"/>
  </cols>
  <sheetData>
    <row r="1" spans="1:2" x14ac:dyDescent="0.25">
      <c r="A1" t="s">
        <v>159</v>
      </c>
      <c r="B1" t="s">
        <v>160</v>
      </c>
    </row>
    <row r="2" spans="1:2" x14ac:dyDescent="0.25">
      <c r="A2">
        <v>1</v>
      </c>
      <c r="B2" s="25">
        <v>-300000000</v>
      </c>
    </row>
    <row r="3" spans="1:2" x14ac:dyDescent="0.25">
      <c r="A3">
        <v>2</v>
      </c>
      <c r="B3" s="25">
        <v>-145000000</v>
      </c>
    </row>
    <row r="4" spans="1:2" x14ac:dyDescent="0.25">
      <c r="A4">
        <v>3</v>
      </c>
      <c r="B4" s="25">
        <v>50000000</v>
      </c>
    </row>
    <row r="5" spans="1:2" x14ac:dyDescent="0.25">
      <c r="A5">
        <v>4</v>
      </c>
      <c r="B5" s="25">
        <v>125000000</v>
      </c>
    </row>
    <row r="6" spans="1:2" x14ac:dyDescent="0.25">
      <c r="A6">
        <v>5</v>
      </c>
      <c r="B6" s="25">
        <v>530000000</v>
      </c>
    </row>
    <row r="8" spans="1:2" x14ac:dyDescent="0.25">
      <c r="A8" t="s">
        <v>165</v>
      </c>
      <c r="B8" s="26">
        <v>0.03</v>
      </c>
    </row>
    <row r="9" spans="1:2" ht="15.75" x14ac:dyDescent="0.25">
      <c r="A9" t="s">
        <v>164</v>
      </c>
      <c r="B9" s="32">
        <f>NPV(B8,B2:B6)</f>
        <v>186062076.93400145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3"/>
  <sheetViews>
    <sheetView tabSelected="1" workbookViewId="0">
      <selection activeCell="K13" sqref="K13"/>
    </sheetView>
  </sheetViews>
  <sheetFormatPr defaultColWidth="11.42578125" defaultRowHeight="15" x14ac:dyDescent="0.25"/>
  <sheetData>
    <row r="1" spans="1:2" x14ac:dyDescent="0.25">
      <c r="A1" t="s">
        <v>166</v>
      </c>
      <c r="B1" t="s">
        <v>167</v>
      </c>
    </row>
    <row r="2" spans="1:2" x14ac:dyDescent="0.25">
      <c r="A2">
        <v>0</v>
      </c>
      <c r="B2">
        <f>$B$21*EXP($B$22*EXP($B$23*$A2))</f>
        <v>5.0319394185376778</v>
      </c>
    </row>
    <row r="3" spans="1:2" x14ac:dyDescent="0.25">
      <c r="A3">
        <f>+A2+10</f>
        <v>10</v>
      </c>
      <c r="B3" s="15">
        <f>$B$21*EXP($B$22*EXP($B$23*$A3))</f>
        <v>117.1623057811355</v>
      </c>
    </row>
    <row r="4" spans="1:2" x14ac:dyDescent="0.25">
      <c r="A4" s="15">
        <f t="shared" ref="A4:A17" si="0">+A3+10</f>
        <v>20</v>
      </c>
      <c r="B4" s="15">
        <f>$B$21*EXP($B$22*EXP($B$23*$A4))</f>
        <v>790.58244875640742</v>
      </c>
    </row>
    <row r="5" spans="1:2" x14ac:dyDescent="0.25">
      <c r="A5" s="15">
        <f t="shared" si="0"/>
        <v>30</v>
      </c>
      <c r="B5" s="15">
        <f t="shared" ref="B5:B18" si="1">$B$21*EXP($B$22*EXP($B$23*$A5))</f>
        <v>2516.8520142184752</v>
      </c>
    </row>
    <row r="6" spans="1:2" x14ac:dyDescent="0.25">
      <c r="A6" s="15">
        <f t="shared" si="0"/>
        <v>40</v>
      </c>
      <c r="B6" s="15">
        <f t="shared" si="1"/>
        <v>5080.2879101424815</v>
      </c>
    </row>
    <row r="7" spans="1:2" x14ac:dyDescent="0.25">
      <c r="A7" s="15">
        <f t="shared" si="0"/>
        <v>50</v>
      </c>
      <c r="B7" s="15">
        <f t="shared" si="1"/>
        <v>7778.5520738557852</v>
      </c>
    </row>
    <row r="8" spans="1:2" x14ac:dyDescent="0.25">
      <c r="A8" s="15">
        <f t="shared" si="0"/>
        <v>60</v>
      </c>
      <c r="B8" s="15">
        <f t="shared" si="1"/>
        <v>10071.943168066908</v>
      </c>
    </row>
    <row r="9" spans="1:2" x14ac:dyDescent="0.25">
      <c r="A9" s="15">
        <f t="shared" si="0"/>
        <v>70</v>
      </c>
      <c r="B9" s="15">
        <f t="shared" si="1"/>
        <v>11780.800542992949</v>
      </c>
    </row>
    <row r="10" spans="1:2" x14ac:dyDescent="0.25">
      <c r="A10" s="15">
        <f t="shared" si="0"/>
        <v>80</v>
      </c>
      <c r="B10" s="15">
        <f t="shared" si="1"/>
        <v>12955.560652429705</v>
      </c>
    </row>
    <row r="11" spans="1:2" x14ac:dyDescent="0.25">
      <c r="A11" s="15">
        <f t="shared" si="0"/>
        <v>90</v>
      </c>
      <c r="B11" s="15">
        <f t="shared" si="1"/>
        <v>13724.44059962456</v>
      </c>
    </row>
    <row r="12" spans="1:2" x14ac:dyDescent="0.25">
      <c r="A12" s="15">
        <f t="shared" si="0"/>
        <v>100</v>
      </c>
      <c r="B12" s="15">
        <f t="shared" si="1"/>
        <v>14212.851991600892</v>
      </c>
    </row>
    <row r="13" spans="1:2" x14ac:dyDescent="0.25">
      <c r="A13" s="15">
        <f>+A12+10</f>
        <v>110</v>
      </c>
      <c r="B13" s="15">
        <f t="shared" si="1"/>
        <v>14517.517585500163</v>
      </c>
    </row>
    <row r="14" spans="1:2" x14ac:dyDescent="0.25">
      <c r="A14" s="15">
        <f t="shared" si="0"/>
        <v>120</v>
      </c>
      <c r="B14" s="15">
        <f t="shared" si="1"/>
        <v>14705.47956261698</v>
      </c>
    </row>
    <row r="15" spans="1:2" x14ac:dyDescent="0.25">
      <c r="A15" s="15">
        <f t="shared" si="0"/>
        <v>130</v>
      </c>
      <c r="B15" s="15">
        <f t="shared" si="1"/>
        <v>14820.667918223102</v>
      </c>
    </row>
    <row r="16" spans="1:2" x14ac:dyDescent="0.25">
      <c r="A16" s="15">
        <f t="shared" si="0"/>
        <v>140</v>
      </c>
      <c r="B16" s="15">
        <f t="shared" si="1"/>
        <v>14890.9723291184</v>
      </c>
    </row>
    <row r="17" spans="1:2" x14ac:dyDescent="0.25">
      <c r="A17" s="15">
        <f t="shared" si="0"/>
        <v>150</v>
      </c>
      <c r="B17" s="15">
        <f t="shared" si="1"/>
        <v>14933.77649237251</v>
      </c>
    </row>
    <row r="18" spans="1:2" x14ac:dyDescent="0.25">
      <c r="A18" s="15">
        <f>+A17+10</f>
        <v>160</v>
      </c>
      <c r="B18" s="15">
        <f t="shared" si="1"/>
        <v>14959.798453246245</v>
      </c>
    </row>
    <row r="21" spans="1:2" x14ac:dyDescent="0.25">
      <c r="A21" t="s">
        <v>161</v>
      </c>
      <c r="B21">
        <v>15000</v>
      </c>
    </row>
    <row r="22" spans="1:2" x14ac:dyDescent="0.25">
      <c r="A22" t="s">
        <v>162</v>
      </c>
      <c r="B22">
        <v>-8</v>
      </c>
    </row>
    <row r="23" spans="1:2" x14ac:dyDescent="0.25">
      <c r="A23" t="s">
        <v>163</v>
      </c>
      <c r="B23">
        <v>-0.05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Chapter1_4</vt:lpstr>
      <vt:lpstr>Chapter1_5</vt:lpstr>
      <vt:lpstr>Chapter1_9</vt:lpstr>
      <vt:lpstr>Chapter1_11</vt:lpstr>
      <vt:lpstr>Chapter2_4</vt:lpstr>
      <vt:lpstr>Chapter2_5</vt:lpstr>
      <vt:lpstr>Chapter2_6</vt:lpstr>
      <vt:lpstr>Chapter2_7</vt:lpstr>
      <vt:lpstr>Checking</vt:lpstr>
      <vt:lpstr>LoanPurpose</vt:lpstr>
    </vt:vector>
  </TitlesOfParts>
  <Company>Bellevue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Winnie Li</dc:creator>
  <cp:lastModifiedBy>Marjorie Blanco</cp:lastModifiedBy>
  <dcterms:created xsi:type="dcterms:W3CDTF">2015-01-05T04:03:20Z</dcterms:created>
  <dcterms:modified xsi:type="dcterms:W3CDTF">2018-03-02T17:50:01Z</dcterms:modified>
</cp:coreProperties>
</file>