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drawings/drawing30.xml" ContentType="application/vnd.openxmlformats-officedocument.drawing+xml"/>
  <Override PartName="/xl/charts/chart3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blanc\Downloads\Move Later\"/>
    </mc:Choice>
  </mc:AlternateContent>
  <bookViews>
    <workbookView xWindow="0" yWindow="0" windowWidth="8955" windowHeight="6825" tabRatio="740" xr2:uid="{00000000-000D-0000-FFFF-FFFF00000000}"/>
  </bookViews>
  <sheets>
    <sheet name="9.3" sheetId="8" r:id="rId1"/>
    <sheet name="9.3.1" sheetId="50" r:id="rId2"/>
    <sheet name="9.3.2" sheetId="51" r:id="rId3"/>
    <sheet name="9.3.3" sheetId="52" r:id="rId4"/>
    <sheet name="9.3.4" sheetId="53" r:id="rId5"/>
    <sheet name="9.3.5" sheetId="54" r:id="rId6"/>
    <sheet name="9.3.6" sheetId="55" r:id="rId7"/>
    <sheet name="9.3.7" sheetId="56" r:id="rId8"/>
    <sheet name="9.9" sheetId="9" r:id="rId9"/>
    <sheet name="9.9.1" sheetId="15" r:id="rId10"/>
    <sheet name="9.9.2" sheetId="16" r:id="rId11"/>
    <sheet name="9.9.3" sheetId="17" r:id="rId12"/>
    <sheet name="9.10" sheetId="10" r:id="rId13"/>
    <sheet name="9.10.1" sheetId="45" r:id="rId14"/>
    <sheet name="9.10.2" sheetId="48" r:id="rId15"/>
    <sheet name="9.10.3" sheetId="49" r:id="rId16"/>
    <sheet name="9.16" sheetId="11" r:id="rId17"/>
    <sheet name="ES" sheetId="28" r:id="rId18"/>
    <sheet name="E0" sheetId="59" r:id="rId19"/>
    <sheet name="DE0" sheetId="37" r:id="rId20"/>
    <sheet name="E1" sheetId="61" r:id="rId21"/>
    <sheet name="DE1" sheetId="39" r:id="rId22"/>
    <sheet name="E2" sheetId="63" r:id="rId23"/>
    <sheet name="DE2" sheetId="41" r:id="rId24"/>
    <sheet name="9.17" sheetId="12" r:id="rId25"/>
    <sheet name="9.17.1" sheetId="43" r:id="rId26"/>
    <sheet name="9.23" sheetId="13" r:id="rId27"/>
    <sheet name="9.23.1" sheetId="29" r:id="rId28"/>
  </sheets>
  <externalReferences>
    <externalReference r:id="rId29"/>
    <externalReference r:id="rId30"/>
  </externalReferences>
  <definedNames>
    <definedName name="xlm_51_1" localSheetId="16" hidden="1">"'{""wkbk"":""Chapter9.xlsx"",""wksheet"":""9.16"",""data_range"":""$A$3:$D$29"",""has_header"":true,""input_cols"":[{""varName"":""High Jump (in.)""},{""varName"":""Discus (in.)""}],""firstRow"":3,""rows"":26,""tsSelectedVar"":{""varId"":3,""varName"":""Long Jump (in.)"",""colDescr"":{""dataRo"</definedName>
    <definedName name="xlm_51_2" localSheetId="16" hidden="1">"'wCount"":26,""flags"":16,""uniqueValsCount"":24,""varId"":3}},""tsTimeVar"":{""varId"":0,""varName"":""Year"",""colDescr"":{""dataRowCount"":26,""flags"":32,""uniqueValsCount"":26,""varId"":0}},""isPartitionSheet"":false,""optimize"":true,""giveForecast"":true,""numForecasts"":1}"</definedName>
    <definedName name="xlm_52_1" localSheetId="16" hidden="1">"'{""wkbk"":""Chapter9.xlsx"",""wksheet"":""9.16"",""data_range"":""$A$3:$B$29"",""has_header"":true,""input_cols"":[],""firstRow"":3,""rows"":26,""tsSelectedVar"":{""varId"":1,""varName"":""High Jump (in.)"",""colDescr"":{""dataRowCount"":26,""flags"":16,""uniqueValsCount"":25,""varId"":1}},"""</definedName>
    <definedName name="xlm_52_2" localSheetId="16" hidden="1">"'tsTimeVar"":{""varId"":0,""varName"":""Year"",""colDescr"":{""dataRowCount"":26,""flags"":32,""uniqueValsCount"":26,""varId"":0}},""isPartitionSheet"":false,""interval"":3,""giveForecast"":true,""numForecasts"":4}"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3" i="10" l="1"/>
  <c r="N142" i="10"/>
  <c r="N141" i="10"/>
  <c r="N140" i="10"/>
  <c r="N139" i="10"/>
  <c r="N138" i="10"/>
  <c r="N137" i="10"/>
  <c r="N136" i="10"/>
  <c r="N135" i="10"/>
  <c r="E136" i="10"/>
  <c r="D36" i="11"/>
  <c r="C36" i="11"/>
  <c r="B36" i="11"/>
  <c r="D35" i="11"/>
  <c r="C35" i="11"/>
  <c r="B35" i="11"/>
  <c r="D34" i="11"/>
  <c r="C34" i="11"/>
  <c r="B34" i="11"/>
  <c r="E52" i="63"/>
  <c r="E51" i="63"/>
  <c r="E50" i="63"/>
  <c r="E49" i="63"/>
  <c r="E48" i="63"/>
  <c r="E47" i="63"/>
  <c r="E46" i="63"/>
  <c r="E45" i="63"/>
  <c r="E44" i="63"/>
  <c r="E43" i="63"/>
  <c r="E42" i="63"/>
  <c r="E41" i="63"/>
  <c r="E40" i="63"/>
  <c r="E39" i="63"/>
  <c r="E38" i="63"/>
  <c r="E37" i="63"/>
  <c r="E36" i="63"/>
  <c r="E35" i="63"/>
  <c r="E34" i="63"/>
  <c r="E33" i="63"/>
  <c r="E32" i="63"/>
  <c r="E31" i="63"/>
  <c r="E30" i="63"/>
  <c r="E29" i="63"/>
  <c r="E28" i="63"/>
  <c r="E52" i="61"/>
  <c r="E51" i="61"/>
  <c r="E50" i="61"/>
  <c r="E49" i="61"/>
  <c r="E48" i="61"/>
  <c r="E47" i="61"/>
  <c r="E46" i="61"/>
  <c r="E45" i="61"/>
  <c r="E44" i="61"/>
  <c r="E43" i="61"/>
  <c r="E42" i="61"/>
  <c r="E41" i="61"/>
  <c r="E40" i="61"/>
  <c r="E39" i="61"/>
  <c r="E38" i="61"/>
  <c r="E37" i="61"/>
  <c r="E36" i="61"/>
  <c r="E35" i="61"/>
  <c r="E34" i="61"/>
  <c r="E33" i="61"/>
  <c r="E32" i="61"/>
  <c r="E31" i="61"/>
  <c r="E30" i="61"/>
  <c r="E29" i="61"/>
  <c r="E28" i="61"/>
  <c r="E52" i="59"/>
  <c r="E51" i="59"/>
  <c r="E50" i="59"/>
  <c r="E49" i="59"/>
  <c r="E48" i="59"/>
  <c r="E47" i="59"/>
  <c r="E46" i="59"/>
  <c r="E45" i="59"/>
  <c r="E44" i="59"/>
  <c r="E43" i="59"/>
  <c r="E42" i="59"/>
  <c r="E41" i="59"/>
  <c r="E40" i="59"/>
  <c r="E39" i="59"/>
  <c r="E38" i="59"/>
  <c r="E37" i="59"/>
  <c r="E36" i="59"/>
  <c r="E35" i="59"/>
  <c r="E34" i="59"/>
  <c r="E33" i="59"/>
  <c r="E32" i="59"/>
  <c r="E31" i="59"/>
  <c r="E30" i="59"/>
  <c r="E29" i="59"/>
  <c r="E28" i="59"/>
  <c r="E11" i="53" l="1"/>
  <c r="E10" i="53"/>
  <c r="E7" i="53"/>
  <c r="E8" i="53"/>
  <c r="E5" i="50"/>
  <c r="E4" i="50"/>
  <c r="C69" i="56"/>
  <c r="C68" i="56"/>
  <c r="C67" i="56"/>
  <c r="C66" i="56"/>
  <c r="C65" i="56"/>
  <c r="C64" i="56"/>
  <c r="C63" i="56"/>
  <c r="C62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C49" i="56"/>
  <c r="C48" i="56"/>
  <c r="C47" i="56"/>
  <c r="C46" i="56"/>
  <c r="C45" i="56"/>
  <c r="C44" i="56"/>
  <c r="C43" i="56"/>
  <c r="C42" i="56"/>
  <c r="C41" i="56"/>
  <c r="C40" i="56"/>
  <c r="C39" i="56"/>
  <c r="C38" i="56"/>
  <c r="C37" i="56"/>
  <c r="C36" i="56"/>
  <c r="C35" i="56"/>
  <c r="C34" i="56"/>
  <c r="C33" i="56"/>
  <c r="C32" i="56"/>
  <c r="C31" i="56"/>
  <c r="C30" i="56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69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7" i="55"/>
  <c r="C36" i="55"/>
  <c r="C35" i="55"/>
  <c r="C34" i="55"/>
  <c r="C33" i="55"/>
  <c r="C32" i="55"/>
  <c r="C31" i="55"/>
  <c r="C30" i="55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8" i="55"/>
  <c r="C7" i="55"/>
  <c r="C69" i="54"/>
  <c r="C68" i="54"/>
  <c r="C67" i="54"/>
  <c r="C66" i="54"/>
  <c r="C65" i="54"/>
  <c r="C64" i="54"/>
  <c r="C63" i="54"/>
  <c r="C62" i="54"/>
  <c r="C61" i="54"/>
  <c r="C60" i="54"/>
  <c r="C59" i="54"/>
  <c r="C58" i="54"/>
  <c r="C57" i="54"/>
  <c r="C56" i="54"/>
  <c r="C55" i="54"/>
  <c r="C54" i="54"/>
  <c r="C53" i="54"/>
  <c r="C52" i="54"/>
  <c r="C51" i="54"/>
  <c r="C50" i="54"/>
  <c r="C49" i="54"/>
  <c r="C48" i="54"/>
  <c r="C47" i="54"/>
  <c r="C46" i="54"/>
  <c r="C45" i="54"/>
  <c r="C44" i="54"/>
  <c r="C43" i="54"/>
  <c r="C42" i="54"/>
  <c r="C41" i="54"/>
  <c r="C40" i="54"/>
  <c r="C39" i="54"/>
  <c r="C38" i="54"/>
  <c r="C37" i="54"/>
  <c r="C36" i="54"/>
  <c r="C35" i="54"/>
  <c r="C34" i="54"/>
  <c r="C33" i="54"/>
  <c r="C32" i="54"/>
  <c r="C31" i="54"/>
  <c r="C30" i="54"/>
  <c r="C29" i="54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C8" i="54"/>
  <c r="C7" i="54"/>
  <c r="C69" i="53"/>
  <c r="C68" i="53"/>
  <c r="C67" i="53"/>
  <c r="C66" i="53"/>
  <c r="C65" i="53"/>
  <c r="C64" i="53"/>
  <c r="C63" i="53"/>
  <c r="C62" i="53"/>
  <c r="C61" i="53"/>
  <c r="C60" i="53"/>
  <c r="C59" i="53"/>
  <c r="C58" i="53"/>
  <c r="C57" i="53"/>
  <c r="C56" i="53"/>
  <c r="C55" i="53"/>
  <c r="C54" i="53"/>
  <c r="C53" i="53"/>
  <c r="C52" i="53"/>
  <c r="C51" i="53"/>
  <c r="C50" i="53"/>
  <c r="C49" i="53"/>
  <c r="C48" i="53"/>
  <c r="C47" i="53"/>
  <c r="C46" i="53"/>
  <c r="C45" i="53"/>
  <c r="C44" i="53"/>
  <c r="C43" i="53"/>
  <c r="C42" i="53"/>
  <c r="C41" i="53"/>
  <c r="C40" i="53"/>
  <c r="C39" i="53"/>
  <c r="C38" i="53"/>
  <c r="C37" i="53"/>
  <c r="C36" i="53"/>
  <c r="C35" i="53"/>
  <c r="C34" i="53"/>
  <c r="C33" i="53"/>
  <c r="C32" i="53"/>
  <c r="C31" i="53"/>
  <c r="C30" i="53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C8" i="53"/>
  <c r="C7" i="53"/>
  <c r="C69" i="52"/>
  <c r="C68" i="52"/>
  <c r="C67" i="52"/>
  <c r="C66" i="52"/>
  <c r="C65" i="52"/>
  <c r="C64" i="52"/>
  <c r="C63" i="52"/>
  <c r="C62" i="52"/>
  <c r="C61" i="52"/>
  <c r="C60" i="52"/>
  <c r="C59" i="52"/>
  <c r="C58" i="52"/>
  <c r="C57" i="52"/>
  <c r="C56" i="52"/>
  <c r="C55" i="52"/>
  <c r="C54" i="52"/>
  <c r="C53" i="52"/>
  <c r="C52" i="52"/>
  <c r="C51" i="52"/>
  <c r="C50" i="52"/>
  <c r="C49" i="52"/>
  <c r="C48" i="52"/>
  <c r="C47" i="52"/>
  <c r="C46" i="52"/>
  <c r="C45" i="52"/>
  <c r="C44" i="52"/>
  <c r="C43" i="52"/>
  <c r="C42" i="52"/>
  <c r="C41" i="52"/>
  <c r="C40" i="52"/>
  <c r="C39" i="52"/>
  <c r="C38" i="52"/>
  <c r="C37" i="52"/>
  <c r="C36" i="52"/>
  <c r="C35" i="52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C69" i="51" l="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7" i="50"/>
  <c r="C8" i="50"/>
  <c r="C9" i="50"/>
  <c r="C10" i="50"/>
  <c r="C11" i="50"/>
  <c r="C12" i="50"/>
  <c r="C13" i="50"/>
  <c r="C14" i="50"/>
  <c r="C69" i="50"/>
  <c r="C68" i="50"/>
  <c r="C67" i="50"/>
  <c r="C66" i="50"/>
  <c r="C65" i="50"/>
  <c r="C64" i="50"/>
  <c r="C63" i="50"/>
  <c r="C62" i="50"/>
  <c r="C61" i="50"/>
  <c r="C60" i="50"/>
  <c r="C59" i="50"/>
  <c r="C58" i="50"/>
  <c r="C57" i="50"/>
  <c r="C56" i="50"/>
  <c r="C55" i="50"/>
  <c r="C54" i="50"/>
  <c r="C53" i="50"/>
  <c r="C52" i="50"/>
  <c r="C51" i="50"/>
  <c r="C50" i="50"/>
  <c r="C49" i="50"/>
  <c r="C48" i="50"/>
  <c r="C47" i="50"/>
  <c r="C46" i="50"/>
  <c r="C45" i="50"/>
  <c r="C44" i="50"/>
  <c r="C43" i="50"/>
  <c r="C42" i="50"/>
  <c r="C41" i="50"/>
  <c r="C40" i="50"/>
  <c r="C39" i="50"/>
  <c r="C38" i="50"/>
  <c r="C37" i="50"/>
  <c r="C36" i="50"/>
  <c r="C35" i="50"/>
  <c r="C34" i="50"/>
  <c r="C33" i="50"/>
  <c r="C32" i="50"/>
  <c r="C31" i="50"/>
  <c r="C30" i="50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E138" i="10"/>
  <c r="F137" i="10"/>
  <c r="F138" i="10"/>
  <c r="F139" i="10"/>
  <c r="F140" i="10"/>
  <c r="F141" i="10"/>
  <c r="F142" i="10"/>
  <c r="F143" i="10"/>
  <c r="F144" i="10"/>
  <c r="F145" i="10"/>
  <c r="F146" i="10"/>
  <c r="F136" i="10"/>
  <c r="E139" i="10"/>
  <c r="E140" i="10"/>
  <c r="E141" i="10"/>
  <c r="E142" i="10"/>
  <c r="E143" i="10"/>
  <c r="E144" i="10"/>
  <c r="E137" i="10"/>
  <c r="E53" i="41" l="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P3" i="13"/>
  <c r="P5" i="13"/>
  <c r="P4" i="13"/>
  <c r="O5" i="13"/>
  <c r="O4" i="13"/>
  <c r="O3" i="13"/>
  <c r="N5" i="13"/>
  <c r="N4" i="13"/>
  <c r="N3" i="13"/>
  <c r="F7" i="29"/>
  <c r="F6" i="29"/>
  <c r="AD8" i="28"/>
  <c r="AE8" i="28"/>
  <c r="AF8" i="28"/>
  <c r="AG8" i="28"/>
  <c r="AH8" i="28"/>
  <c r="AI8" i="28"/>
  <c r="AJ8" i="28"/>
  <c r="AK8" i="28"/>
  <c r="AL8" i="28"/>
  <c r="AM8" i="28"/>
  <c r="AD9" i="28"/>
  <c r="AE9" i="28"/>
  <c r="AF9" i="28"/>
  <c r="AG9" i="28"/>
  <c r="AH9" i="28"/>
  <c r="AI9" i="28"/>
  <c r="AJ9" i="28"/>
  <c r="AK9" i="28"/>
  <c r="AL9" i="28"/>
  <c r="AM9" i="28"/>
  <c r="AD10" i="28"/>
  <c r="AE10" i="28"/>
  <c r="AF10" i="28"/>
  <c r="AG10" i="28"/>
  <c r="AH10" i="28"/>
  <c r="AI10" i="28"/>
  <c r="AJ10" i="28"/>
  <c r="AK10" i="28"/>
  <c r="AL10" i="28"/>
  <c r="AM10" i="28"/>
  <c r="AD11" i="28"/>
  <c r="AE11" i="28"/>
  <c r="AF11" i="28"/>
  <c r="AG11" i="28"/>
  <c r="AH11" i="28"/>
  <c r="AI11" i="28"/>
  <c r="AJ11" i="28"/>
  <c r="AK11" i="28"/>
  <c r="AL11" i="28"/>
  <c r="AM11" i="28"/>
  <c r="AD12" i="28"/>
  <c r="AE12" i="28"/>
  <c r="AF12" i="28"/>
  <c r="AG12" i="28"/>
  <c r="AH12" i="28"/>
  <c r="AI12" i="28"/>
  <c r="AJ12" i="28"/>
  <c r="AK12" i="28"/>
  <c r="AL12" i="28"/>
  <c r="AM12" i="28"/>
  <c r="AD13" i="28"/>
  <c r="AE13" i="28"/>
  <c r="AF13" i="28"/>
  <c r="AG13" i="28"/>
  <c r="AH13" i="28"/>
  <c r="AI13" i="28"/>
  <c r="AJ13" i="28"/>
  <c r="AK13" i="28"/>
  <c r="AL13" i="28"/>
  <c r="AM13" i="28"/>
  <c r="AD14" i="28"/>
  <c r="AE14" i="28"/>
  <c r="AF14" i="28"/>
  <c r="AG14" i="28"/>
  <c r="AH14" i="28"/>
  <c r="AI14" i="28"/>
  <c r="AJ14" i="28"/>
  <c r="AK14" i="28"/>
  <c r="AL14" i="28"/>
  <c r="AM14" i="28"/>
  <c r="AD15" i="28"/>
  <c r="AE15" i="28"/>
  <c r="AF15" i="28"/>
  <c r="AG15" i="28"/>
  <c r="AH15" i="28"/>
  <c r="AI15" i="28"/>
  <c r="AJ15" i="28"/>
  <c r="AK15" i="28"/>
  <c r="AL15" i="28"/>
  <c r="AM15" i="28"/>
  <c r="AD16" i="28"/>
  <c r="AE16" i="28"/>
  <c r="AF16" i="28"/>
  <c r="AG16" i="28"/>
  <c r="AH16" i="28"/>
  <c r="AI16" i="28"/>
  <c r="AJ16" i="28"/>
  <c r="AK16" i="28"/>
  <c r="AL16" i="28"/>
  <c r="AM16" i="28"/>
  <c r="AD17" i="28"/>
  <c r="AE17" i="28"/>
  <c r="AF17" i="28"/>
  <c r="AG17" i="28"/>
  <c r="AH17" i="28"/>
  <c r="AI17" i="28"/>
  <c r="AJ17" i="28"/>
  <c r="AK17" i="28"/>
  <c r="AL17" i="28"/>
  <c r="AM17" i="28"/>
  <c r="AD18" i="28"/>
  <c r="AE18" i="28"/>
  <c r="AF18" i="28"/>
  <c r="AG18" i="28"/>
  <c r="AH18" i="28"/>
  <c r="AI18" i="28"/>
  <c r="AJ18" i="28"/>
  <c r="AK18" i="28"/>
  <c r="AL18" i="28"/>
  <c r="AM18" i="28"/>
  <c r="AD19" i="28"/>
  <c r="AE19" i="28"/>
  <c r="AF19" i="28"/>
  <c r="AG19" i="28"/>
  <c r="AH19" i="28"/>
  <c r="AI19" i="28"/>
  <c r="AJ19" i="28"/>
  <c r="AK19" i="28"/>
  <c r="AL19" i="28"/>
  <c r="AM19" i="28"/>
  <c r="AD20" i="28"/>
  <c r="AE20" i="28"/>
  <c r="AF20" i="28"/>
  <c r="AG20" i="28"/>
  <c r="AH20" i="28"/>
  <c r="AI20" i="28"/>
  <c r="AJ20" i="28"/>
  <c r="AK20" i="28"/>
  <c r="AL20" i="28"/>
  <c r="AM20" i="28"/>
  <c r="AD21" i="28"/>
  <c r="AE21" i="28"/>
  <c r="AF21" i="28"/>
  <c r="AG21" i="28"/>
  <c r="AH21" i="28"/>
  <c r="AI21" i="28"/>
  <c r="AJ21" i="28"/>
  <c r="AK21" i="28"/>
  <c r="AL21" i="28"/>
  <c r="AM21" i="28"/>
  <c r="AD22" i="28"/>
  <c r="AE22" i="28"/>
  <c r="AF22" i="28"/>
  <c r="AG22" i="28"/>
  <c r="AH22" i="28"/>
  <c r="AI22" i="28"/>
  <c r="AJ22" i="28"/>
  <c r="AK22" i="28"/>
  <c r="AL22" i="28"/>
  <c r="AM22" i="28"/>
  <c r="AD23" i="28"/>
  <c r="AE23" i="28"/>
  <c r="AF23" i="28"/>
  <c r="AG23" i="28"/>
  <c r="AH23" i="28"/>
  <c r="AI23" i="28"/>
  <c r="AJ23" i="28"/>
  <c r="AK23" i="28"/>
  <c r="AL23" i="28"/>
  <c r="AM23" i="28"/>
  <c r="AD24" i="28"/>
  <c r="AE24" i="28"/>
  <c r="AF24" i="28"/>
  <c r="AG24" i="28"/>
  <c r="AH24" i="28"/>
  <c r="AI24" i="28"/>
  <c r="AJ24" i="28"/>
  <c r="AK24" i="28"/>
  <c r="AL24" i="28"/>
  <c r="AM24" i="28"/>
  <c r="AD25" i="28"/>
  <c r="AE25" i="28"/>
  <c r="AF25" i="28"/>
  <c r="AG25" i="28"/>
  <c r="AH25" i="28"/>
  <c r="AI25" i="28"/>
  <c r="AJ25" i="28"/>
  <c r="AK25" i="28"/>
  <c r="AL25" i="28"/>
  <c r="AM25" i="28"/>
  <c r="AD26" i="28"/>
  <c r="AE26" i="28"/>
  <c r="AF26" i="28"/>
  <c r="AG26" i="28"/>
  <c r="AH26" i="28"/>
  <c r="AI26" i="28"/>
  <c r="AJ26" i="28"/>
  <c r="AK26" i="28"/>
  <c r="AL26" i="28"/>
  <c r="AM26" i="28"/>
  <c r="AD27" i="28"/>
  <c r="AE27" i="28"/>
  <c r="AF27" i="28"/>
  <c r="AG27" i="28"/>
  <c r="AH27" i="28"/>
  <c r="AI27" i="28"/>
  <c r="AJ27" i="28"/>
  <c r="AK27" i="28"/>
  <c r="AL27" i="28"/>
  <c r="AM27" i="28"/>
  <c r="AD28" i="28"/>
  <c r="AE28" i="28"/>
  <c r="AF28" i="28"/>
  <c r="AG28" i="28"/>
  <c r="AH28" i="28"/>
  <c r="AI28" i="28"/>
  <c r="AJ28" i="28"/>
  <c r="AK28" i="28"/>
  <c r="AL28" i="28"/>
  <c r="AM28" i="28"/>
  <c r="AD29" i="28"/>
  <c r="AE29" i="28"/>
  <c r="AF29" i="28"/>
  <c r="AG29" i="28"/>
  <c r="AH29" i="28"/>
  <c r="AI29" i="28"/>
  <c r="AJ29" i="28"/>
  <c r="AK29" i="28"/>
  <c r="AL29" i="28"/>
  <c r="AM29" i="28"/>
  <c r="AD30" i="28"/>
  <c r="AE30" i="28"/>
  <c r="AF30" i="28"/>
  <c r="AG30" i="28"/>
  <c r="AH30" i="28"/>
  <c r="AI30" i="28"/>
  <c r="AJ30" i="28"/>
  <c r="AK30" i="28"/>
  <c r="AL30" i="28"/>
  <c r="AM30" i="28"/>
  <c r="AD31" i="28"/>
  <c r="AE31" i="28"/>
  <c r="AF31" i="28"/>
  <c r="AG31" i="28"/>
  <c r="AH31" i="28"/>
  <c r="AI31" i="28"/>
  <c r="AJ31" i="28"/>
  <c r="AK31" i="28"/>
  <c r="AL31" i="28"/>
  <c r="AM31" i="28"/>
  <c r="AM7" i="28"/>
  <c r="AL7" i="28"/>
  <c r="AK7" i="28"/>
  <c r="AJ7" i="28"/>
  <c r="AI7" i="28"/>
  <c r="AH7" i="28"/>
  <c r="AG7" i="28"/>
  <c r="AF7" i="28"/>
  <c r="AE7" i="28"/>
  <c r="AD7" i="28"/>
  <c r="P9" i="28"/>
  <c r="P7" i="28"/>
  <c r="C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20" i="28"/>
  <c r="Y21" i="28"/>
  <c r="Y22" i="28"/>
  <c r="Y23" i="28"/>
  <c r="Y24" i="28"/>
  <c r="Y25" i="28"/>
  <c r="Y26" i="28"/>
  <c r="Y27" i="28"/>
  <c r="Y28" i="28"/>
  <c r="Y29" i="28"/>
  <c r="Y30" i="28"/>
  <c r="Y31" i="28"/>
  <c r="Y7" i="28"/>
  <c r="X8" i="28"/>
  <c r="X9" i="28"/>
  <c r="X10" i="28"/>
  <c r="X11" i="28"/>
  <c r="X12" i="28"/>
  <c r="X13" i="28"/>
  <c r="X14" i="28"/>
  <c r="X15" i="28"/>
  <c r="X16" i="28"/>
  <c r="X17" i="28"/>
  <c r="X18" i="28"/>
  <c r="X19" i="28"/>
  <c r="X20" i="28"/>
  <c r="X21" i="28"/>
  <c r="X22" i="28"/>
  <c r="X23" i="28"/>
  <c r="X24" i="28"/>
  <c r="X25" i="28"/>
  <c r="X26" i="28"/>
  <c r="X27" i="28"/>
  <c r="X28" i="28"/>
  <c r="X29" i="28"/>
  <c r="X30" i="28"/>
  <c r="X31" i="28"/>
  <c r="X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7" i="28"/>
  <c r="P8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G8" i="28"/>
  <c r="AD5" i="28"/>
  <c r="AE5" i="28"/>
  <c r="AF5" i="28"/>
  <c r="AG5" i="28"/>
  <c r="AH5" i="28"/>
  <c r="AI5" i="28"/>
  <c r="AJ5" i="28"/>
  <c r="AK5" i="28"/>
  <c r="AL5" i="28"/>
  <c r="AM5" i="28"/>
  <c r="AM6" i="28"/>
  <c r="AL6" i="28"/>
  <c r="AK6" i="28"/>
  <c r="AJ6" i="28"/>
  <c r="AI6" i="28"/>
  <c r="AH6" i="28"/>
  <c r="AG6" i="28"/>
  <c r="AF6" i="28"/>
  <c r="AE6" i="28"/>
  <c r="AD6" i="28"/>
  <c r="P5" i="28"/>
  <c r="Q5" i="28"/>
  <c r="R5" i="28"/>
  <c r="S5" i="28"/>
  <c r="T5" i="28"/>
  <c r="U5" i="28"/>
  <c r="V5" i="28"/>
  <c r="W5" i="28"/>
  <c r="X5" i="28"/>
  <c r="Y5" i="28"/>
  <c r="Y6" i="28"/>
  <c r="X6" i="28"/>
  <c r="W6" i="28"/>
  <c r="V6" i="28"/>
  <c r="U6" i="28"/>
  <c r="T6" i="28"/>
  <c r="S6" i="28"/>
  <c r="R6" i="28"/>
  <c r="Q6" i="28"/>
  <c r="P6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G7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C24" i="28"/>
  <c r="D24" i="28"/>
  <c r="E24" i="28"/>
  <c r="F24" i="28"/>
  <c r="G24" i="28"/>
  <c r="H24" i="28"/>
  <c r="I24" i="28"/>
  <c r="J24" i="28"/>
  <c r="K24" i="28"/>
  <c r="L24" i="28"/>
  <c r="C25" i="28"/>
  <c r="D25" i="28"/>
  <c r="E25" i="28"/>
  <c r="F25" i="28"/>
  <c r="G25" i="28"/>
  <c r="H25" i="28"/>
  <c r="I25" i="28"/>
  <c r="J25" i="28"/>
  <c r="K25" i="28"/>
  <c r="L25" i="28"/>
  <c r="C26" i="28"/>
  <c r="D26" i="28"/>
  <c r="E26" i="28"/>
  <c r="F26" i="28"/>
  <c r="G26" i="28"/>
  <c r="H26" i="28"/>
  <c r="I26" i="28"/>
  <c r="J26" i="28"/>
  <c r="K26" i="28"/>
  <c r="L26" i="28"/>
  <c r="C27" i="28"/>
  <c r="D27" i="28"/>
  <c r="E27" i="28"/>
  <c r="F27" i="28"/>
  <c r="G27" i="28"/>
  <c r="H27" i="28"/>
  <c r="I27" i="28"/>
  <c r="J27" i="28"/>
  <c r="K27" i="28"/>
  <c r="L27" i="28"/>
  <c r="C28" i="28"/>
  <c r="D28" i="28"/>
  <c r="E28" i="28"/>
  <c r="F28" i="28"/>
  <c r="G28" i="28"/>
  <c r="H28" i="28"/>
  <c r="I28" i="28"/>
  <c r="J28" i="28"/>
  <c r="K28" i="28"/>
  <c r="L28" i="28"/>
  <c r="C29" i="28"/>
  <c r="D29" i="28"/>
  <c r="E29" i="28"/>
  <c r="F29" i="28"/>
  <c r="G29" i="28"/>
  <c r="H29" i="28"/>
  <c r="I29" i="28"/>
  <c r="J29" i="28"/>
  <c r="K29" i="28"/>
  <c r="L29" i="28"/>
  <c r="C30" i="28"/>
  <c r="D30" i="28"/>
  <c r="E30" i="28"/>
  <c r="F30" i="28"/>
  <c r="G30" i="28"/>
  <c r="H30" i="28"/>
  <c r="I30" i="28"/>
  <c r="J30" i="28"/>
  <c r="K30" i="28"/>
  <c r="L30" i="28"/>
  <c r="C31" i="28"/>
  <c r="D31" i="28"/>
  <c r="E31" i="28"/>
  <c r="F31" i="28"/>
  <c r="G31" i="28"/>
  <c r="H31" i="28"/>
  <c r="I31" i="28"/>
  <c r="J31" i="28"/>
  <c r="K31" i="28"/>
  <c r="L31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K5" i="28"/>
  <c r="L5" i="28"/>
  <c r="L6" i="28"/>
  <c r="K6" i="28"/>
  <c r="D32" i="11"/>
  <c r="B32" i="11"/>
  <c r="C32" i="11"/>
  <c r="E5" i="17"/>
  <c r="E4" i="17"/>
  <c r="E3" i="17"/>
  <c r="E5" i="16"/>
  <c r="E4" i="16"/>
  <c r="E3" i="16"/>
  <c r="E5" i="15"/>
  <c r="E4" i="15"/>
  <c r="E3" i="15"/>
  <c r="D33" i="9"/>
  <c r="D32" i="9"/>
  <c r="D31" i="9"/>
  <c r="C33" i="9"/>
  <c r="C32" i="9"/>
  <c r="C31" i="9"/>
  <c r="B33" i="9"/>
  <c r="B32" i="9"/>
  <c r="B31" i="9"/>
</calcChain>
</file>

<file path=xl/sharedStrings.xml><?xml version="1.0" encoding="utf-8"?>
<sst xmlns="http://schemas.openxmlformats.org/spreadsheetml/2006/main" count="943" uniqueCount="207">
  <si>
    <t>http://www.eia.doe.gov/aer/overview.html</t>
  </si>
  <si>
    <t>Fossil Fuels</t>
  </si>
  <si>
    <t xml:space="preserve">Fossil Fuels </t>
  </si>
  <si>
    <t>Total Energy</t>
  </si>
  <si>
    <t>Year</t>
  </si>
  <si>
    <t>Production</t>
  </si>
  <si>
    <t>Imports</t>
  </si>
  <si>
    <t>Exports</t>
  </si>
  <si>
    <t xml:space="preserve">Consumption </t>
  </si>
  <si>
    <t>Consumption</t>
  </si>
  <si>
    <t>Nuclear Electric Power Production (Billion KWH)</t>
  </si>
  <si>
    <t>US</t>
  </si>
  <si>
    <t>Canada</t>
  </si>
  <si>
    <t>France</t>
  </si>
  <si>
    <t>Washington DC Average Temperatures</t>
  </si>
  <si>
    <t>Month</t>
  </si>
  <si>
    <t>Temperature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</si>
  <si>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</si>
  <si>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</si>
  <si>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</si>
  <si>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</si>
  <si>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</si>
  <si>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</si>
  <si>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</si>
  <si>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</si>
  <si>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</si>
  <si>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</si>
  <si>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</si>
  <si>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</si>
  <si>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Residential and Commercial Coal Consumption, TBtu</t>
  </si>
  <si>
    <t>Amount</t>
  </si>
  <si>
    <t>Microprocessor Data</t>
  </si>
  <si>
    <t>Demand</t>
  </si>
  <si>
    <t>New Chip Introduced</t>
  </si>
  <si>
    <t>Olympic Track and Field Results</t>
  </si>
  <si>
    <t>High Jump (in.)</t>
  </si>
  <si>
    <t>Discus (in.)</t>
  </si>
  <si>
    <t>Long Jump (in.)</t>
  </si>
  <si>
    <t>Energy Production &amp; Consumption (Quadrillion Btu)</t>
  </si>
  <si>
    <t>Primary Energy</t>
  </si>
  <si>
    <t>Nuclear Electric</t>
  </si>
  <si>
    <t>Power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</si>
  <si>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</si>
  <si>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</si>
  <si>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</si>
  <si>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</si>
  <si>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</si>
  <si>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</si>
  <si>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</si>
  <si>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</si>
  <si>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</si>
  <si>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</si>
  <si>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</si>
  <si>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</si>
  <si>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</si>
  <si>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</si>
  <si>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</si>
  <si>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</si>
  <si>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</si>
  <si>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</si>
  <si>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</si>
  <si>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</si>
  <si>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</si>
  <si>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</si>
  <si>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</si>
  <si>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</si>
  <si>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</si>
  <si>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</si>
  <si>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US</t>
  </si>
  <si>
    <t>Residuals</t>
  </si>
  <si>
    <t>PROBABILITY OUTPUT</t>
  </si>
  <si>
    <t>Percentile</t>
  </si>
  <si>
    <t>Predicted France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</si>
  <si>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</si>
  <si>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</si>
  <si>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</si>
  <si>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</si>
  <si>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</si>
  <si>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</si>
  <si>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</si>
  <si>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</si>
  <si>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</si>
  <si>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</si>
  <si>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</t>
  </si>
  <si>
    <t>Fossil Fuels Production</t>
  </si>
  <si>
    <t>Primary Energy  Production</t>
  </si>
  <si>
    <t>Primary Energy Imports</t>
  </si>
  <si>
    <t>Primary Energy Exports</t>
  </si>
  <si>
    <t xml:space="preserve">Fossil Fuels Consumption </t>
  </si>
  <si>
    <t xml:space="preserve">Total Energy Consumption </t>
  </si>
  <si>
    <t>Nuclear Electric Power Consumption</t>
  </si>
  <si>
    <t>Key Characteristics</t>
  </si>
  <si>
    <t>Stationary</t>
  </si>
  <si>
    <t>Data to be used</t>
  </si>
  <si>
    <t>All</t>
  </si>
  <si>
    <t>Do not use data before 1957</t>
  </si>
  <si>
    <t>Upward, Cyclical</t>
  </si>
  <si>
    <t>Note: used the TREND to forecast</t>
  </si>
  <si>
    <t>Actual</t>
  </si>
  <si>
    <t>Forecast</t>
  </si>
  <si>
    <t>Note: this is done using Trend for comparison</t>
  </si>
  <si>
    <t>#Forecasts</t>
  </si>
  <si>
    <t>Output Navigator</t>
  </si>
  <si>
    <t>Elapsed Times in Milliseconds</t>
  </si>
  <si>
    <t>Smoothing Time</t>
  </si>
  <si>
    <t>Report Time</t>
  </si>
  <si>
    <t>Inputs</t>
  </si>
  <si>
    <t>Training Error Measures</t>
  </si>
  <si>
    <t>Data</t>
  </si>
  <si>
    <t>Mean Absolute Percentage Error (MAPE)</t>
  </si>
  <si>
    <t>Workbook</t>
  </si>
  <si>
    <t>Chapter9.xlsx</t>
  </si>
  <si>
    <t>Mean Absolute Deviation (MAD)</t>
  </si>
  <si>
    <t>Worksheet</t>
  </si>
  <si>
    <t>Mean Square Error (MSE)</t>
  </si>
  <si>
    <t>Range</t>
  </si>
  <si>
    <t>Tracking Signal Error (TSE)</t>
  </si>
  <si>
    <t>Selected Variable</t>
  </si>
  <si>
    <t>Cumulative Forecast Error (CFE)</t>
  </si>
  <si>
    <t># Records in Input Data</t>
  </si>
  <si>
    <t>Mean Forecast Error (MFE)</t>
  </si>
  <si>
    <t>Parameters/Options</t>
  </si>
  <si>
    <t>Yes</t>
  </si>
  <si>
    <t>Fitted Model</t>
  </si>
  <si>
    <t>LCI</t>
  </si>
  <si>
    <t>UCI</t>
  </si>
  <si>
    <t>Train. Error Measures</t>
  </si>
  <si>
    <t>Seasonal ategorical variable with k=12 levels</t>
  </si>
  <si>
    <t>Multiple linear regression with categorical variable</t>
  </si>
  <si>
    <t>Time series with seasonality</t>
  </si>
  <si>
    <t xml:space="preserve">b. </t>
  </si>
  <si>
    <t xml:space="preserve">Model: </t>
  </si>
  <si>
    <t>c.</t>
  </si>
  <si>
    <t>a. Demand spikes up when a new chip is introduced.  The following month the demand decreases.  The demand is roughly the same as the demand the month before chip is introduced.</t>
  </si>
  <si>
    <t>No</t>
  </si>
  <si>
    <t>Upward</t>
  </si>
  <si>
    <t>SUMMARY OUTPUT: USA</t>
  </si>
  <si>
    <t>SUMMARY OUTPUT: Canada</t>
  </si>
  <si>
    <t>US Nuclear Electric Power Production (Billion KWH) = 22.0284249084249 (year) - 43324.9063980464</t>
  </si>
  <si>
    <t>Canada Nuclear Electric Power Production (Billion KWH) = 1.54070207570208 (year) -2999.40182946683</t>
  </si>
  <si>
    <t>France Nuclear Electric Power Production (Billion KWH) = 13.2893284493284 (year) -26181.0871550671</t>
  </si>
  <si>
    <t>XLMiner : Time Series - Double Exponential Smoothing</t>
  </si>
  <si>
    <t>Optimization Selected</t>
  </si>
  <si>
    <t>Alpha (Level)</t>
  </si>
  <si>
    <t>Beta (Trend)</t>
  </si>
  <si>
    <t>Date: 09-Nov-2017 13:06:02</t>
  </si>
  <si>
    <t>$A$3:$D$29</t>
  </si>
  <si>
    <t>Date: 09-Nov-2017 13:08:01</t>
  </si>
  <si>
    <t>Date: 09-Nov-2017 13:08:53</t>
  </si>
  <si>
    <t>Because there is no trend, the data is seasonal and data points are between 5 and 25 Tbtu, this model can be used to forecast short and long term.</t>
  </si>
  <si>
    <t>See next page</t>
  </si>
  <si>
    <t>Point to extact period 1958 - 1978  1982-2003 and a clear upward trend upward</t>
  </si>
  <si>
    <t>Upward, Stationary</t>
  </si>
  <si>
    <t>This time series is composed of several different short and long term upward and downward trends.</t>
  </si>
  <si>
    <t>General upward trend with some short downward trends.  This time series is composed of several different short trends.</t>
  </si>
  <si>
    <t>SUMMARY OUTPUT:  France</t>
  </si>
  <si>
    <t>Method: Simple linear regression</t>
  </si>
  <si>
    <t>See regression ouput 9.9.1 to 9.9.3</t>
  </si>
  <si>
    <t>Next step is to remove Feb</t>
  </si>
  <si>
    <t>Next step is to remove Dec</t>
  </si>
  <si>
    <t>All variables and model is significant.</t>
  </si>
  <si>
    <t>Dec is not significant</t>
  </si>
  <si>
    <t>Feb is not significant</t>
  </si>
  <si>
    <t>Diff</t>
  </si>
  <si>
    <t xml:space="preserve">Forecasting technique: Regression-Based Seasonal </t>
  </si>
  <si>
    <t>Refrerence group is January</t>
  </si>
  <si>
    <t>and so on</t>
  </si>
  <si>
    <t>All variables are significant</t>
  </si>
  <si>
    <t>The adjusted R square is 0.89</t>
  </si>
  <si>
    <t>Forecast Jan:  Coal Consumption = 17.92 - 0.017 * time</t>
  </si>
  <si>
    <t>Forecast Feb:  Coal Consumption = 17.92 - 0.017 * time -3.2 * Feb</t>
  </si>
  <si>
    <t>Forecast Mar:  Coal Consumption = 17.92 - 0.017 * time -5.6 * Mar</t>
  </si>
  <si>
    <t>demand = 3097.18 + 535.57 * (month) + 4955.86 * (new chip introduction)</t>
  </si>
  <si>
    <t>All variables and model are significant</t>
  </si>
  <si>
    <t>9.16 Exponential Smoothing</t>
  </si>
  <si>
    <t>General upward trend with 3 short downward trends from to , from to and from to.</t>
  </si>
  <si>
    <t>Direction</t>
  </si>
  <si>
    <t>Min:</t>
  </si>
  <si>
    <t>Max:</t>
  </si>
  <si>
    <t>Partial</t>
  </si>
  <si>
    <t>There is a updward trend from 1949 to 1970.  The time series appears relative stable from 1970 to 2012.</t>
  </si>
  <si>
    <t>General upward trend from 1949 to 1979 and 1983 to 2007.  General downward trend from1979 to 1983 and 2008 to 2012</t>
  </si>
  <si>
    <t>Min</t>
  </si>
  <si>
    <t>Max</t>
  </si>
  <si>
    <t>This time series appears to be relative stable, without a trend, seasonal or cyclical effect from 1949 to 1978 and 1983 to 2002 .</t>
  </si>
  <si>
    <t xml:space="preserve">There is a updward trend from 2002 to 2012.
</t>
  </si>
  <si>
    <t>SUMMARY OUTPUT: All variables (Time and Jan-Dec)</t>
  </si>
  <si>
    <t>SUMMARY OUTPUT: Time and Mar-Dec (Feb removed)</t>
  </si>
  <si>
    <t>Recommendation: Remove Feb</t>
  </si>
  <si>
    <t>The Adjusted R-Square increased slightly</t>
  </si>
  <si>
    <t>The Adjusted R-Square decreased slightly.  The model is less complex.</t>
  </si>
  <si>
    <t>SUMMARY OUTPUT: Time and Mar-Nov (Dec removed)</t>
  </si>
  <si>
    <t>Date: 14-Nov-2017 23:11:33</t>
  </si>
  <si>
    <t>XLMiner : Time Series - Exponential Smoothing</t>
  </si>
  <si>
    <t>Assignment08_BLANC.xlsx</t>
  </si>
  <si>
    <t>Sheet1</t>
  </si>
  <si>
    <t>$A$1:$B$27</t>
  </si>
  <si>
    <t>*</t>
  </si>
  <si>
    <t>Date: 14-Nov-2017 23:13:53</t>
  </si>
  <si>
    <t>Date: 14-Nov-2017 23:16:09</t>
  </si>
  <si>
    <t>XLMiner Exponential</t>
  </si>
  <si>
    <t>XLMiner Double Exponential</t>
  </si>
  <si>
    <t>The error metrics are smaller for Double Exponential Smoothing than Exponential Smoothing.</t>
  </si>
  <si>
    <t>All 3 graphs shows an upward trend.</t>
  </si>
  <si>
    <t>This time series shows the effects of seasonality.</t>
  </si>
  <si>
    <t xml:space="preserve">Forecasting technique: Regression-Based Causual Variable </t>
  </si>
  <si>
    <t>NOTE: Forecast starts on E135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</si>
</sst>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ourier New"/>
      <family val="3"/>
    </font>
    <font>
      <sz val="10"/>
      <name val="Helv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0" fontId="8" fillId="0" borderId="0"/>
    <xf numFmtId="0" fontId="10" fillId="0" borderId="4" applyNumberFormat="0" applyFill="0" applyAlignment="0" applyProtection="0"/>
    <xf numFmtId="0" fontId="15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1" xfId="0" applyFont="1" applyFill="1" applyBorder="1"/>
    <xf numFmtId="2" fontId="4" fillId="0" borderId="0" xfId="0" applyNumberFormat="1" applyFont="1"/>
    <xf numFmtId="2" fontId="4" fillId="0" borderId="1" xfId="0" applyNumberFormat="1" applyFont="1" applyBorder="1"/>
    <xf numFmtId="17" fontId="0" fillId="0" borderId="0" xfId="0" applyNumberFormat="1"/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  <xf numFmtId="0" fontId="7" fillId="0" borderId="0" xfId="0" applyFont="1" applyFill="1" applyBorder="1"/>
    <xf numFmtId="0" fontId="8" fillId="0" borderId="0" xfId="11"/>
    <xf numFmtId="0" fontId="4" fillId="0" borderId="0" xfId="11" applyFont="1" applyFill="1" applyBorder="1"/>
    <xf numFmtId="0" fontId="3" fillId="0" borderId="0" xfId="11" applyFont="1" applyFill="1" applyBorder="1"/>
    <xf numFmtId="0" fontId="4" fillId="0" borderId="0" xfId="11" applyNumberFormat="1" applyFont="1" applyFill="1" applyBorder="1" applyAlignment="1">
      <alignment horizontal="left"/>
    </xf>
    <xf numFmtId="0" fontId="3" fillId="0" borderId="0" xfId="11" applyNumberFormat="1" applyFont="1" applyFill="1" applyBorder="1" applyAlignment="1">
      <alignment horizontal="right"/>
    </xf>
    <xf numFmtId="1" fontId="3" fillId="0" borderId="0" xfId="11" applyNumberFormat="1" applyFont="1" applyFill="1" applyBorder="1" applyAlignment="1">
      <alignment horizontal="right"/>
    </xf>
    <xf numFmtId="0" fontId="4" fillId="0" borderId="1" xfId="11" applyNumberFormat="1" applyFont="1" applyFill="1" applyBorder="1" applyAlignment="1">
      <alignment horizontal="left"/>
    </xf>
    <xf numFmtId="0" fontId="4" fillId="0" borderId="1" xfId="11" applyFont="1" applyFill="1" applyBorder="1"/>
    <xf numFmtId="0" fontId="0" fillId="0" borderId="0" xfId="0" applyFill="1" applyBorder="1" applyAlignment="1"/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5" fillId="3" borderId="0" xfId="0" applyFont="1" applyFill="1"/>
    <xf numFmtId="2" fontId="5" fillId="3" borderId="0" xfId="0" applyNumberFormat="1" applyFont="1" applyFill="1"/>
    <xf numFmtId="0" fontId="0" fillId="3" borderId="0" xfId="0" applyFill="1" applyBorder="1"/>
    <xf numFmtId="2" fontId="0" fillId="3" borderId="0" xfId="0" applyNumberFormat="1" applyFill="1" applyBorder="1"/>
    <xf numFmtId="0" fontId="3" fillId="0" borderId="0" xfId="11" applyFont="1"/>
    <xf numFmtId="2" fontId="8" fillId="0" borderId="0" xfId="11" applyNumberFormat="1"/>
    <xf numFmtId="0" fontId="0" fillId="0" borderId="0" xfId="0"/>
    <xf numFmtId="0" fontId="4" fillId="0" borderId="1" xfId="0" applyFont="1" applyBorder="1"/>
    <xf numFmtId="0" fontId="3" fillId="0" borderId="0" xfId="0" applyFont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1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8" fillId="0" borderId="0" xfId="11"/>
    <xf numFmtId="0" fontId="0" fillId="0" borderId="0" xfId="0" applyFill="1" applyBorder="1" applyAlignment="1"/>
    <xf numFmtId="0" fontId="5" fillId="0" borderId="0" xfId="0" applyFo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5" xfId="0" applyFont="1" applyFill="1" applyBorder="1"/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1" fillId="4" borderId="5" xfId="0" applyFont="1" applyFill="1" applyBorder="1" applyAlignment="1">
      <alignment horizontal="center"/>
    </xf>
    <xf numFmtId="0" fontId="0" fillId="0" borderId="5" xfId="0" applyNumberFormat="1" applyFont="1" applyFill="1" applyBorder="1"/>
    <xf numFmtId="0" fontId="0" fillId="3" borderId="5" xfId="0" applyFont="1" applyFill="1" applyBorder="1"/>
    <xf numFmtId="2" fontId="3" fillId="0" borderId="0" xfId="0" applyNumberFormat="1" applyFont="1"/>
    <xf numFmtId="0" fontId="3" fillId="0" borderId="0" xfId="11" applyFont="1"/>
    <xf numFmtId="2" fontId="8" fillId="0" borderId="0" xfId="11" applyNumberFormat="1"/>
    <xf numFmtId="0" fontId="10" fillId="0" borderId="4" xfId="12" applyFill="1"/>
    <xf numFmtId="2" fontId="10" fillId="0" borderId="4" xfId="12" applyNumberFormat="1" applyFill="1"/>
    <xf numFmtId="2" fontId="10" fillId="0" borderId="4" xfId="12" applyNumberFormat="1"/>
    <xf numFmtId="165" fontId="4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0" xfId="0" applyFill="1"/>
    <xf numFmtId="0" fontId="3" fillId="3" borderId="0" xfId="0" applyFont="1" applyFill="1"/>
    <xf numFmtId="2" fontId="0" fillId="3" borderId="0" xfId="0" applyNumberFormat="1" applyFill="1"/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0" xfId="0" applyAlignment="1"/>
    <xf numFmtId="0" fontId="0" fillId="0" borderId="0" xfId="0" applyAlignment="1">
      <alignment horizontal="left" wrapText="1"/>
    </xf>
    <xf numFmtId="0" fontId="13" fillId="5" borderId="6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3" fillId="5" borderId="8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0" borderId="6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15" fillId="0" borderId="6" xfId="13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0" fontId="8" fillId="3" borderId="0" xfId="11" applyFill="1"/>
    <xf numFmtId="2" fontId="8" fillId="3" borderId="0" xfId="11" applyNumberFormat="1" applyFill="1"/>
    <xf numFmtId="2" fontId="17" fillId="3" borderId="4" xfId="12" applyNumberFormat="1" applyFont="1" applyFill="1"/>
    <xf numFmtId="0" fontId="16" fillId="3" borderId="5" xfId="0" applyFont="1" applyFill="1" applyBorder="1"/>
    <xf numFmtId="2" fontId="0" fillId="0" borderId="0" xfId="0" applyNumberFormat="1" applyFill="1" applyBorder="1"/>
    <xf numFmtId="0" fontId="17" fillId="3" borderId="4" xfId="12" applyFont="1" applyFill="1"/>
  </cellXfs>
  <cellStyles count="14">
    <cellStyle name="Comma 2" xfId="4" xr:uid="{00000000-0005-0000-0000-000000000000}"/>
    <cellStyle name="Comma 3" xfId="6" xr:uid="{00000000-0005-0000-0000-000001000000}"/>
    <cellStyle name="Currency 2" xfId="3" xr:uid="{00000000-0005-0000-0000-000002000000}"/>
    <cellStyle name="Currency 2 2" xfId="10" xr:uid="{00000000-0005-0000-0000-000003000000}"/>
    <cellStyle name="Currency 3" xfId="7" xr:uid="{00000000-0005-0000-0000-000004000000}"/>
    <cellStyle name="Hyperlink" xfId="13" builtinId="8"/>
    <cellStyle name="Normal" xfId="0" builtinId="0"/>
    <cellStyle name="Normal 2" xfId="2" xr:uid="{00000000-0005-0000-0000-000006000000}"/>
    <cellStyle name="Normal 2 2" xfId="9" xr:uid="{00000000-0005-0000-0000-000007000000}"/>
    <cellStyle name="Normal 3" xfId="1" xr:uid="{00000000-0005-0000-0000-000008000000}"/>
    <cellStyle name="Normal 4" xfId="11" xr:uid="{00000000-0005-0000-0000-000009000000}"/>
    <cellStyle name="Percent 2" xfId="5" xr:uid="{00000000-0005-0000-0000-00000A000000}"/>
    <cellStyle name="Percent 3" xfId="8" xr:uid="{00000000-0005-0000-0000-00000B000000}"/>
    <cellStyle name="Total" xfId="12" builtinId="2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'9.3'!$B$4:$B$5</c:f>
              <c:strCache>
                <c:ptCount val="2"/>
                <c:pt idx="0">
                  <c:v>Fossil Fuels</c:v>
                </c:pt>
                <c:pt idx="1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'9.3'!$B$6:$B$69</c:f>
              <c:numCache>
                <c:formatCode>General</c:formatCode>
                <c:ptCount val="64"/>
                <c:pt idx="0">
                  <c:v>28.748176000000001</c:v>
                </c:pt>
                <c:pt idx="1">
                  <c:v>32.562666999999998</c:v>
                </c:pt>
                <c:pt idx="2">
                  <c:v>35.792150999999997</c:v>
                </c:pt>
                <c:pt idx="3">
                  <c:v>34.976731999999998</c:v>
                </c:pt>
                <c:pt idx="4">
                  <c:v>35.349336000000001</c:v>
                </c:pt>
                <c:pt idx="5">
                  <c:v>33.764330000000001</c:v>
                </c:pt>
                <c:pt idx="6">
                  <c:v>37.363680000000002</c:v>
                </c:pt>
                <c:pt idx="7">
                  <c:v>39.771451999999996</c:v>
                </c:pt>
                <c:pt idx="8">
                  <c:v>40.133484000000003</c:v>
                </c:pt>
                <c:pt idx="9">
                  <c:v>37.216321999999998</c:v>
                </c:pt>
                <c:pt idx="10">
                  <c:v>39.045216000000003</c:v>
                </c:pt>
                <c:pt idx="11">
                  <c:v>39.869117000000003</c:v>
                </c:pt>
                <c:pt idx="12">
                  <c:v>40.307136</c:v>
                </c:pt>
                <c:pt idx="13">
                  <c:v>41.731884999999998</c:v>
                </c:pt>
                <c:pt idx="14">
                  <c:v>44.037180999999997</c:v>
                </c:pt>
                <c:pt idx="15">
                  <c:v>45.788950999999997</c:v>
                </c:pt>
                <c:pt idx="16">
                  <c:v>47.234901999999998</c:v>
                </c:pt>
                <c:pt idx="17">
                  <c:v>50.035367000000001</c:v>
                </c:pt>
                <c:pt idx="18">
                  <c:v>52.597132000000002</c:v>
                </c:pt>
                <c:pt idx="19">
                  <c:v>54.306187000000001</c:v>
                </c:pt>
                <c:pt idx="20">
                  <c:v>56.285569000000002</c:v>
                </c:pt>
                <c:pt idx="21">
                  <c:v>59.186070999999998</c:v>
                </c:pt>
                <c:pt idx="22">
                  <c:v>58.041559999999997</c:v>
                </c:pt>
                <c:pt idx="23">
                  <c:v>58.937904000000003</c:v>
                </c:pt>
                <c:pt idx="24">
                  <c:v>58.241491000000003</c:v>
                </c:pt>
                <c:pt idx="25">
                  <c:v>56.330758000000003</c:v>
                </c:pt>
                <c:pt idx="26">
                  <c:v>54.733272999999997</c:v>
                </c:pt>
                <c:pt idx="27">
                  <c:v>54.722895999999999</c:v>
                </c:pt>
                <c:pt idx="28">
                  <c:v>55.100782000000002</c:v>
                </c:pt>
                <c:pt idx="29">
                  <c:v>55.074117999999999</c:v>
                </c:pt>
                <c:pt idx="30">
                  <c:v>58.005609</c:v>
                </c:pt>
                <c:pt idx="31">
                  <c:v>59.007872999999996</c:v>
                </c:pt>
                <c:pt idx="32">
                  <c:v>58.529328999999997</c:v>
                </c:pt>
                <c:pt idx="33">
                  <c:v>57.457822</c:v>
                </c:pt>
                <c:pt idx="34">
                  <c:v>54.415961000000003</c:v>
                </c:pt>
                <c:pt idx="35">
                  <c:v>58.849156000000001</c:v>
                </c:pt>
                <c:pt idx="36">
                  <c:v>57.538724000000002</c:v>
                </c:pt>
                <c:pt idx="37">
                  <c:v>56.575231000000002</c:v>
                </c:pt>
                <c:pt idx="38">
                  <c:v>57.166744999999999</c:v>
                </c:pt>
                <c:pt idx="39">
                  <c:v>57.874997</c:v>
                </c:pt>
                <c:pt idx="40">
                  <c:v>57.482678999999997</c:v>
                </c:pt>
                <c:pt idx="41">
                  <c:v>58.559601999999998</c:v>
                </c:pt>
                <c:pt idx="42">
                  <c:v>57.871727</c:v>
                </c:pt>
                <c:pt idx="43">
                  <c:v>57.655056999999999</c:v>
                </c:pt>
                <c:pt idx="44">
                  <c:v>55.822082000000002</c:v>
                </c:pt>
                <c:pt idx="45">
                  <c:v>58.043638000000001</c:v>
                </c:pt>
                <c:pt idx="46">
                  <c:v>57.540134999999999</c:v>
                </c:pt>
                <c:pt idx="47">
                  <c:v>58.387225000000001</c:v>
                </c:pt>
                <c:pt idx="48">
                  <c:v>58.856690999999998</c:v>
                </c:pt>
                <c:pt idx="49">
                  <c:v>59.314082999999997</c:v>
                </c:pt>
                <c:pt idx="50">
                  <c:v>57.614480999999998</c:v>
                </c:pt>
                <c:pt idx="51">
                  <c:v>57.366024000000003</c:v>
                </c:pt>
                <c:pt idx="52">
                  <c:v>58.541347999999999</c:v>
                </c:pt>
                <c:pt idx="53">
                  <c:v>56.833672999999997</c:v>
                </c:pt>
                <c:pt idx="54">
                  <c:v>56.032783999999999</c:v>
                </c:pt>
                <c:pt idx="55">
                  <c:v>55.942348000000003</c:v>
                </c:pt>
                <c:pt idx="56">
                  <c:v>55.044001999999999</c:v>
                </c:pt>
                <c:pt idx="57">
                  <c:v>55.937854000000002</c:v>
                </c:pt>
                <c:pt idx="58">
                  <c:v>56.435648999999998</c:v>
                </c:pt>
                <c:pt idx="59">
                  <c:v>57.587014000000003</c:v>
                </c:pt>
                <c:pt idx="60">
                  <c:v>56.670273999999999</c:v>
                </c:pt>
                <c:pt idx="61">
                  <c:v>58.206642000000002</c:v>
                </c:pt>
                <c:pt idx="62">
                  <c:v>60.563478000000003</c:v>
                </c:pt>
                <c:pt idx="63">
                  <c:v>62.342412000000003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0-452D-8200-80D91CE97E95}"/>
            </c:ext>
          </c:extLst>
        </c:ser>
        <c:ser>
          <c:idx val="1"/>
          <c:order val="1"/>
          <c:tx>
            <c:strRef>
              <c:f>'9.3'!$F$4:$F$5</c:f>
              <c:strCache>
                <c:ptCount val="2"/>
                <c:pt idx="0">
                  <c:v>Fossil Fuels </c:v>
                </c:pt>
                <c:pt idx="1">
                  <c:v>Consumption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'9.3'!$F$6:$F$69</c:f>
              <c:numCache>
                <c:formatCode>General</c:formatCode>
                <c:ptCount val="64"/>
                <c:pt idx="0">
                  <c:v>29.002099000000001</c:v>
                </c:pt>
                <c:pt idx="1">
                  <c:v>31.631955999999999</c:v>
                </c:pt>
                <c:pt idx="2">
                  <c:v>34.008105</c:v>
                </c:pt>
                <c:pt idx="3">
                  <c:v>33.799903</c:v>
                </c:pt>
                <c:pt idx="4">
                  <c:v>34.826155999999997</c:v>
                </c:pt>
                <c:pt idx="5">
                  <c:v>33.877299999999998</c:v>
                </c:pt>
                <c:pt idx="6">
                  <c:v>37.410105000000001</c:v>
                </c:pt>
                <c:pt idx="7">
                  <c:v>38.888151000000001</c:v>
                </c:pt>
                <c:pt idx="8">
                  <c:v>38.925592000000002</c:v>
                </c:pt>
                <c:pt idx="9">
                  <c:v>38.716701999999998</c:v>
                </c:pt>
                <c:pt idx="10">
                  <c:v>40.550068000000003</c:v>
                </c:pt>
                <c:pt idx="11">
                  <c:v>42.136750999999997</c:v>
                </c:pt>
                <c:pt idx="12">
                  <c:v>42.758243</c:v>
                </c:pt>
                <c:pt idx="13">
                  <c:v>44.680770000000003</c:v>
                </c:pt>
                <c:pt idx="14">
                  <c:v>46.509283000000003</c:v>
                </c:pt>
                <c:pt idx="15">
                  <c:v>48.543050000000001</c:v>
                </c:pt>
                <c:pt idx="16">
                  <c:v>50.576504</c:v>
                </c:pt>
                <c:pt idx="17">
                  <c:v>53.513987</c:v>
                </c:pt>
                <c:pt idx="18">
                  <c:v>55.126873000000003</c:v>
                </c:pt>
                <c:pt idx="19">
                  <c:v>58.502470000000002</c:v>
                </c:pt>
                <c:pt idx="20">
                  <c:v>61.361750999999998</c:v>
                </c:pt>
                <c:pt idx="21">
                  <c:v>63.522269000000001</c:v>
                </c:pt>
                <c:pt idx="22">
                  <c:v>64.595645000000005</c:v>
                </c:pt>
                <c:pt idx="23">
                  <c:v>67.695880000000002</c:v>
                </c:pt>
                <c:pt idx="24">
                  <c:v>70.313860000000005</c:v>
                </c:pt>
                <c:pt idx="25">
                  <c:v>67.905124000000001</c:v>
                </c:pt>
                <c:pt idx="26">
                  <c:v>65.356532000000001</c:v>
                </c:pt>
                <c:pt idx="27">
                  <c:v>69.107175999999995</c:v>
                </c:pt>
                <c:pt idx="28">
                  <c:v>70.991179000000002</c:v>
                </c:pt>
                <c:pt idx="29">
                  <c:v>71.853521999999998</c:v>
                </c:pt>
                <c:pt idx="30">
                  <c:v>72.890521000000007</c:v>
                </c:pt>
                <c:pt idx="31">
                  <c:v>69.827758000000003</c:v>
                </c:pt>
                <c:pt idx="32">
                  <c:v>67.571093000000005</c:v>
                </c:pt>
                <c:pt idx="33">
                  <c:v>63.888373999999999</c:v>
                </c:pt>
                <c:pt idx="34">
                  <c:v>63.151857999999997</c:v>
                </c:pt>
                <c:pt idx="35">
                  <c:v>66.505983999999998</c:v>
                </c:pt>
                <c:pt idx="36">
                  <c:v>66.093149999999994</c:v>
                </c:pt>
                <c:pt idx="37">
                  <c:v>66.033275000000003</c:v>
                </c:pt>
                <c:pt idx="38">
                  <c:v>68.520615000000006</c:v>
                </c:pt>
                <c:pt idx="39">
                  <c:v>71.557051000000001</c:v>
                </c:pt>
                <c:pt idx="40">
                  <c:v>72.911156000000005</c:v>
                </c:pt>
                <c:pt idx="41">
                  <c:v>72.332203000000007</c:v>
                </c:pt>
                <c:pt idx="42">
                  <c:v>71.880347999999998</c:v>
                </c:pt>
                <c:pt idx="43">
                  <c:v>73.395685999999998</c:v>
                </c:pt>
                <c:pt idx="44">
                  <c:v>74.835705000000004</c:v>
                </c:pt>
                <c:pt idx="45">
                  <c:v>76.256399999999999</c:v>
                </c:pt>
                <c:pt idx="46">
                  <c:v>77.259296000000006</c:v>
                </c:pt>
                <c:pt idx="47">
                  <c:v>79.784722000000002</c:v>
                </c:pt>
                <c:pt idx="48">
                  <c:v>80.873463999999998</c:v>
                </c:pt>
                <c:pt idx="49">
                  <c:v>81.368979999999993</c:v>
                </c:pt>
                <c:pt idx="50">
                  <c:v>82.427167999999995</c:v>
                </c:pt>
                <c:pt idx="51">
                  <c:v>84.730573000000007</c:v>
                </c:pt>
                <c:pt idx="52">
                  <c:v>82.901595999999998</c:v>
                </c:pt>
                <c:pt idx="53">
                  <c:v>83.698975000000004</c:v>
                </c:pt>
                <c:pt idx="54">
                  <c:v>84.013527999999994</c:v>
                </c:pt>
                <c:pt idx="55">
                  <c:v>85.818797000000004</c:v>
                </c:pt>
                <c:pt idx="56">
                  <c:v>85.794213999999997</c:v>
                </c:pt>
                <c:pt idx="57">
                  <c:v>84.702034999999995</c:v>
                </c:pt>
                <c:pt idx="58">
                  <c:v>86.211380000000005</c:v>
                </c:pt>
                <c:pt idx="59">
                  <c:v>83.551079999999999</c:v>
                </c:pt>
                <c:pt idx="60">
                  <c:v>78.486600999999993</c:v>
                </c:pt>
                <c:pt idx="61">
                  <c:v>81.412091000000004</c:v>
                </c:pt>
                <c:pt idx="62">
                  <c:v>79.896456999999998</c:v>
                </c:pt>
                <c:pt idx="63">
                  <c:v>77.946105000000003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0-452D-8200-80D91CE9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38632"/>
        <c:axId val="1016436664"/>
      </c:lineChart>
      <c:catAx>
        <c:axId val="10164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36664"/>
        <c:crosses val="autoZero"/>
        <c:auto val="1"/>
        <c:lblAlgn val="ctr"/>
        <c:lblOffset val="100"/>
        <c:noMultiLvlLbl val="0"/>
      </c:catAx>
      <c:valAx>
        <c:axId val="10164366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3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'9.9'!$B$3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5542432195975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'9.9'!$A$4:$A$33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xVal>
          <c:yVal>
            <c:numRef>
              <c:f>'9.9'!$B$4:$B$30</c:f>
              <c:numCache>
                <c:formatCode>General</c:formatCode>
                <c:ptCount val="27"/>
                <c:pt idx="0">
                  <c:v>251.12</c:v>
                </c:pt>
                <c:pt idx="1">
                  <c:v>272.67</c:v>
                </c:pt>
                <c:pt idx="2">
                  <c:v>282.77</c:v>
                </c:pt>
                <c:pt idx="3">
                  <c:v>293.68</c:v>
                </c:pt>
                <c:pt idx="4">
                  <c:v>327.63</c:v>
                </c:pt>
                <c:pt idx="5">
                  <c:v>383.69</c:v>
                </c:pt>
                <c:pt idx="6">
                  <c:v>414.04</c:v>
                </c:pt>
                <c:pt idx="7">
                  <c:v>455.27</c:v>
                </c:pt>
                <c:pt idx="8">
                  <c:v>526.97</c:v>
                </c:pt>
                <c:pt idx="9">
                  <c:v>529.35</c:v>
                </c:pt>
                <c:pt idx="10">
                  <c:v>576.86</c:v>
                </c:pt>
                <c:pt idx="11">
                  <c:v>612.57000000000005</c:v>
                </c:pt>
                <c:pt idx="12">
                  <c:v>618.78</c:v>
                </c:pt>
                <c:pt idx="13">
                  <c:v>610.29</c:v>
                </c:pt>
                <c:pt idx="14">
                  <c:v>640.44000000000005</c:v>
                </c:pt>
                <c:pt idx="15">
                  <c:v>673.4</c:v>
                </c:pt>
                <c:pt idx="16">
                  <c:v>674.73</c:v>
                </c:pt>
                <c:pt idx="17">
                  <c:v>628.64</c:v>
                </c:pt>
                <c:pt idx="18">
                  <c:v>673.7</c:v>
                </c:pt>
                <c:pt idx="19">
                  <c:v>728.25</c:v>
                </c:pt>
                <c:pt idx="20">
                  <c:v>753.89</c:v>
                </c:pt>
                <c:pt idx="21">
                  <c:v>768.83</c:v>
                </c:pt>
                <c:pt idx="22">
                  <c:v>780.06</c:v>
                </c:pt>
                <c:pt idx="23">
                  <c:v>763.73</c:v>
                </c:pt>
                <c:pt idx="24">
                  <c:v>788.53</c:v>
                </c:pt>
                <c:pt idx="25">
                  <c:v>781.99</c:v>
                </c:pt>
                <c:pt idx="26">
                  <c:v>787.22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56F-B625-210A2B9CA345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'9.9'!$A$31:$A$33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'9.9'!$B$31:$B$33</c:f>
              <c:numCache>
                <c:formatCode>0.00</c:formatCode>
                <c:ptCount val="3"/>
                <c:pt idx="0">
                  <c:v>886.14239316238672</c:v>
                </c:pt>
                <c:pt idx="1">
                  <c:v>908.17081807081559</c:v>
                </c:pt>
                <c:pt idx="2">
                  <c:v>930.19924297923717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C-4035-9047-504FF707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77312"/>
        <c:axId val="561277640"/>
      </c:scatterChart>
      <c:valAx>
        <c:axId val="5612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7640"/>
        <c:crosses val="autoZero"/>
        <c:crossBetween val="midCat"/>
      </c:valAx>
      <c:valAx>
        <c:axId val="561277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Electric Power Production (Billion 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'9.9'!$C$3</c:f>
              <c:strCache>
                <c:ptCount val="1"/>
                <c:pt idx="0">
                  <c:v>Canada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739982502187226"/>
                  <c:y val="0.17854476523767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'9.9'!$A$4:$A$33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xVal>
          <c:yVal>
            <c:numRef>
              <c:f>'9.9'!$C$4:$C$30</c:f>
              <c:numCache>
                <c:formatCode>General</c:formatCode>
                <c:ptCount val="27"/>
                <c:pt idx="0">
                  <c:v>35.880000000000003</c:v>
                </c:pt>
                <c:pt idx="1">
                  <c:v>37.799999999999997</c:v>
                </c:pt>
                <c:pt idx="2">
                  <c:v>36.17</c:v>
                </c:pt>
                <c:pt idx="3">
                  <c:v>46.22</c:v>
                </c:pt>
                <c:pt idx="4">
                  <c:v>49.26</c:v>
                </c:pt>
                <c:pt idx="5">
                  <c:v>57.1</c:v>
                </c:pt>
                <c:pt idx="6">
                  <c:v>67.23</c:v>
                </c:pt>
                <c:pt idx="7">
                  <c:v>72.89</c:v>
                </c:pt>
                <c:pt idx="8">
                  <c:v>78.180000000000007</c:v>
                </c:pt>
                <c:pt idx="9">
                  <c:v>75.349999999999994</c:v>
                </c:pt>
                <c:pt idx="10">
                  <c:v>69.239999999999995</c:v>
                </c:pt>
                <c:pt idx="11">
                  <c:v>80.680000000000007</c:v>
                </c:pt>
                <c:pt idx="12">
                  <c:v>76.55</c:v>
                </c:pt>
                <c:pt idx="13">
                  <c:v>90.08</c:v>
                </c:pt>
                <c:pt idx="14">
                  <c:v>102.44</c:v>
                </c:pt>
                <c:pt idx="15">
                  <c:v>92.95</c:v>
                </c:pt>
                <c:pt idx="16">
                  <c:v>88.13</c:v>
                </c:pt>
                <c:pt idx="17">
                  <c:v>77.86</c:v>
                </c:pt>
                <c:pt idx="18">
                  <c:v>67.739999999999995</c:v>
                </c:pt>
                <c:pt idx="19">
                  <c:v>69.819999999999993</c:v>
                </c:pt>
                <c:pt idx="20">
                  <c:v>69.16</c:v>
                </c:pt>
                <c:pt idx="21">
                  <c:v>72.86</c:v>
                </c:pt>
                <c:pt idx="22">
                  <c:v>71.75</c:v>
                </c:pt>
                <c:pt idx="23">
                  <c:v>71.150000000000006</c:v>
                </c:pt>
                <c:pt idx="24">
                  <c:v>85.87</c:v>
                </c:pt>
                <c:pt idx="25">
                  <c:v>87.44</c:v>
                </c:pt>
                <c:pt idx="26">
                  <c:v>93.07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9-4792-84E0-1DE9EBD623A1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'9.9'!$A$31:$A$33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'9.9'!$C$31:$C$33</c:f>
              <c:numCache>
                <c:formatCode>0.00</c:formatCode>
                <c:ptCount val="3"/>
                <c:pt idx="0">
                  <c:v>92.787236467236653</c:v>
                </c:pt>
                <c:pt idx="1">
                  <c:v>94.327938542938682</c:v>
                </c:pt>
                <c:pt idx="2">
                  <c:v>95.868640618640711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E-4D99-857C-F8F823CC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77312"/>
        <c:axId val="561277640"/>
      </c:scatterChart>
      <c:valAx>
        <c:axId val="5612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7640"/>
        <c:crosses val="autoZero"/>
        <c:crossBetween val="midCat"/>
      </c:valAx>
      <c:valAx>
        <c:axId val="561277640"/>
        <c:scaling>
          <c:orientation val="minMax"/>
          <c:max val="10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Electric Power Production (Billion 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'9.9'!$D$3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42760279965003"/>
                  <c:y val="0.14921806649168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'9.9'!$A$4:$A$33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xVal>
          <c:yVal>
            <c:numRef>
              <c:f>'9.9'!$D$4:$D$30</c:f>
              <c:numCache>
                <c:formatCode>General</c:formatCode>
                <c:ptCount val="27"/>
                <c:pt idx="0">
                  <c:v>63.42</c:v>
                </c:pt>
                <c:pt idx="1">
                  <c:v>99.24</c:v>
                </c:pt>
                <c:pt idx="2">
                  <c:v>102.63</c:v>
                </c:pt>
                <c:pt idx="3">
                  <c:v>135.99</c:v>
                </c:pt>
                <c:pt idx="4">
                  <c:v>180.47</c:v>
                </c:pt>
                <c:pt idx="5">
                  <c:v>211.19</c:v>
                </c:pt>
                <c:pt idx="6">
                  <c:v>239.56</c:v>
                </c:pt>
                <c:pt idx="7">
                  <c:v>249.27</c:v>
                </c:pt>
                <c:pt idx="8">
                  <c:v>260.29000000000002</c:v>
                </c:pt>
                <c:pt idx="9">
                  <c:v>288.72000000000003</c:v>
                </c:pt>
                <c:pt idx="10">
                  <c:v>298.38</c:v>
                </c:pt>
                <c:pt idx="11">
                  <c:v>314.77</c:v>
                </c:pt>
                <c:pt idx="12">
                  <c:v>321.52</c:v>
                </c:pt>
                <c:pt idx="13">
                  <c:v>349.78</c:v>
                </c:pt>
                <c:pt idx="14">
                  <c:v>341.98</c:v>
                </c:pt>
                <c:pt idx="15">
                  <c:v>358.37</c:v>
                </c:pt>
                <c:pt idx="16">
                  <c:v>377.47</c:v>
                </c:pt>
                <c:pt idx="17">
                  <c:v>375.71</c:v>
                </c:pt>
                <c:pt idx="18">
                  <c:v>368.59</c:v>
                </c:pt>
                <c:pt idx="19">
                  <c:v>374.53</c:v>
                </c:pt>
                <c:pt idx="20">
                  <c:v>394.4</c:v>
                </c:pt>
                <c:pt idx="21">
                  <c:v>400.02</c:v>
                </c:pt>
                <c:pt idx="22">
                  <c:v>414.92</c:v>
                </c:pt>
                <c:pt idx="23">
                  <c:v>419.02</c:v>
                </c:pt>
                <c:pt idx="24">
                  <c:v>425.83</c:v>
                </c:pt>
                <c:pt idx="25">
                  <c:v>428.95</c:v>
                </c:pt>
                <c:pt idx="26">
                  <c:v>427.68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6-442C-B1A9-FF227DAAC9BA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'9.9'!$A$31:$A$33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'9.9'!$D$31:$D$33</c:f>
              <c:numCache>
                <c:formatCode>0.00</c:formatCode>
                <c:ptCount val="3"/>
                <c:pt idx="0">
                  <c:v>490.59504273504353</c:v>
                </c:pt>
                <c:pt idx="1">
                  <c:v>503.88437118437287</c:v>
                </c:pt>
                <c:pt idx="2">
                  <c:v>517.1736996337022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4-4BEF-8867-A94B0DA8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77312"/>
        <c:axId val="561277640"/>
      </c:scatterChart>
      <c:valAx>
        <c:axId val="5612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7640"/>
        <c:crosses val="autoZero"/>
        <c:crossBetween val="midCat"/>
      </c:valAx>
      <c:valAx>
        <c:axId val="561277640"/>
        <c:scaling>
          <c:orientation val="minMax"/>
          <c:max val="5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Electric Power Production (Billion 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US/Canada/France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'9.9'!$B$3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'9.9'!$A$4:$A$30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xVal>
          <c:yVal>
            <c:numRef>
              <c:f>'9.9'!$B$4:$B$30</c:f>
              <c:numCache>
                <c:formatCode>General</c:formatCode>
                <c:ptCount val="27"/>
                <c:pt idx="0">
                  <c:v>251.12</c:v>
                </c:pt>
                <c:pt idx="1">
                  <c:v>272.67</c:v>
                </c:pt>
                <c:pt idx="2">
                  <c:v>282.77</c:v>
                </c:pt>
                <c:pt idx="3">
                  <c:v>293.68</c:v>
                </c:pt>
                <c:pt idx="4">
                  <c:v>327.63</c:v>
                </c:pt>
                <c:pt idx="5">
                  <c:v>383.69</c:v>
                </c:pt>
                <c:pt idx="6">
                  <c:v>414.04</c:v>
                </c:pt>
                <c:pt idx="7">
                  <c:v>455.27</c:v>
                </c:pt>
                <c:pt idx="8">
                  <c:v>526.97</c:v>
                </c:pt>
                <c:pt idx="9">
                  <c:v>529.35</c:v>
                </c:pt>
                <c:pt idx="10">
                  <c:v>576.86</c:v>
                </c:pt>
                <c:pt idx="11">
                  <c:v>612.57000000000005</c:v>
                </c:pt>
                <c:pt idx="12">
                  <c:v>618.78</c:v>
                </c:pt>
                <c:pt idx="13">
                  <c:v>610.29</c:v>
                </c:pt>
                <c:pt idx="14">
                  <c:v>640.44000000000005</c:v>
                </c:pt>
                <c:pt idx="15">
                  <c:v>673.4</c:v>
                </c:pt>
                <c:pt idx="16">
                  <c:v>674.73</c:v>
                </c:pt>
                <c:pt idx="17">
                  <c:v>628.64</c:v>
                </c:pt>
                <c:pt idx="18">
                  <c:v>673.7</c:v>
                </c:pt>
                <c:pt idx="19">
                  <c:v>728.25</c:v>
                </c:pt>
                <c:pt idx="20">
                  <c:v>753.89</c:v>
                </c:pt>
                <c:pt idx="21">
                  <c:v>768.83</c:v>
                </c:pt>
                <c:pt idx="22">
                  <c:v>780.06</c:v>
                </c:pt>
                <c:pt idx="23">
                  <c:v>763.73</c:v>
                </c:pt>
                <c:pt idx="24">
                  <c:v>788.53</c:v>
                </c:pt>
                <c:pt idx="25">
                  <c:v>781.99</c:v>
                </c:pt>
                <c:pt idx="26">
                  <c:v>787.22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F17-AC3F-91F1C3C33102}"/>
            </c:ext>
          </c:extLst>
        </c:ser>
        <c:ser>
          <c:idx val="1"/>
          <c:order val="1"/>
          <c:tx>
            <c:strRef>
              <c:f>'9.9'!$C$3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'9.9'!$A$4:$A$30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xVal>
          <c:yVal>
            <c:numRef>
              <c:f>'9.9'!$C$4:$C$30</c:f>
              <c:numCache>
                <c:formatCode>General</c:formatCode>
                <c:ptCount val="27"/>
                <c:pt idx="0">
                  <c:v>35.880000000000003</c:v>
                </c:pt>
                <c:pt idx="1">
                  <c:v>37.799999999999997</c:v>
                </c:pt>
                <c:pt idx="2">
                  <c:v>36.17</c:v>
                </c:pt>
                <c:pt idx="3">
                  <c:v>46.22</c:v>
                </c:pt>
                <c:pt idx="4">
                  <c:v>49.26</c:v>
                </c:pt>
                <c:pt idx="5">
                  <c:v>57.1</c:v>
                </c:pt>
                <c:pt idx="6">
                  <c:v>67.23</c:v>
                </c:pt>
                <c:pt idx="7">
                  <c:v>72.89</c:v>
                </c:pt>
                <c:pt idx="8">
                  <c:v>78.180000000000007</c:v>
                </c:pt>
                <c:pt idx="9">
                  <c:v>75.349999999999994</c:v>
                </c:pt>
                <c:pt idx="10">
                  <c:v>69.239999999999995</c:v>
                </c:pt>
                <c:pt idx="11">
                  <c:v>80.680000000000007</c:v>
                </c:pt>
                <c:pt idx="12">
                  <c:v>76.55</c:v>
                </c:pt>
                <c:pt idx="13">
                  <c:v>90.08</c:v>
                </c:pt>
                <c:pt idx="14">
                  <c:v>102.44</c:v>
                </c:pt>
                <c:pt idx="15">
                  <c:v>92.95</c:v>
                </c:pt>
                <c:pt idx="16">
                  <c:v>88.13</c:v>
                </c:pt>
                <c:pt idx="17">
                  <c:v>77.86</c:v>
                </c:pt>
                <c:pt idx="18">
                  <c:v>67.739999999999995</c:v>
                </c:pt>
                <c:pt idx="19">
                  <c:v>69.819999999999993</c:v>
                </c:pt>
                <c:pt idx="20">
                  <c:v>69.16</c:v>
                </c:pt>
                <c:pt idx="21">
                  <c:v>72.86</c:v>
                </c:pt>
                <c:pt idx="22">
                  <c:v>71.75</c:v>
                </c:pt>
                <c:pt idx="23">
                  <c:v>71.150000000000006</c:v>
                </c:pt>
                <c:pt idx="24">
                  <c:v>85.87</c:v>
                </c:pt>
                <c:pt idx="25">
                  <c:v>87.44</c:v>
                </c:pt>
                <c:pt idx="26">
                  <c:v>93.07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2-4F17-AC3F-91F1C3C33102}"/>
            </c:ext>
          </c:extLst>
        </c:ser>
        <c:ser>
          <c:idx val="2"/>
          <c:order val="2"/>
          <c:tx>
            <c:strRef>
              <c:f>'9.9'!$D$3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'9.9'!$A$4:$A$30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xVal>
          <c:yVal>
            <c:numRef>
              <c:f>'9.9'!$D$4:$D$30</c:f>
              <c:numCache>
                <c:formatCode>General</c:formatCode>
                <c:ptCount val="27"/>
                <c:pt idx="0">
                  <c:v>63.42</c:v>
                </c:pt>
                <c:pt idx="1">
                  <c:v>99.24</c:v>
                </c:pt>
                <c:pt idx="2">
                  <c:v>102.63</c:v>
                </c:pt>
                <c:pt idx="3">
                  <c:v>135.99</c:v>
                </c:pt>
                <c:pt idx="4">
                  <c:v>180.47</c:v>
                </c:pt>
                <c:pt idx="5">
                  <c:v>211.19</c:v>
                </c:pt>
                <c:pt idx="6">
                  <c:v>239.56</c:v>
                </c:pt>
                <c:pt idx="7">
                  <c:v>249.27</c:v>
                </c:pt>
                <c:pt idx="8">
                  <c:v>260.29000000000002</c:v>
                </c:pt>
                <c:pt idx="9">
                  <c:v>288.72000000000003</c:v>
                </c:pt>
                <c:pt idx="10">
                  <c:v>298.38</c:v>
                </c:pt>
                <c:pt idx="11">
                  <c:v>314.77</c:v>
                </c:pt>
                <c:pt idx="12">
                  <c:v>321.52</c:v>
                </c:pt>
                <c:pt idx="13">
                  <c:v>349.78</c:v>
                </c:pt>
                <c:pt idx="14">
                  <c:v>341.98</c:v>
                </c:pt>
                <c:pt idx="15">
                  <c:v>358.37</c:v>
                </c:pt>
                <c:pt idx="16">
                  <c:v>377.47</c:v>
                </c:pt>
                <c:pt idx="17">
                  <c:v>375.71</c:v>
                </c:pt>
                <c:pt idx="18">
                  <c:v>368.59</c:v>
                </c:pt>
                <c:pt idx="19">
                  <c:v>374.53</c:v>
                </c:pt>
                <c:pt idx="20">
                  <c:v>394.4</c:v>
                </c:pt>
                <c:pt idx="21">
                  <c:v>400.02</c:v>
                </c:pt>
                <c:pt idx="22">
                  <c:v>414.92</c:v>
                </c:pt>
                <c:pt idx="23">
                  <c:v>419.02</c:v>
                </c:pt>
                <c:pt idx="24">
                  <c:v>425.83</c:v>
                </c:pt>
                <c:pt idx="25">
                  <c:v>428.95</c:v>
                </c:pt>
                <c:pt idx="26">
                  <c:v>427.68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2-4F17-AC3F-91F1C3C3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75096"/>
        <c:axId val="524375424"/>
      </c:scatterChart>
      <c:valAx>
        <c:axId val="5243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5424"/>
        <c:crosses val="autoZero"/>
        <c:crossBetween val="midCat"/>
      </c:valAx>
      <c:valAx>
        <c:axId val="52437542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Electric Power Production (Billion 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'9.9'!$A$4:$A$30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xVal>
          <c:yVal>
            <c:numRef>
              <c:f>'9.9.1'!$C$25:$C$51</c:f>
              <c:numCache>
                <c:formatCode>General</c:formatCode>
                <c:ptCount val="27"/>
                <c:pt idx="0">
                  <c:v>-40.25492063491663</c:v>
                </c:pt>
                <c:pt idx="1">
                  <c:v>-40.733345543338203</c:v>
                </c:pt>
                <c:pt idx="2">
                  <c:v>-52.661770451767097</c:v>
                </c:pt>
                <c:pt idx="3">
                  <c:v>-63.780195360188657</c:v>
                </c:pt>
                <c:pt idx="4">
                  <c:v>-51.858620268617528</c:v>
                </c:pt>
                <c:pt idx="5">
                  <c:v>-17.827045177039111</c:v>
                </c:pt>
                <c:pt idx="6">
                  <c:v>-9.5054700854679481</c:v>
                </c:pt>
                <c:pt idx="7">
                  <c:v>9.6961050061104288</c:v>
                </c:pt>
                <c:pt idx="8">
                  <c:v>59.367680097681614</c:v>
                </c:pt>
                <c:pt idx="9">
                  <c:v>39.719255189260025</c:v>
                </c:pt>
                <c:pt idx="10">
                  <c:v>65.200830280831156</c:v>
                </c:pt>
                <c:pt idx="11">
                  <c:v>78.882405372409607</c:v>
                </c:pt>
                <c:pt idx="12">
                  <c:v>63.063980463987946</c:v>
                </c:pt>
                <c:pt idx="13">
                  <c:v>32.545555555559076</c:v>
                </c:pt>
                <c:pt idx="14">
                  <c:v>40.667130647137583</c:v>
                </c:pt>
                <c:pt idx="15">
                  <c:v>51.598705738708645</c:v>
                </c:pt>
                <c:pt idx="16">
                  <c:v>30.900280830287102</c:v>
                </c:pt>
                <c:pt idx="17">
                  <c:v>-37.21814407814179</c:v>
                </c:pt>
                <c:pt idx="18">
                  <c:v>-14.186568986563316</c:v>
                </c:pt>
                <c:pt idx="19">
                  <c:v>18.335006105007778</c:v>
                </c:pt>
                <c:pt idx="20">
                  <c:v>21.94658119658618</c:v>
                </c:pt>
                <c:pt idx="21">
                  <c:v>14.858156288157375</c:v>
                </c:pt>
                <c:pt idx="22">
                  <c:v>4.0597313797356946</c:v>
                </c:pt>
                <c:pt idx="23">
                  <c:v>-34.298693528685817</c:v>
                </c:pt>
                <c:pt idx="24">
                  <c:v>-31.527118437114723</c:v>
                </c:pt>
                <c:pt idx="25">
                  <c:v>-60.095543345536271</c:v>
                </c:pt>
                <c:pt idx="26">
                  <c:v>-76.893968253965113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8-4488-B214-67B812F0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72184"/>
        <c:axId val="568767264"/>
      </c:scatterChart>
      <c:valAx>
        <c:axId val="56877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767264"/>
        <c:crosses val="autoZero"/>
        <c:crossBetween val="midCat"/>
      </c:valAx>
      <c:valAx>
        <c:axId val="56876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772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</c:v>
          </c:tx>
          <c:spPr>
            <a:ln w="19050">
              <a:noFill/>
            </a:ln>
          </c:spPr>
          <c:xVal>
            <c:numRef>
              <c:f>'9.9'!$A$4:$A$30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xVal>
          <c:yVal>
            <c:numRef>
              <c:f>'9.9'!$B$4:$B$30</c:f>
              <c:numCache>
                <c:formatCode>General</c:formatCode>
                <c:ptCount val="27"/>
                <c:pt idx="0">
                  <c:v>251.12</c:v>
                </c:pt>
                <c:pt idx="1">
                  <c:v>272.67</c:v>
                </c:pt>
                <c:pt idx="2">
                  <c:v>282.77</c:v>
                </c:pt>
                <c:pt idx="3">
                  <c:v>293.68</c:v>
                </c:pt>
                <c:pt idx="4">
                  <c:v>327.63</c:v>
                </c:pt>
                <c:pt idx="5">
                  <c:v>383.69</c:v>
                </c:pt>
                <c:pt idx="6">
                  <c:v>414.04</c:v>
                </c:pt>
                <c:pt idx="7">
                  <c:v>455.27</c:v>
                </c:pt>
                <c:pt idx="8">
                  <c:v>526.97</c:v>
                </c:pt>
                <c:pt idx="9">
                  <c:v>529.35</c:v>
                </c:pt>
                <c:pt idx="10">
                  <c:v>576.86</c:v>
                </c:pt>
                <c:pt idx="11">
                  <c:v>612.57000000000005</c:v>
                </c:pt>
                <c:pt idx="12">
                  <c:v>618.78</c:v>
                </c:pt>
                <c:pt idx="13">
                  <c:v>610.29</c:v>
                </c:pt>
                <c:pt idx="14">
                  <c:v>640.44000000000005</c:v>
                </c:pt>
                <c:pt idx="15">
                  <c:v>673.4</c:v>
                </c:pt>
                <c:pt idx="16">
                  <c:v>674.73</c:v>
                </c:pt>
                <c:pt idx="17">
                  <c:v>628.64</c:v>
                </c:pt>
                <c:pt idx="18">
                  <c:v>673.7</c:v>
                </c:pt>
                <c:pt idx="19">
                  <c:v>728.25</c:v>
                </c:pt>
                <c:pt idx="20">
                  <c:v>753.89</c:v>
                </c:pt>
                <c:pt idx="21">
                  <c:v>768.83</c:v>
                </c:pt>
                <c:pt idx="22">
                  <c:v>780.06</c:v>
                </c:pt>
                <c:pt idx="23">
                  <c:v>763.73</c:v>
                </c:pt>
                <c:pt idx="24">
                  <c:v>788.53</c:v>
                </c:pt>
                <c:pt idx="25">
                  <c:v>781.99</c:v>
                </c:pt>
                <c:pt idx="26">
                  <c:v>787.22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2-44B9-8A27-4864622F40BE}"/>
            </c:ext>
          </c:extLst>
        </c:ser>
        <c:ser>
          <c:idx val="1"/>
          <c:order val="1"/>
          <c:tx>
            <c:v>Predicted US</c:v>
          </c:tx>
          <c:spPr>
            <a:ln w="19050">
              <a:noFill/>
            </a:ln>
          </c:spPr>
          <c:xVal>
            <c:numRef>
              <c:f>'9.9'!$A$4:$A$30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xVal>
          <c:yVal>
            <c:numRef>
              <c:f>'9.9.1'!$B$25:$B$51</c:f>
              <c:numCache>
                <c:formatCode>General</c:formatCode>
                <c:ptCount val="27"/>
                <c:pt idx="0">
                  <c:v>291.37492063491663</c:v>
                </c:pt>
                <c:pt idx="1">
                  <c:v>313.40334554333822</c:v>
                </c:pt>
                <c:pt idx="2">
                  <c:v>335.43177045176708</c:v>
                </c:pt>
                <c:pt idx="3">
                  <c:v>357.46019536018866</c:v>
                </c:pt>
                <c:pt idx="4">
                  <c:v>379.48862026861752</c:v>
                </c:pt>
                <c:pt idx="5">
                  <c:v>401.51704517703911</c:v>
                </c:pt>
                <c:pt idx="6">
                  <c:v>423.54547008546797</c:v>
                </c:pt>
                <c:pt idx="7">
                  <c:v>445.57389499388955</c:v>
                </c:pt>
                <c:pt idx="8">
                  <c:v>467.60231990231841</c:v>
                </c:pt>
                <c:pt idx="9">
                  <c:v>489.63074481074</c:v>
                </c:pt>
                <c:pt idx="10">
                  <c:v>511.65916971916886</c:v>
                </c:pt>
                <c:pt idx="11">
                  <c:v>533.68759462759044</c:v>
                </c:pt>
                <c:pt idx="12">
                  <c:v>555.71601953601203</c:v>
                </c:pt>
                <c:pt idx="13">
                  <c:v>577.74444444444089</c:v>
                </c:pt>
                <c:pt idx="14">
                  <c:v>599.77286935286247</c:v>
                </c:pt>
                <c:pt idx="15">
                  <c:v>621.80129426129133</c:v>
                </c:pt>
                <c:pt idx="16">
                  <c:v>643.82971916971292</c:v>
                </c:pt>
                <c:pt idx="17">
                  <c:v>665.85814407814178</c:v>
                </c:pt>
                <c:pt idx="18">
                  <c:v>687.88656898656336</c:v>
                </c:pt>
                <c:pt idx="19">
                  <c:v>709.91499389499222</c:v>
                </c:pt>
                <c:pt idx="20">
                  <c:v>731.94341880341381</c:v>
                </c:pt>
                <c:pt idx="21">
                  <c:v>753.97184371184267</c:v>
                </c:pt>
                <c:pt idx="22">
                  <c:v>776.00026862026425</c:v>
                </c:pt>
                <c:pt idx="23">
                  <c:v>798.02869352868584</c:v>
                </c:pt>
                <c:pt idx="24">
                  <c:v>820.0571184371147</c:v>
                </c:pt>
                <c:pt idx="25">
                  <c:v>842.08554334553628</c:v>
                </c:pt>
                <c:pt idx="26">
                  <c:v>864.11396825396514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42-44B9-8A27-4864622F4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74152"/>
        <c:axId val="568770544"/>
      </c:scatterChart>
      <c:valAx>
        <c:axId val="56877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770544"/>
        <c:crosses val="autoZero"/>
        <c:crossBetween val="midCat"/>
      </c:valAx>
      <c:valAx>
        <c:axId val="56877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774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'9.9.1'!$E$25:$E$51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'9.9.1'!$F$25:$F$51</c:f>
              <c:numCache>
                <c:formatCode>General</c:formatCode>
                <c:ptCount val="27"/>
                <c:pt idx="0">
                  <c:v>251.12</c:v>
                </c:pt>
                <c:pt idx="1">
                  <c:v>272.67</c:v>
                </c:pt>
                <c:pt idx="2">
                  <c:v>282.77</c:v>
                </c:pt>
                <c:pt idx="3">
                  <c:v>293.68</c:v>
                </c:pt>
                <c:pt idx="4">
                  <c:v>327.63</c:v>
                </c:pt>
                <c:pt idx="5">
                  <c:v>383.69</c:v>
                </c:pt>
                <c:pt idx="6">
                  <c:v>414.04</c:v>
                </c:pt>
                <c:pt idx="7">
                  <c:v>455.27</c:v>
                </c:pt>
                <c:pt idx="8">
                  <c:v>526.97</c:v>
                </c:pt>
                <c:pt idx="9">
                  <c:v>529.35</c:v>
                </c:pt>
                <c:pt idx="10">
                  <c:v>576.86</c:v>
                </c:pt>
                <c:pt idx="11">
                  <c:v>610.29</c:v>
                </c:pt>
                <c:pt idx="12">
                  <c:v>612.57000000000005</c:v>
                </c:pt>
                <c:pt idx="13">
                  <c:v>618.78</c:v>
                </c:pt>
                <c:pt idx="14">
                  <c:v>628.64</c:v>
                </c:pt>
                <c:pt idx="15">
                  <c:v>640.44000000000005</c:v>
                </c:pt>
                <c:pt idx="16">
                  <c:v>673.4</c:v>
                </c:pt>
                <c:pt idx="17">
                  <c:v>673.7</c:v>
                </c:pt>
                <c:pt idx="18">
                  <c:v>674.73</c:v>
                </c:pt>
                <c:pt idx="19">
                  <c:v>728.25</c:v>
                </c:pt>
                <c:pt idx="20">
                  <c:v>753.89</c:v>
                </c:pt>
                <c:pt idx="21">
                  <c:v>763.73</c:v>
                </c:pt>
                <c:pt idx="22">
                  <c:v>768.83</c:v>
                </c:pt>
                <c:pt idx="23">
                  <c:v>780.06</c:v>
                </c:pt>
                <c:pt idx="24">
                  <c:v>781.99</c:v>
                </c:pt>
                <c:pt idx="25">
                  <c:v>787.22</c:v>
                </c:pt>
                <c:pt idx="26">
                  <c:v>788.53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76E-914A-66924743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5632"/>
        <c:axId val="568779072"/>
      </c:scatterChart>
      <c:valAx>
        <c:axId val="5687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779072"/>
        <c:crosses val="autoZero"/>
        <c:crossBetween val="midCat"/>
      </c:valAx>
      <c:valAx>
        <c:axId val="5687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78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9166666666666668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'9.9.2'!$E$25:$E$51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'9.9.2'!$F$25:$F$51</c:f>
              <c:numCache>
                <c:formatCode>General</c:formatCode>
                <c:ptCount val="27"/>
                <c:pt idx="0">
                  <c:v>251.12</c:v>
                </c:pt>
                <c:pt idx="1">
                  <c:v>272.67</c:v>
                </c:pt>
                <c:pt idx="2">
                  <c:v>282.77</c:v>
                </c:pt>
                <c:pt idx="3">
                  <c:v>293.68</c:v>
                </c:pt>
                <c:pt idx="4">
                  <c:v>327.63</c:v>
                </c:pt>
                <c:pt idx="5">
                  <c:v>383.69</c:v>
                </c:pt>
                <c:pt idx="6">
                  <c:v>414.04</c:v>
                </c:pt>
                <c:pt idx="7">
                  <c:v>455.27</c:v>
                </c:pt>
                <c:pt idx="8">
                  <c:v>526.97</c:v>
                </c:pt>
                <c:pt idx="9">
                  <c:v>529.35</c:v>
                </c:pt>
                <c:pt idx="10">
                  <c:v>576.86</c:v>
                </c:pt>
                <c:pt idx="11">
                  <c:v>610.29</c:v>
                </c:pt>
                <c:pt idx="12">
                  <c:v>612.57000000000005</c:v>
                </c:pt>
                <c:pt idx="13">
                  <c:v>618.78</c:v>
                </c:pt>
                <c:pt idx="14">
                  <c:v>628.64</c:v>
                </c:pt>
                <c:pt idx="15">
                  <c:v>640.44000000000005</c:v>
                </c:pt>
                <c:pt idx="16">
                  <c:v>673.4</c:v>
                </c:pt>
                <c:pt idx="17">
                  <c:v>673.7</c:v>
                </c:pt>
                <c:pt idx="18">
                  <c:v>674.73</c:v>
                </c:pt>
                <c:pt idx="19">
                  <c:v>728.25</c:v>
                </c:pt>
                <c:pt idx="20">
                  <c:v>753.89</c:v>
                </c:pt>
                <c:pt idx="21">
                  <c:v>763.73</c:v>
                </c:pt>
                <c:pt idx="22">
                  <c:v>768.83</c:v>
                </c:pt>
                <c:pt idx="23">
                  <c:v>780.06</c:v>
                </c:pt>
                <c:pt idx="24">
                  <c:v>781.99</c:v>
                </c:pt>
                <c:pt idx="25">
                  <c:v>787.22</c:v>
                </c:pt>
                <c:pt idx="26">
                  <c:v>788.53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1-4C07-B971-0E7BD143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83080"/>
        <c:axId val="517683736"/>
      </c:scatterChart>
      <c:valAx>
        <c:axId val="51768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83736"/>
        <c:crosses val="autoZero"/>
        <c:crossBetween val="midCat"/>
      </c:valAx>
      <c:valAx>
        <c:axId val="51768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83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'9.9.3'!$E$25:$E$51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'9.9.3'!$F$25:$F$51</c:f>
              <c:numCache>
                <c:formatCode>General</c:formatCode>
                <c:ptCount val="27"/>
                <c:pt idx="0">
                  <c:v>63.42</c:v>
                </c:pt>
                <c:pt idx="1">
                  <c:v>99.24</c:v>
                </c:pt>
                <c:pt idx="2">
                  <c:v>102.63</c:v>
                </c:pt>
                <c:pt idx="3">
                  <c:v>135.99</c:v>
                </c:pt>
                <c:pt idx="4">
                  <c:v>180.47</c:v>
                </c:pt>
                <c:pt idx="5">
                  <c:v>211.19</c:v>
                </c:pt>
                <c:pt idx="6">
                  <c:v>239.56</c:v>
                </c:pt>
                <c:pt idx="7">
                  <c:v>249.27</c:v>
                </c:pt>
                <c:pt idx="8">
                  <c:v>260.29000000000002</c:v>
                </c:pt>
                <c:pt idx="9">
                  <c:v>288.72000000000003</c:v>
                </c:pt>
                <c:pt idx="10">
                  <c:v>298.38</c:v>
                </c:pt>
                <c:pt idx="11">
                  <c:v>314.77</c:v>
                </c:pt>
                <c:pt idx="12">
                  <c:v>321.52</c:v>
                </c:pt>
                <c:pt idx="13">
                  <c:v>341.98</c:v>
                </c:pt>
                <c:pt idx="14">
                  <c:v>349.78</c:v>
                </c:pt>
                <c:pt idx="15">
                  <c:v>358.37</c:v>
                </c:pt>
                <c:pt idx="16">
                  <c:v>368.59</c:v>
                </c:pt>
                <c:pt idx="17">
                  <c:v>374.53</c:v>
                </c:pt>
                <c:pt idx="18">
                  <c:v>375.71</c:v>
                </c:pt>
                <c:pt idx="19">
                  <c:v>377.47</c:v>
                </c:pt>
                <c:pt idx="20">
                  <c:v>394.4</c:v>
                </c:pt>
                <c:pt idx="21">
                  <c:v>400.02</c:v>
                </c:pt>
                <c:pt idx="22">
                  <c:v>414.92</c:v>
                </c:pt>
                <c:pt idx="23">
                  <c:v>419.02</c:v>
                </c:pt>
                <c:pt idx="24">
                  <c:v>425.83</c:v>
                </c:pt>
                <c:pt idx="25">
                  <c:v>427.68</c:v>
                </c:pt>
                <c:pt idx="26">
                  <c:v>428.95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1-4F56-B6FE-E7C4A4BC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50232"/>
        <c:axId val="516749248"/>
      </c:scatterChart>
      <c:valAx>
        <c:axId val="51675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749248"/>
        <c:crosses val="autoZero"/>
        <c:crossBetween val="midCat"/>
      </c:valAx>
      <c:valAx>
        <c:axId val="51674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750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105289993102399"/>
          <c:y val="3.6232012256610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15878202999796E-2"/>
          <c:y val="0.217392073539662"/>
          <c:w val="0.88421143525024204"/>
          <c:h val="0.58695859855708898"/>
        </c:manualLayout>
      </c:layout>
      <c:lineChart>
        <c:grouping val="standard"/>
        <c:varyColors val="0"/>
        <c:ser>
          <c:idx val="0"/>
          <c:order val="0"/>
          <c:tx>
            <c:v>Washington DC Average Temperatures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[1]Data!$B$4:$B$144</c:f>
              <c:numCache>
                <c:formatCode>General</c:formatCode>
                <c:ptCount val="141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1991</c:v>
                </c:pt>
                <c:pt idx="13">
                  <c:v>1991</c:v>
                </c:pt>
                <c:pt idx="14">
                  <c:v>1991</c:v>
                </c:pt>
                <c:pt idx="15">
                  <c:v>1991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1991</c:v>
                </c:pt>
                <c:pt idx="21">
                  <c:v>1991</c:v>
                </c:pt>
                <c:pt idx="22">
                  <c:v>1991</c:v>
                </c:pt>
                <c:pt idx="23">
                  <c:v>1991</c:v>
                </c:pt>
                <c:pt idx="24">
                  <c:v>1992</c:v>
                </c:pt>
                <c:pt idx="25">
                  <c:v>1992</c:v>
                </c:pt>
                <c:pt idx="26">
                  <c:v>1992</c:v>
                </c:pt>
                <c:pt idx="27">
                  <c:v>1992</c:v>
                </c:pt>
                <c:pt idx="28">
                  <c:v>1992</c:v>
                </c:pt>
                <c:pt idx="29">
                  <c:v>1992</c:v>
                </c:pt>
                <c:pt idx="30">
                  <c:v>1992</c:v>
                </c:pt>
                <c:pt idx="31">
                  <c:v>1992</c:v>
                </c:pt>
                <c:pt idx="32">
                  <c:v>1992</c:v>
                </c:pt>
                <c:pt idx="33">
                  <c:v>1992</c:v>
                </c:pt>
                <c:pt idx="34">
                  <c:v>1992</c:v>
                </c:pt>
                <c:pt idx="35">
                  <c:v>1992</c:v>
                </c:pt>
                <c:pt idx="36">
                  <c:v>1993</c:v>
                </c:pt>
                <c:pt idx="37">
                  <c:v>1993</c:v>
                </c:pt>
                <c:pt idx="38">
                  <c:v>1993</c:v>
                </c:pt>
                <c:pt idx="39">
                  <c:v>1993</c:v>
                </c:pt>
                <c:pt idx="40">
                  <c:v>1993</c:v>
                </c:pt>
                <c:pt idx="41">
                  <c:v>1993</c:v>
                </c:pt>
                <c:pt idx="42">
                  <c:v>1993</c:v>
                </c:pt>
                <c:pt idx="43">
                  <c:v>1993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1994</c:v>
                </c:pt>
                <c:pt idx="53">
                  <c:v>1994</c:v>
                </c:pt>
                <c:pt idx="54">
                  <c:v>1994</c:v>
                </c:pt>
                <c:pt idx="55">
                  <c:v>1994</c:v>
                </c:pt>
                <c:pt idx="56">
                  <c:v>1994</c:v>
                </c:pt>
                <c:pt idx="57">
                  <c:v>1994</c:v>
                </c:pt>
                <c:pt idx="58">
                  <c:v>1994</c:v>
                </c:pt>
                <c:pt idx="59">
                  <c:v>1994</c:v>
                </c:pt>
                <c:pt idx="60">
                  <c:v>1995</c:v>
                </c:pt>
                <c:pt idx="61">
                  <c:v>1995</c:v>
                </c:pt>
                <c:pt idx="62">
                  <c:v>1995</c:v>
                </c:pt>
                <c:pt idx="63">
                  <c:v>1995</c:v>
                </c:pt>
                <c:pt idx="64">
                  <c:v>1995</c:v>
                </c:pt>
                <c:pt idx="65">
                  <c:v>1995</c:v>
                </c:pt>
                <c:pt idx="66">
                  <c:v>1995</c:v>
                </c:pt>
                <c:pt idx="67">
                  <c:v>1995</c:v>
                </c:pt>
                <c:pt idx="68">
                  <c:v>1995</c:v>
                </c:pt>
                <c:pt idx="69">
                  <c:v>1995</c:v>
                </c:pt>
                <c:pt idx="70">
                  <c:v>1995</c:v>
                </c:pt>
                <c:pt idx="71">
                  <c:v>1995</c:v>
                </c:pt>
                <c:pt idx="72">
                  <c:v>1996</c:v>
                </c:pt>
                <c:pt idx="73">
                  <c:v>1996</c:v>
                </c:pt>
                <c:pt idx="74">
                  <c:v>1996</c:v>
                </c:pt>
                <c:pt idx="75">
                  <c:v>1996</c:v>
                </c:pt>
                <c:pt idx="76">
                  <c:v>1996</c:v>
                </c:pt>
                <c:pt idx="77">
                  <c:v>1996</c:v>
                </c:pt>
                <c:pt idx="78">
                  <c:v>1996</c:v>
                </c:pt>
                <c:pt idx="79">
                  <c:v>1996</c:v>
                </c:pt>
                <c:pt idx="80">
                  <c:v>1996</c:v>
                </c:pt>
                <c:pt idx="81">
                  <c:v>1996</c:v>
                </c:pt>
                <c:pt idx="82">
                  <c:v>1996</c:v>
                </c:pt>
                <c:pt idx="83">
                  <c:v>1996</c:v>
                </c:pt>
                <c:pt idx="84">
                  <c:v>1997</c:v>
                </c:pt>
                <c:pt idx="85">
                  <c:v>1997</c:v>
                </c:pt>
                <c:pt idx="86">
                  <c:v>1997</c:v>
                </c:pt>
                <c:pt idx="87">
                  <c:v>1997</c:v>
                </c:pt>
                <c:pt idx="88">
                  <c:v>1997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1997</c:v>
                </c:pt>
                <c:pt idx="94">
                  <c:v>1997</c:v>
                </c:pt>
                <c:pt idx="95">
                  <c:v>1997</c:v>
                </c:pt>
                <c:pt idx="96">
                  <c:v>1998</c:v>
                </c:pt>
                <c:pt idx="97">
                  <c:v>1998</c:v>
                </c:pt>
                <c:pt idx="98">
                  <c:v>1998</c:v>
                </c:pt>
                <c:pt idx="99">
                  <c:v>1998</c:v>
                </c:pt>
                <c:pt idx="100">
                  <c:v>1998</c:v>
                </c:pt>
                <c:pt idx="101">
                  <c:v>1998</c:v>
                </c:pt>
                <c:pt idx="102">
                  <c:v>1998</c:v>
                </c:pt>
                <c:pt idx="103">
                  <c:v>1998</c:v>
                </c:pt>
                <c:pt idx="104">
                  <c:v>1998</c:v>
                </c:pt>
                <c:pt idx="105">
                  <c:v>1998</c:v>
                </c:pt>
                <c:pt idx="106">
                  <c:v>1998</c:v>
                </c:pt>
                <c:pt idx="107">
                  <c:v>1998</c:v>
                </c:pt>
                <c:pt idx="108">
                  <c:v>1999</c:v>
                </c:pt>
                <c:pt idx="109">
                  <c:v>1999</c:v>
                </c:pt>
                <c:pt idx="110">
                  <c:v>1999</c:v>
                </c:pt>
                <c:pt idx="111">
                  <c:v>1999</c:v>
                </c:pt>
                <c:pt idx="112">
                  <c:v>1999</c:v>
                </c:pt>
                <c:pt idx="113">
                  <c:v>1999</c:v>
                </c:pt>
                <c:pt idx="114">
                  <c:v>1999</c:v>
                </c:pt>
                <c:pt idx="115">
                  <c:v>1999</c:v>
                </c:pt>
                <c:pt idx="116">
                  <c:v>1999</c:v>
                </c:pt>
                <c:pt idx="117">
                  <c:v>1999</c:v>
                </c:pt>
                <c:pt idx="118">
                  <c:v>1999</c:v>
                </c:pt>
                <c:pt idx="119">
                  <c:v>1999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2001</c:v>
                </c:pt>
                <c:pt idx="133">
                  <c:v>2001</c:v>
                </c:pt>
                <c:pt idx="134">
                  <c:v>2001</c:v>
                </c:pt>
                <c:pt idx="135">
                  <c:v>2001</c:v>
                </c:pt>
                <c:pt idx="136">
                  <c:v>2001</c:v>
                </c:pt>
                <c:pt idx="137">
                  <c:v>2001</c:v>
                </c:pt>
                <c:pt idx="138">
                  <c:v>2001</c:v>
                </c:pt>
                <c:pt idx="139">
                  <c:v>2001</c:v>
                </c:pt>
                <c:pt idx="140">
                  <c:v>2001</c:v>
                </c:pt>
              </c:numCache>
            </c:numRef>
          </c:cat>
          <c:val>
            <c:numRef>
              <c:f>[1]Data!$C$4:$C$144</c:f>
              <c:numCache>
                <c:formatCode>General</c:formatCode>
                <c:ptCount val="141"/>
                <c:pt idx="0">
                  <c:v>40.799999999999997</c:v>
                </c:pt>
                <c:pt idx="1">
                  <c:v>42.2</c:v>
                </c:pt>
                <c:pt idx="2">
                  <c:v>48.1</c:v>
                </c:pt>
                <c:pt idx="3">
                  <c:v>54.3</c:v>
                </c:pt>
                <c:pt idx="4">
                  <c:v>61.6</c:v>
                </c:pt>
                <c:pt idx="5">
                  <c:v>72</c:v>
                </c:pt>
                <c:pt idx="6">
                  <c:v>76.900000000000006</c:v>
                </c:pt>
                <c:pt idx="7">
                  <c:v>73.8</c:v>
                </c:pt>
                <c:pt idx="8">
                  <c:v>66.099999999999994</c:v>
                </c:pt>
                <c:pt idx="9">
                  <c:v>58.7</c:v>
                </c:pt>
                <c:pt idx="10">
                  <c:v>48.6</c:v>
                </c:pt>
                <c:pt idx="11">
                  <c:v>41.3</c:v>
                </c:pt>
                <c:pt idx="12">
                  <c:v>34</c:v>
                </c:pt>
                <c:pt idx="13">
                  <c:v>39.5</c:v>
                </c:pt>
                <c:pt idx="14">
                  <c:v>46.1</c:v>
                </c:pt>
                <c:pt idx="15">
                  <c:v>56</c:v>
                </c:pt>
                <c:pt idx="16">
                  <c:v>69.3</c:v>
                </c:pt>
                <c:pt idx="17">
                  <c:v>72.3</c:v>
                </c:pt>
                <c:pt idx="18">
                  <c:v>77.900000000000006</c:v>
                </c:pt>
                <c:pt idx="19">
                  <c:v>77</c:v>
                </c:pt>
                <c:pt idx="20">
                  <c:v>67.599999999999994</c:v>
                </c:pt>
                <c:pt idx="21">
                  <c:v>56.6</c:v>
                </c:pt>
                <c:pt idx="22">
                  <c:v>45.7</c:v>
                </c:pt>
                <c:pt idx="23">
                  <c:v>38.5</c:v>
                </c:pt>
                <c:pt idx="24">
                  <c:v>35</c:v>
                </c:pt>
                <c:pt idx="25">
                  <c:v>38</c:v>
                </c:pt>
                <c:pt idx="26">
                  <c:v>41.9</c:v>
                </c:pt>
                <c:pt idx="27">
                  <c:v>53.1</c:v>
                </c:pt>
                <c:pt idx="28">
                  <c:v>59.7</c:v>
                </c:pt>
                <c:pt idx="29">
                  <c:v>68.599999999999994</c:v>
                </c:pt>
                <c:pt idx="30">
                  <c:v>75.900000000000006</c:v>
                </c:pt>
                <c:pt idx="31">
                  <c:v>70.400000000000006</c:v>
                </c:pt>
                <c:pt idx="32">
                  <c:v>66</c:v>
                </c:pt>
                <c:pt idx="33">
                  <c:v>52.2</c:v>
                </c:pt>
                <c:pt idx="34">
                  <c:v>45.7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31.7</c:v>
                </c:pt>
                <c:pt idx="38">
                  <c:v>39.299999999999997</c:v>
                </c:pt>
                <c:pt idx="39">
                  <c:v>52.6</c:v>
                </c:pt>
                <c:pt idx="40">
                  <c:v>64.5</c:v>
                </c:pt>
                <c:pt idx="41">
                  <c:v>72</c:v>
                </c:pt>
                <c:pt idx="42">
                  <c:v>79.7</c:v>
                </c:pt>
                <c:pt idx="43">
                  <c:v>78</c:v>
                </c:pt>
                <c:pt idx="44">
                  <c:v>68.7</c:v>
                </c:pt>
                <c:pt idx="45">
                  <c:v>54.2</c:v>
                </c:pt>
                <c:pt idx="46">
                  <c:v>45.3</c:v>
                </c:pt>
                <c:pt idx="47">
                  <c:v>34</c:v>
                </c:pt>
                <c:pt idx="48">
                  <c:v>26.1</c:v>
                </c:pt>
                <c:pt idx="49">
                  <c:v>33.299999999999997</c:v>
                </c:pt>
                <c:pt idx="50">
                  <c:v>42.7</c:v>
                </c:pt>
                <c:pt idx="51">
                  <c:v>60.1</c:v>
                </c:pt>
                <c:pt idx="52">
                  <c:v>59.9</c:v>
                </c:pt>
                <c:pt idx="53">
                  <c:v>76.099999999999994</c:v>
                </c:pt>
                <c:pt idx="54">
                  <c:v>79.5</c:v>
                </c:pt>
                <c:pt idx="55">
                  <c:v>73.8</c:v>
                </c:pt>
                <c:pt idx="56">
                  <c:v>66.7</c:v>
                </c:pt>
                <c:pt idx="57">
                  <c:v>53.9</c:v>
                </c:pt>
                <c:pt idx="58">
                  <c:v>49.1</c:v>
                </c:pt>
                <c:pt idx="59">
                  <c:v>40.299999999999997</c:v>
                </c:pt>
                <c:pt idx="60">
                  <c:v>37.200000000000003</c:v>
                </c:pt>
                <c:pt idx="61">
                  <c:v>31.3</c:v>
                </c:pt>
                <c:pt idx="62">
                  <c:v>46.1</c:v>
                </c:pt>
                <c:pt idx="63">
                  <c:v>52.6</c:v>
                </c:pt>
                <c:pt idx="64">
                  <c:v>62.7</c:v>
                </c:pt>
                <c:pt idx="65">
                  <c:v>71.5</c:v>
                </c:pt>
                <c:pt idx="66">
                  <c:v>78.2</c:v>
                </c:pt>
                <c:pt idx="67">
                  <c:v>77.599999999999994</c:v>
                </c:pt>
                <c:pt idx="68">
                  <c:v>67.099999999999994</c:v>
                </c:pt>
                <c:pt idx="69">
                  <c:v>58.3</c:v>
                </c:pt>
                <c:pt idx="70">
                  <c:v>39.700000000000003</c:v>
                </c:pt>
                <c:pt idx="71">
                  <c:v>33</c:v>
                </c:pt>
                <c:pt idx="72">
                  <c:v>30</c:v>
                </c:pt>
                <c:pt idx="73">
                  <c:v>34.700000000000003</c:v>
                </c:pt>
                <c:pt idx="74">
                  <c:v>39.700000000000003</c:v>
                </c:pt>
                <c:pt idx="75">
                  <c:v>54.6</c:v>
                </c:pt>
                <c:pt idx="76">
                  <c:v>59.7</c:v>
                </c:pt>
                <c:pt idx="77">
                  <c:v>72.8</c:v>
                </c:pt>
                <c:pt idx="78">
                  <c:v>72.900000000000006</c:v>
                </c:pt>
                <c:pt idx="79">
                  <c:v>72.7</c:v>
                </c:pt>
                <c:pt idx="80">
                  <c:v>67.099999999999994</c:v>
                </c:pt>
                <c:pt idx="81">
                  <c:v>55.7</c:v>
                </c:pt>
                <c:pt idx="82">
                  <c:v>39.299999999999997</c:v>
                </c:pt>
                <c:pt idx="83">
                  <c:v>38.299999999999997</c:v>
                </c:pt>
                <c:pt idx="84">
                  <c:v>32.5</c:v>
                </c:pt>
                <c:pt idx="85">
                  <c:v>40.5</c:v>
                </c:pt>
                <c:pt idx="86">
                  <c:v>44.6</c:v>
                </c:pt>
                <c:pt idx="87">
                  <c:v>50.3</c:v>
                </c:pt>
                <c:pt idx="88">
                  <c:v>58.8</c:v>
                </c:pt>
                <c:pt idx="89">
                  <c:v>69.099999999999994</c:v>
                </c:pt>
                <c:pt idx="90">
                  <c:v>75.8</c:v>
                </c:pt>
                <c:pt idx="91">
                  <c:v>73.3</c:v>
                </c:pt>
                <c:pt idx="92">
                  <c:v>65.099999999999994</c:v>
                </c:pt>
                <c:pt idx="93">
                  <c:v>53.7</c:v>
                </c:pt>
                <c:pt idx="94">
                  <c:v>43.6</c:v>
                </c:pt>
                <c:pt idx="95">
                  <c:v>37.200000000000003</c:v>
                </c:pt>
                <c:pt idx="96">
                  <c:v>40.1</c:v>
                </c:pt>
                <c:pt idx="97">
                  <c:v>41</c:v>
                </c:pt>
                <c:pt idx="98">
                  <c:v>45.5</c:v>
                </c:pt>
                <c:pt idx="99">
                  <c:v>54.9</c:v>
                </c:pt>
                <c:pt idx="100">
                  <c:v>66</c:v>
                </c:pt>
                <c:pt idx="101">
                  <c:v>70.400000000000006</c:v>
                </c:pt>
                <c:pt idx="102">
                  <c:v>75.3</c:v>
                </c:pt>
                <c:pt idx="103">
                  <c:v>76.2</c:v>
                </c:pt>
                <c:pt idx="104">
                  <c:v>72.7</c:v>
                </c:pt>
                <c:pt idx="105">
                  <c:v>56.2</c:v>
                </c:pt>
                <c:pt idx="106">
                  <c:v>45.6</c:v>
                </c:pt>
                <c:pt idx="107">
                  <c:v>40.9</c:v>
                </c:pt>
                <c:pt idx="108">
                  <c:v>34.9</c:v>
                </c:pt>
                <c:pt idx="109">
                  <c:v>37.5</c:v>
                </c:pt>
                <c:pt idx="110">
                  <c:v>41.4</c:v>
                </c:pt>
                <c:pt idx="111">
                  <c:v>53</c:v>
                </c:pt>
                <c:pt idx="112">
                  <c:v>62.8</c:v>
                </c:pt>
                <c:pt idx="113">
                  <c:v>70.8</c:v>
                </c:pt>
                <c:pt idx="114">
                  <c:v>78.5</c:v>
                </c:pt>
                <c:pt idx="115">
                  <c:v>75.400000000000006</c:v>
                </c:pt>
                <c:pt idx="116">
                  <c:v>67</c:v>
                </c:pt>
                <c:pt idx="117">
                  <c:v>53.1</c:v>
                </c:pt>
                <c:pt idx="118">
                  <c:v>50.1</c:v>
                </c:pt>
                <c:pt idx="119">
                  <c:v>38.200000000000003</c:v>
                </c:pt>
                <c:pt idx="120">
                  <c:v>32.700000000000003</c:v>
                </c:pt>
                <c:pt idx="121">
                  <c:v>36.799999999999997</c:v>
                </c:pt>
                <c:pt idx="122">
                  <c:v>48.2</c:v>
                </c:pt>
                <c:pt idx="123">
                  <c:v>53.6</c:v>
                </c:pt>
                <c:pt idx="124">
                  <c:v>64.8</c:v>
                </c:pt>
                <c:pt idx="125">
                  <c:v>72.3</c:v>
                </c:pt>
                <c:pt idx="126">
                  <c:v>72.099999999999994</c:v>
                </c:pt>
                <c:pt idx="127">
                  <c:v>73</c:v>
                </c:pt>
                <c:pt idx="128">
                  <c:v>65.2</c:v>
                </c:pt>
                <c:pt idx="129">
                  <c:v>57.2</c:v>
                </c:pt>
                <c:pt idx="130">
                  <c:v>42.9</c:v>
                </c:pt>
                <c:pt idx="131">
                  <c:v>28.1</c:v>
                </c:pt>
                <c:pt idx="132">
                  <c:v>32.299999999999997</c:v>
                </c:pt>
                <c:pt idx="133">
                  <c:v>38.5</c:v>
                </c:pt>
                <c:pt idx="134">
                  <c:v>36.200000000000003</c:v>
                </c:pt>
                <c:pt idx="135">
                  <c:v>55.5</c:v>
                </c:pt>
                <c:pt idx="136">
                  <c:v>60.8</c:v>
                </c:pt>
                <c:pt idx="137">
                  <c:v>69</c:v>
                </c:pt>
                <c:pt idx="138">
                  <c:v>72.2</c:v>
                </c:pt>
                <c:pt idx="139">
                  <c:v>64.099999999999994</c:v>
                </c:pt>
                <c:pt idx="140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0-419B-A73E-6F4DAFF9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40312"/>
        <c:axId val="281039528"/>
      </c:lineChart>
      <c:catAx>
        <c:axId val="28104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039528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28103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040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'9.3'!$C$4:$C$5</c:f>
              <c:strCache>
                <c:ptCount val="2"/>
                <c:pt idx="0">
                  <c:v>Primary Energy</c:v>
                </c:pt>
                <c:pt idx="1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'9.3'!$C$6:$C$69</c:f>
              <c:numCache>
                <c:formatCode>General</c:formatCode>
                <c:ptCount val="64"/>
                <c:pt idx="0">
                  <c:v>31.722159999999999</c:v>
                </c:pt>
                <c:pt idx="1">
                  <c:v>35.540384000000003</c:v>
                </c:pt>
                <c:pt idx="2">
                  <c:v>38.750615000000003</c:v>
                </c:pt>
                <c:pt idx="3">
                  <c:v>37.916913000000001</c:v>
                </c:pt>
                <c:pt idx="4">
                  <c:v>38.180796000000001</c:v>
                </c:pt>
                <c:pt idx="5">
                  <c:v>36.518430000000002</c:v>
                </c:pt>
                <c:pt idx="6">
                  <c:v>40.147666999999998</c:v>
                </c:pt>
                <c:pt idx="7">
                  <c:v>42.622033000000002</c:v>
                </c:pt>
                <c:pt idx="8">
                  <c:v>42.982790000000001</c:v>
                </c:pt>
                <c:pt idx="9">
                  <c:v>40.133327000000001</c:v>
                </c:pt>
                <c:pt idx="10">
                  <c:v>41.948742000000003</c:v>
                </c:pt>
                <c:pt idx="11">
                  <c:v>42.803347000000002</c:v>
                </c:pt>
                <c:pt idx="12">
                  <c:v>43.279040000000002</c:v>
                </c:pt>
                <c:pt idx="13">
                  <c:v>44.875723999999998</c:v>
                </c:pt>
                <c:pt idx="14">
                  <c:v>47.171759000000002</c:v>
                </c:pt>
                <c:pt idx="15">
                  <c:v>49.054017999999999</c:v>
                </c:pt>
                <c:pt idx="16">
                  <c:v>50.673881999999999</c:v>
                </c:pt>
                <c:pt idx="17">
                  <c:v>53.531987000000001</c:v>
                </c:pt>
                <c:pt idx="18">
                  <c:v>56.375801000000003</c:v>
                </c:pt>
                <c:pt idx="19">
                  <c:v>58.220376000000002</c:v>
                </c:pt>
                <c:pt idx="20">
                  <c:v>60.534182000000001</c:v>
                </c:pt>
                <c:pt idx="21">
                  <c:v>63.495438999999998</c:v>
                </c:pt>
                <c:pt idx="22">
                  <c:v>62.716712000000001</c:v>
                </c:pt>
                <c:pt idx="23">
                  <c:v>63.903663999999999</c:v>
                </c:pt>
                <c:pt idx="24">
                  <c:v>63.562604999999998</c:v>
                </c:pt>
                <c:pt idx="25">
                  <c:v>62.344692000000002</c:v>
                </c:pt>
                <c:pt idx="26">
                  <c:v>61.320191000000001</c:v>
                </c:pt>
                <c:pt idx="27">
                  <c:v>61.561168000000002</c:v>
                </c:pt>
                <c:pt idx="28">
                  <c:v>62.011510999999999</c:v>
                </c:pt>
                <c:pt idx="29">
                  <c:v>63.103684000000001</c:v>
                </c:pt>
                <c:pt idx="30">
                  <c:v>65.904290000000003</c:v>
                </c:pt>
                <c:pt idx="31">
                  <c:v>67.175383999999994</c:v>
                </c:pt>
                <c:pt idx="32">
                  <c:v>66.950605999999993</c:v>
                </c:pt>
                <c:pt idx="33">
                  <c:v>66.568607</c:v>
                </c:pt>
                <c:pt idx="34">
                  <c:v>64.114121999999995</c:v>
                </c:pt>
                <c:pt idx="35">
                  <c:v>68.839550000000003</c:v>
                </c:pt>
                <c:pt idx="36">
                  <c:v>67.698303999999993</c:v>
                </c:pt>
                <c:pt idx="37">
                  <c:v>67.066479999999999</c:v>
                </c:pt>
                <c:pt idx="38">
                  <c:v>67.542484999999999</c:v>
                </c:pt>
                <c:pt idx="39">
                  <c:v>68.918718999999996</c:v>
                </c:pt>
                <c:pt idx="40">
                  <c:v>69.320071999999996</c:v>
                </c:pt>
                <c:pt idx="41">
                  <c:v>70.704628999999997</c:v>
                </c:pt>
                <c:pt idx="42">
                  <c:v>70.362375</c:v>
                </c:pt>
                <c:pt idx="43">
                  <c:v>69.955616000000006</c:v>
                </c:pt>
                <c:pt idx="44">
                  <c:v>68.315359999999998</c:v>
                </c:pt>
                <c:pt idx="45">
                  <c:v>70.725632000000004</c:v>
                </c:pt>
                <c:pt idx="46">
                  <c:v>71.173993999999993</c:v>
                </c:pt>
                <c:pt idx="47">
                  <c:v>72.486071999999993</c:v>
                </c:pt>
                <c:pt idx="48">
                  <c:v>72.471913000000001</c:v>
                </c:pt>
                <c:pt idx="49">
                  <c:v>72.876230000000007</c:v>
                </c:pt>
                <c:pt idx="50">
                  <c:v>71.742196000000007</c:v>
                </c:pt>
                <c:pt idx="51">
                  <c:v>71.332158000000007</c:v>
                </c:pt>
                <c:pt idx="52">
                  <c:v>71.734566999999998</c:v>
                </c:pt>
                <c:pt idx="53">
                  <c:v>70.713029000000006</c:v>
                </c:pt>
                <c:pt idx="54">
                  <c:v>69.938280000000006</c:v>
                </c:pt>
                <c:pt idx="55">
                  <c:v>70.232901999999996</c:v>
                </c:pt>
                <c:pt idx="56">
                  <c:v>69.434000999999995</c:v>
                </c:pt>
                <c:pt idx="57">
                  <c:v>70.751868999999999</c:v>
                </c:pt>
                <c:pt idx="58">
                  <c:v>71.419022999999996</c:v>
                </c:pt>
                <c:pt idx="59">
                  <c:v>73.233666999999997</c:v>
                </c:pt>
                <c:pt idx="60">
                  <c:v>72.681077999999999</c:v>
                </c:pt>
                <c:pt idx="61">
                  <c:v>74.769216999999998</c:v>
                </c:pt>
                <c:pt idx="62">
                  <c:v>78.002358000000001</c:v>
                </c:pt>
                <c:pt idx="63">
                  <c:v>79.251064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C-488C-B95E-AA056C34E976}"/>
            </c:ext>
          </c:extLst>
        </c:ser>
        <c:ser>
          <c:idx val="1"/>
          <c:order val="1"/>
          <c:tx>
            <c:strRef>
              <c:f>'9.3'!$D$4:$D$5</c:f>
              <c:strCache>
                <c:ptCount val="2"/>
                <c:pt idx="0">
                  <c:v>Primary Energy</c:v>
                </c:pt>
                <c:pt idx="1">
                  <c:v>Imports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'9.3'!$D$6:$D$69</c:f>
              <c:numCache>
                <c:formatCode>General</c:formatCode>
                <c:ptCount val="64"/>
                <c:pt idx="0">
                  <c:v>1.4481580000000001</c:v>
                </c:pt>
                <c:pt idx="1">
                  <c:v>1.912887</c:v>
                </c:pt>
                <c:pt idx="2">
                  <c:v>1.892425</c:v>
                </c:pt>
                <c:pt idx="3">
                  <c:v>2.1459839999999999</c:v>
                </c:pt>
                <c:pt idx="4">
                  <c:v>2.3130419999999998</c:v>
                </c:pt>
                <c:pt idx="5">
                  <c:v>2.3478759999999999</c:v>
                </c:pt>
                <c:pt idx="6">
                  <c:v>2.7899080000000001</c:v>
                </c:pt>
                <c:pt idx="7">
                  <c:v>3.2067410000000001</c:v>
                </c:pt>
                <c:pt idx="8">
                  <c:v>3.5289830000000002</c:v>
                </c:pt>
                <c:pt idx="9">
                  <c:v>3.8843709999999998</c:v>
                </c:pt>
                <c:pt idx="10">
                  <c:v>4.0762780000000003</c:v>
                </c:pt>
                <c:pt idx="11">
                  <c:v>4.1876259999999998</c:v>
                </c:pt>
                <c:pt idx="12">
                  <c:v>4.4369009999999998</c:v>
                </c:pt>
                <c:pt idx="13">
                  <c:v>4.9942789999999997</c:v>
                </c:pt>
                <c:pt idx="14">
                  <c:v>5.0866540000000002</c:v>
                </c:pt>
                <c:pt idx="15">
                  <c:v>5.4472959999999997</c:v>
                </c:pt>
                <c:pt idx="16">
                  <c:v>5.8919350000000001</c:v>
                </c:pt>
                <c:pt idx="17">
                  <c:v>6.1458320000000004</c:v>
                </c:pt>
                <c:pt idx="18">
                  <c:v>6.1591550000000002</c:v>
                </c:pt>
                <c:pt idx="19">
                  <c:v>6.9051140000000002</c:v>
                </c:pt>
                <c:pt idx="20">
                  <c:v>7.6762160000000002</c:v>
                </c:pt>
                <c:pt idx="21">
                  <c:v>8.3416149999999991</c:v>
                </c:pt>
                <c:pt idx="22">
                  <c:v>9.53477</c:v>
                </c:pt>
                <c:pt idx="23">
                  <c:v>11.387141</c:v>
                </c:pt>
                <c:pt idx="24">
                  <c:v>14.613144999999999</c:v>
                </c:pt>
                <c:pt idx="25">
                  <c:v>14.304275000000001</c:v>
                </c:pt>
                <c:pt idx="26">
                  <c:v>14.032389</c:v>
                </c:pt>
                <c:pt idx="27">
                  <c:v>16.760058999999998</c:v>
                </c:pt>
                <c:pt idx="28">
                  <c:v>19.948131</c:v>
                </c:pt>
                <c:pt idx="29">
                  <c:v>19.106169999999999</c:v>
                </c:pt>
                <c:pt idx="30">
                  <c:v>19.459817000000001</c:v>
                </c:pt>
                <c:pt idx="31">
                  <c:v>15.796234999999999</c:v>
                </c:pt>
                <c:pt idx="32">
                  <c:v>13.719027000000001</c:v>
                </c:pt>
                <c:pt idx="33">
                  <c:v>11.861081</c:v>
                </c:pt>
                <c:pt idx="34">
                  <c:v>11.751802</c:v>
                </c:pt>
                <c:pt idx="35">
                  <c:v>12.470726000000001</c:v>
                </c:pt>
                <c:pt idx="36">
                  <c:v>11.780575000000001</c:v>
                </c:pt>
                <c:pt idx="37">
                  <c:v>14.151401999999999</c:v>
                </c:pt>
                <c:pt idx="38">
                  <c:v>15.398223</c:v>
                </c:pt>
                <c:pt idx="39">
                  <c:v>17.295929999999998</c:v>
                </c:pt>
                <c:pt idx="40">
                  <c:v>18.766297000000002</c:v>
                </c:pt>
                <c:pt idx="41">
                  <c:v>18.817257999999999</c:v>
                </c:pt>
                <c:pt idx="42">
                  <c:v>18.334821000000002</c:v>
                </c:pt>
                <c:pt idx="43">
                  <c:v>19.372204</c:v>
                </c:pt>
                <c:pt idx="44">
                  <c:v>21.272542000000001</c:v>
                </c:pt>
                <c:pt idx="45">
                  <c:v>22.389927</c:v>
                </c:pt>
                <c:pt idx="46">
                  <c:v>22.260473000000001</c:v>
                </c:pt>
                <c:pt idx="47">
                  <c:v>23.701778000000001</c:v>
                </c:pt>
                <c:pt idx="48">
                  <c:v>25.215347000000001</c:v>
                </c:pt>
                <c:pt idx="49">
                  <c:v>26.580687000000001</c:v>
                </c:pt>
                <c:pt idx="50">
                  <c:v>27.252254000000001</c:v>
                </c:pt>
                <c:pt idx="51">
                  <c:v>28.972788000000001</c:v>
                </c:pt>
                <c:pt idx="52">
                  <c:v>30.157055</c:v>
                </c:pt>
                <c:pt idx="53">
                  <c:v>29.408183000000001</c:v>
                </c:pt>
                <c:pt idx="54">
                  <c:v>31.061029000000001</c:v>
                </c:pt>
                <c:pt idx="55">
                  <c:v>33.543726999999997</c:v>
                </c:pt>
                <c:pt idx="56">
                  <c:v>34.709032000000001</c:v>
                </c:pt>
                <c:pt idx="57">
                  <c:v>34.678919</c:v>
                </c:pt>
                <c:pt idx="58">
                  <c:v>34.703625000000002</c:v>
                </c:pt>
                <c:pt idx="59">
                  <c:v>32.993293999999999</c:v>
                </c:pt>
                <c:pt idx="60">
                  <c:v>29.705994</c:v>
                </c:pt>
                <c:pt idx="61">
                  <c:v>29.877210999999999</c:v>
                </c:pt>
                <c:pt idx="62">
                  <c:v>28.719733000000002</c:v>
                </c:pt>
                <c:pt idx="63">
                  <c:v>27.074759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C-488C-B95E-AA056C34E976}"/>
            </c:ext>
          </c:extLst>
        </c:ser>
        <c:ser>
          <c:idx val="2"/>
          <c:order val="2"/>
          <c:tx>
            <c:strRef>
              <c:f>'9.3'!$E$4:$E$5</c:f>
              <c:strCache>
                <c:ptCount val="2"/>
                <c:pt idx="0">
                  <c:v>Primary Energy</c:v>
                </c:pt>
                <c:pt idx="1">
                  <c:v>Exports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'9.3'!$E$6:$E$69</c:f>
              <c:numCache>
                <c:formatCode>General</c:formatCode>
                <c:ptCount val="64"/>
                <c:pt idx="0">
                  <c:v>1.5917600000000001</c:v>
                </c:pt>
                <c:pt idx="1">
                  <c:v>1.465322</c:v>
                </c:pt>
                <c:pt idx="2">
                  <c:v>2.6215449999999998</c:v>
                </c:pt>
                <c:pt idx="3">
                  <c:v>2.3651309999999999</c:v>
                </c:pt>
                <c:pt idx="4">
                  <c:v>1.8660129999999999</c:v>
                </c:pt>
                <c:pt idx="5">
                  <c:v>1.6963010000000001</c:v>
                </c:pt>
                <c:pt idx="6">
                  <c:v>2.2855080000000001</c:v>
                </c:pt>
                <c:pt idx="7">
                  <c:v>2.9453770000000001</c:v>
                </c:pt>
                <c:pt idx="8">
                  <c:v>3.439441</c:v>
                </c:pt>
                <c:pt idx="9">
                  <c:v>2.049839</c:v>
                </c:pt>
                <c:pt idx="10">
                  <c:v>1.5338080000000001</c:v>
                </c:pt>
                <c:pt idx="11">
                  <c:v>1.4774750000000001</c:v>
                </c:pt>
                <c:pt idx="12">
                  <c:v>1.376584</c:v>
                </c:pt>
                <c:pt idx="13">
                  <c:v>1.4725360000000001</c:v>
                </c:pt>
                <c:pt idx="14">
                  <c:v>1.835183</c:v>
                </c:pt>
                <c:pt idx="15">
                  <c:v>1.8146610000000001</c:v>
                </c:pt>
                <c:pt idx="16">
                  <c:v>1.8289329999999999</c:v>
                </c:pt>
                <c:pt idx="17">
                  <c:v>1.829067</c:v>
                </c:pt>
                <c:pt idx="18">
                  <c:v>2.115402</c:v>
                </c:pt>
                <c:pt idx="19">
                  <c:v>1.998489</c:v>
                </c:pt>
                <c:pt idx="20">
                  <c:v>2.1256590000000002</c:v>
                </c:pt>
                <c:pt idx="21">
                  <c:v>2.6321349999999999</c:v>
                </c:pt>
                <c:pt idx="22">
                  <c:v>2.1508980000000002</c:v>
                </c:pt>
                <c:pt idx="23">
                  <c:v>2.1183100000000001</c:v>
                </c:pt>
                <c:pt idx="24">
                  <c:v>2.0330859999999999</c:v>
                </c:pt>
                <c:pt idx="25">
                  <c:v>2.2033659999999999</c:v>
                </c:pt>
                <c:pt idx="26">
                  <c:v>2.323251</c:v>
                </c:pt>
                <c:pt idx="27">
                  <c:v>2.1716880000000001</c:v>
                </c:pt>
                <c:pt idx="28">
                  <c:v>2.0518909999999999</c:v>
                </c:pt>
                <c:pt idx="29">
                  <c:v>1.9204369999999999</c:v>
                </c:pt>
                <c:pt idx="30">
                  <c:v>2.8551139999999999</c:v>
                </c:pt>
                <c:pt idx="31">
                  <c:v>3.6947709999999998</c:v>
                </c:pt>
                <c:pt idx="32">
                  <c:v>4.3072410000000003</c:v>
                </c:pt>
                <c:pt idx="33">
                  <c:v>4.6076009999999998</c:v>
                </c:pt>
                <c:pt idx="34">
                  <c:v>3.6929310000000002</c:v>
                </c:pt>
                <c:pt idx="35">
                  <c:v>3.7861470000000002</c:v>
                </c:pt>
                <c:pt idx="36">
                  <c:v>4.1961779999999997</c:v>
                </c:pt>
                <c:pt idx="37">
                  <c:v>4.0214790000000002</c:v>
                </c:pt>
                <c:pt idx="38">
                  <c:v>3.8119499999999999</c:v>
                </c:pt>
                <c:pt idx="39">
                  <c:v>4.3664529999999999</c:v>
                </c:pt>
                <c:pt idx="40">
                  <c:v>4.6608989999999997</c:v>
                </c:pt>
                <c:pt idx="41">
                  <c:v>4.7524839999999999</c:v>
                </c:pt>
                <c:pt idx="42">
                  <c:v>5.1409649999999996</c:v>
                </c:pt>
                <c:pt idx="43">
                  <c:v>4.9369420000000002</c:v>
                </c:pt>
                <c:pt idx="44">
                  <c:v>4.2583659999999997</c:v>
                </c:pt>
                <c:pt idx="45">
                  <c:v>4.0611459999999999</c:v>
                </c:pt>
                <c:pt idx="46">
                  <c:v>4.5108680000000003</c:v>
                </c:pt>
                <c:pt idx="47">
                  <c:v>4.6332659999999999</c:v>
                </c:pt>
                <c:pt idx="48">
                  <c:v>4.5139930000000001</c:v>
                </c:pt>
                <c:pt idx="49">
                  <c:v>4.2991999999999999</c:v>
                </c:pt>
                <c:pt idx="50">
                  <c:v>3.714985</c:v>
                </c:pt>
                <c:pt idx="51">
                  <c:v>4.0058629999999997</c:v>
                </c:pt>
                <c:pt idx="52">
                  <c:v>3.7706710000000001</c:v>
                </c:pt>
                <c:pt idx="53">
                  <c:v>3.6687219999999998</c:v>
                </c:pt>
                <c:pt idx="54">
                  <c:v>4.0542189999999998</c:v>
                </c:pt>
                <c:pt idx="55">
                  <c:v>4.4339810000000002</c:v>
                </c:pt>
                <c:pt idx="56">
                  <c:v>4.5599020000000001</c:v>
                </c:pt>
                <c:pt idx="57">
                  <c:v>4.8725769999999997</c:v>
                </c:pt>
                <c:pt idx="58">
                  <c:v>5.483466</c:v>
                </c:pt>
                <c:pt idx="59">
                  <c:v>7.0627449999999996</c:v>
                </c:pt>
                <c:pt idx="60">
                  <c:v>6.965738</c:v>
                </c:pt>
                <c:pt idx="61">
                  <c:v>8.2342300000000002</c:v>
                </c:pt>
                <c:pt idx="62">
                  <c:v>10.458598</c:v>
                </c:pt>
                <c:pt idx="63">
                  <c:v>11.356824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C-488C-B95E-AA056C34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32184"/>
        <c:axId val="1095527264"/>
      </c:lineChart>
      <c:catAx>
        <c:axId val="109553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27264"/>
        <c:crosses val="autoZero"/>
        <c:auto val="1"/>
        <c:lblAlgn val="ctr"/>
        <c:lblOffset val="100"/>
        <c:noMultiLvlLbl val="0"/>
      </c:catAx>
      <c:valAx>
        <c:axId val="1095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3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'9.10.1'!$A$36:$A$59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'9.10.1'!$B$36:$B$59</c:f>
              <c:numCache>
                <c:formatCode>General</c:formatCode>
                <c:ptCount val="24"/>
                <c:pt idx="0">
                  <c:v>28.1</c:v>
                </c:pt>
                <c:pt idx="1">
                  <c:v>32.700000000000003</c:v>
                </c:pt>
                <c:pt idx="2">
                  <c:v>36.799999999999997</c:v>
                </c:pt>
                <c:pt idx="3">
                  <c:v>40.799999999999997</c:v>
                </c:pt>
                <c:pt idx="4">
                  <c:v>41.3</c:v>
                </c:pt>
                <c:pt idx="5">
                  <c:v>42.2</c:v>
                </c:pt>
                <c:pt idx="6">
                  <c:v>42.9</c:v>
                </c:pt>
                <c:pt idx="7">
                  <c:v>48.1</c:v>
                </c:pt>
                <c:pt idx="8">
                  <c:v>48.2</c:v>
                </c:pt>
                <c:pt idx="9">
                  <c:v>48.6</c:v>
                </c:pt>
                <c:pt idx="10">
                  <c:v>53.6</c:v>
                </c:pt>
                <c:pt idx="11">
                  <c:v>54.3</c:v>
                </c:pt>
                <c:pt idx="12">
                  <c:v>57.2</c:v>
                </c:pt>
                <c:pt idx="13">
                  <c:v>58.7</c:v>
                </c:pt>
                <c:pt idx="14">
                  <c:v>61.6</c:v>
                </c:pt>
                <c:pt idx="15">
                  <c:v>64.8</c:v>
                </c:pt>
                <c:pt idx="16">
                  <c:v>65.2</c:v>
                </c:pt>
                <c:pt idx="17">
                  <c:v>66.099999999999994</c:v>
                </c:pt>
                <c:pt idx="18">
                  <c:v>72</c:v>
                </c:pt>
                <c:pt idx="19">
                  <c:v>72.099999999999994</c:v>
                </c:pt>
                <c:pt idx="20">
                  <c:v>72.3</c:v>
                </c:pt>
                <c:pt idx="21">
                  <c:v>73</c:v>
                </c:pt>
                <c:pt idx="22">
                  <c:v>73.8</c:v>
                </c:pt>
                <c:pt idx="2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2-4FAD-973A-F7FD83BD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5408"/>
        <c:axId val="635156720"/>
      </c:scatterChart>
      <c:valAx>
        <c:axId val="6351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156720"/>
        <c:crosses val="autoZero"/>
        <c:crossBetween val="midCat"/>
      </c:valAx>
      <c:valAx>
        <c:axId val="63515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1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'9.10.1'!$A$36:$A$59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'9.10.1'!$B$36:$B$59</c:f>
              <c:numCache>
                <c:formatCode>General</c:formatCode>
                <c:ptCount val="24"/>
                <c:pt idx="0">
                  <c:v>28.1</c:v>
                </c:pt>
                <c:pt idx="1">
                  <c:v>32.700000000000003</c:v>
                </c:pt>
                <c:pt idx="2">
                  <c:v>36.799999999999997</c:v>
                </c:pt>
                <c:pt idx="3">
                  <c:v>40.799999999999997</c:v>
                </c:pt>
                <c:pt idx="4">
                  <c:v>41.3</c:v>
                </c:pt>
                <c:pt idx="5">
                  <c:v>42.2</c:v>
                </c:pt>
                <c:pt idx="6">
                  <c:v>42.9</c:v>
                </c:pt>
                <c:pt idx="7">
                  <c:v>48.1</c:v>
                </c:pt>
                <c:pt idx="8">
                  <c:v>48.2</c:v>
                </c:pt>
                <c:pt idx="9">
                  <c:v>48.6</c:v>
                </c:pt>
                <c:pt idx="10">
                  <c:v>53.6</c:v>
                </c:pt>
                <c:pt idx="11">
                  <c:v>54.3</c:v>
                </c:pt>
                <c:pt idx="12">
                  <c:v>57.2</c:v>
                </c:pt>
                <c:pt idx="13">
                  <c:v>58.7</c:v>
                </c:pt>
                <c:pt idx="14">
                  <c:v>61.6</c:v>
                </c:pt>
                <c:pt idx="15">
                  <c:v>64.8</c:v>
                </c:pt>
                <c:pt idx="16">
                  <c:v>65.2</c:v>
                </c:pt>
                <c:pt idx="17">
                  <c:v>66.099999999999994</c:v>
                </c:pt>
                <c:pt idx="18">
                  <c:v>72</c:v>
                </c:pt>
                <c:pt idx="19">
                  <c:v>72.099999999999994</c:v>
                </c:pt>
                <c:pt idx="20">
                  <c:v>72.3</c:v>
                </c:pt>
                <c:pt idx="21">
                  <c:v>73</c:v>
                </c:pt>
                <c:pt idx="22">
                  <c:v>73.8</c:v>
                </c:pt>
                <c:pt idx="2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1-4F58-919B-577C68F9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79616"/>
        <c:axId val="606868136"/>
      </c:scatterChart>
      <c:valAx>
        <c:axId val="6068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868136"/>
        <c:crosses val="autoZero"/>
        <c:crossBetween val="midCat"/>
      </c:valAx>
      <c:valAx>
        <c:axId val="60686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87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'9.10.2'!$A$35:$A$58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'9.10.2'!$B$35:$B$58</c:f>
              <c:numCache>
                <c:formatCode>General</c:formatCode>
                <c:ptCount val="24"/>
                <c:pt idx="0">
                  <c:v>28.1</c:v>
                </c:pt>
                <c:pt idx="1">
                  <c:v>32.700000000000003</c:v>
                </c:pt>
                <c:pt idx="2">
                  <c:v>36.799999999999997</c:v>
                </c:pt>
                <c:pt idx="3">
                  <c:v>40.799999999999997</c:v>
                </c:pt>
                <c:pt idx="4">
                  <c:v>41.3</c:v>
                </c:pt>
                <c:pt idx="5">
                  <c:v>42.2</c:v>
                </c:pt>
                <c:pt idx="6">
                  <c:v>42.9</c:v>
                </c:pt>
                <c:pt idx="7">
                  <c:v>48.1</c:v>
                </c:pt>
                <c:pt idx="8">
                  <c:v>48.2</c:v>
                </c:pt>
                <c:pt idx="9">
                  <c:v>48.6</c:v>
                </c:pt>
                <c:pt idx="10">
                  <c:v>53.6</c:v>
                </c:pt>
                <c:pt idx="11">
                  <c:v>54.3</c:v>
                </c:pt>
                <c:pt idx="12">
                  <c:v>57.2</c:v>
                </c:pt>
                <c:pt idx="13">
                  <c:v>58.7</c:v>
                </c:pt>
                <c:pt idx="14">
                  <c:v>61.6</c:v>
                </c:pt>
                <c:pt idx="15">
                  <c:v>64.8</c:v>
                </c:pt>
                <c:pt idx="16">
                  <c:v>65.2</c:v>
                </c:pt>
                <c:pt idx="17">
                  <c:v>66.099999999999994</c:v>
                </c:pt>
                <c:pt idx="18">
                  <c:v>72</c:v>
                </c:pt>
                <c:pt idx="19">
                  <c:v>72.099999999999994</c:v>
                </c:pt>
                <c:pt idx="20">
                  <c:v>72.3</c:v>
                </c:pt>
                <c:pt idx="21">
                  <c:v>73</c:v>
                </c:pt>
                <c:pt idx="22">
                  <c:v>73.8</c:v>
                </c:pt>
                <c:pt idx="2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F-4DDE-86F9-F64AE25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2320"/>
        <c:axId val="501507240"/>
      </c:scatterChart>
      <c:valAx>
        <c:axId val="50150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7240"/>
        <c:crosses val="autoZero"/>
        <c:crossBetween val="midCat"/>
      </c:valAx>
      <c:valAx>
        <c:axId val="50150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'9.10.3'!$A$34:$A$57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'9.10.3'!$B$34:$B$57</c:f>
              <c:numCache>
                <c:formatCode>General</c:formatCode>
                <c:ptCount val="24"/>
                <c:pt idx="0">
                  <c:v>28.1</c:v>
                </c:pt>
                <c:pt idx="1">
                  <c:v>32.700000000000003</c:v>
                </c:pt>
                <c:pt idx="2">
                  <c:v>36.799999999999997</c:v>
                </c:pt>
                <c:pt idx="3">
                  <c:v>40.799999999999997</c:v>
                </c:pt>
                <c:pt idx="4">
                  <c:v>41.3</c:v>
                </c:pt>
                <c:pt idx="5">
                  <c:v>42.2</c:v>
                </c:pt>
                <c:pt idx="6">
                  <c:v>42.9</c:v>
                </c:pt>
                <c:pt idx="7">
                  <c:v>48.1</c:v>
                </c:pt>
                <c:pt idx="8">
                  <c:v>48.2</c:v>
                </c:pt>
                <c:pt idx="9">
                  <c:v>48.6</c:v>
                </c:pt>
                <c:pt idx="10">
                  <c:v>53.6</c:v>
                </c:pt>
                <c:pt idx="11">
                  <c:v>54.3</c:v>
                </c:pt>
                <c:pt idx="12">
                  <c:v>57.2</c:v>
                </c:pt>
                <c:pt idx="13">
                  <c:v>58.7</c:v>
                </c:pt>
                <c:pt idx="14">
                  <c:v>61.6</c:v>
                </c:pt>
                <c:pt idx="15">
                  <c:v>64.8</c:v>
                </c:pt>
                <c:pt idx="16">
                  <c:v>65.2</c:v>
                </c:pt>
                <c:pt idx="17">
                  <c:v>66.099999999999994</c:v>
                </c:pt>
                <c:pt idx="18">
                  <c:v>72</c:v>
                </c:pt>
                <c:pt idx="19">
                  <c:v>72.099999999999994</c:v>
                </c:pt>
                <c:pt idx="20">
                  <c:v>72.3</c:v>
                </c:pt>
                <c:pt idx="21">
                  <c:v>73</c:v>
                </c:pt>
                <c:pt idx="22">
                  <c:v>73.8</c:v>
                </c:pt>
                <c:pt idx="2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9-4AB5-8EED-D1D3A818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4248"/>
        <c:axId val="501407528"/>
      </c:scatterChart>
      <c:valAx>
        <c:axId val="50140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7528"/>
        <c:crosses val="autoZero"/>
        <c:crossBetween val="midCat"/>
      </c:valAx>
      <c:valAx>
        <c:axId val="501407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4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'9.16'!$B$3</c:f>
              <c:strCache>
                <c:ptCount val="1"/>
                <c:pt idx="0">
                  <c:v>High Jump (in.)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42169728783902E-2"/>
                  <c:y val="-0.19274387576552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'9.16'!$A$4:$A$29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cat>
          <c:val>
            <c:numRef>
              <c:f>'9.16'!$B$4:$B$29</c:f>
              <c:numCache>
                <c:formatCode>0.000</c:formatCode>
                <c:ptCount val="26"/>
                <c:pt idx="0">
                  <c:v>71.25</c:v>
                </c:pt>
                <c:pt idx="1">
                  <c:v>74.8</c:v>
                </c:pt>
                <c:pt idx="2">
                  <c:v>71</c:v>
                </c:pt>
                <c:pt idx="3">
                  <c:v>75</c:v>
                </c:pt>
                <c:pt idx="4">
                  <c:v>76</c:v>
                </c:pt>
                <c:pt idx="5">
                  <c:v>76.25</c:v>
                </c:pt>
                <c:pt idx="6">
                  <c:v>78</c:v>
                </c:pt>
                <c:pt idx="7">
                  <c:v>76.375</c:v>
                </c:pt>
                <c:pt idx="8">
                  <c:v>77.625</c:v>
                </c:pt>
                <c:pt idx="9">
                  <c:v>79.9375</c:v>
                </c:pt>
                <c:pt idx="10">
                  <c:v>78</c:v>
                </c:pt>
                <c:pt idx="11">
                  <c:v>80.319999999999993</c:v>
                </c:pt>
                <c:pt idx="12">
                  <c:v>83.25</c:v>
                </c:pt>
                <c:pt idx="13">
                  <c:v>85</c:v>
                </c:pt>
                <c:pt idx="14">
                  <c:v>85.375</c:v>
                </c:pt>
                <c:pt idx="15">
                  <c:v>88.25</c:v>
                </c:pt>
                <c:pt idx="16">
                  <c:v>87.75</c:v>
                </c:pt>
                <c:pt idx="17">
                  <c:v>88.5</c:v>
                </c:pt>
                <c:pt idx="18">
                  <c:v>92.75</c:v>
                </c:pt>
                <c:pt idx="19">
                  <c:v>92.5</c:v>
                </c:pt>
                <c:pt idx="20" formatCode="General">
                  <c:v>93.700999999999993</c:v>
                </c:pt>
                <c:pt idx="21">
                  <c:v>92.126000000000005</c:v>
                </c:pt>
                <c:pt idx="22">
                  <c:v>94.093999999999994</c:v>
                </c:pt>
                <c:pt idx="23">
                  <c:v>92.52</c:v>
                </c:pt>
                <c:pt idx="24">
                  <c:v>92.912999999999997</c:v>
                </c:pt>
                <c:pt idx="25">
                  <c:v>92.91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5-4A57-B707-A2F60B5D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49816"/>
        <c:axId val="618548176"/>
      </c:lineChart>
      <c:catAx>
        <c:axId val="6185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8176"/>
        <c:crosses val="autoZero"/>
        <c:auto val="1"/>
        <c:lblAlgn val="ctr"/>
        <c:lblOffset val="100"/>
        <c:noMultiLvlLbl val="0"/>
      </c:catAx>
      <c:valAx>
        <c:axId val="618548176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Jump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'9.16'!$C$3</c:f>
              <c:strCache>
                <c:ptCount val="1"/>
                <c:pt idx="0">
                  <c:v>Discus (in.)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065398075240596E-2"/>
                  <c:y val="-0.17703083989501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'9.16'!$A$4:$A$29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cat>
          <c:val>
            <c:numRef>
              <c:f>'9.16'!$C$4:$C$29</c:f>
              <c:numCache>
                <c:formatCode>0.000</c:formatCode>
                <c:ptCount val="26"/>
                <c:pt idx="0">
                  <c:v>1147.5</c:v>
                </c:pt>
                <c:pt idx="1">
                  <c:v>1418.9</c:v>
                </c:pt>
                <c:pt idx="2">
                  <c:v>1546.5</c:v>
                </c:pt>
                <c:pt idx="3">
                  <c:v>1610</c:v>
                </c:pt>
                <c:pt idx="4">
                  <c:v>1780</c:v>
                </c:pt>
                <c:pt idx="5">
                  <c:v>1759.25</c:v>
                </c:pt>
                <c:pt idx="6">
                  <c:v>1817.125</c:v>
                </c:pt>
                <c:pt idx="7">
                  <c:v>1863</c:v>
                </c:pt>
                <c:pt idx="8">
                  <c:v>1946.875</c:v>
                </c:pt>
                <c:pt idx="9">
                  <c:v>1987.375</c:v>
                </c:pt>
                <c:pt idx="10">
                  <c:v>2078</c:v>
                </c:pt>
                <c:pt idx="11">
                  <c:v>2166.85</c:v>
                </c:pt>
                <c:pt idx="12">
                  <c:v>2218.5</c:v>
                </c:pt>
                <c:pt idx="13">
                  <c:v>2330</c:v>
                </c:pt>
                <c:pt idx="14">
                  <c:v>2401.5</c:v>
                </c:pt>
                <c:pt idx="15">
                  <c:v>2550.5</c:v>
                </c:pt>
                <c:pt idx="16">
                  <c:v>2535</c:v>
                </c:pt>
                <c:pt idx="17">
                  <c:v>2657.4</c:v>
                </c:pt>
                <c:pt idx="18">
                  <c:v>2624</c:v>
                </c:pt>
                <c:pt idx="19">
                  <c:v>2622</c:v>
                </c:pt>
                <c:pt idx="20">
                  <c:v>2709.4479999999999</c:v>
                </c:pt>
                <c:pt idx="21">
                  <c:v>2563.779</c:v>
                </c:pt>
                <c:pt idx="22">
                  <c:v>2732.2829999999999</c:v>
                </c:pt>
                <c:pt idx="23">
                  <c:v>2728.346</c:v>
                </c:pt>
                <c:pt idx="24">
                  <c:v>2751.5740000000001</c:v>
                </c:pt>
                <c:pt idx="25">
                  <c:v>2709.45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9-4120-8A2E-0F0B5E90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49816"/>
        <c:axId val="618548176"/>
      </c:lineChart>
      <c:catAx>
        <c:axId val="6185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8176"/>
        <c:crosses val="autoZero"/>
        <c:auto val="1"/>
        <c:lblAlgn val="ctr"/>
        <c:lblOffset val="100"/>
        <c:noMultiLvlLbl val="0"/>
      </c:catAx>
      <c:valAx>
        <c:axId val="618548176"/>
        <c:scaling>
          <c:orientation val="minMax"/>
          <c:max val="30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Discus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'9.16'!$D$3</c:f>
              <c:strCache>
                <c:ptCount val="1"/>
                <c:pt idx="0">
                  <c:v>Long Jump (in.)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065398075240596E-2"/>
                  <c:y val="-0.17703083989501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'9.16'!$A$4:$A$29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cat>
          <c:val>
            <c:numRef>
              <c:f>'9.16'!$D$4:$D$29</c:f>
              <c:numCache>
                <c:formatCode>0.000</c:formatCode>
                <c:ptCount val="26"/>
                <c:pt idx="0">
                  <c:v>249.75</c:v>
                </c:pt>
                <c:pt idx="1">
                  <c:v>282.875</c:v>
                </c:pt>
                <c:pt idx="2">
                  <c:v>289</c:v>
                </c:pt>
                <c:pt idx="3">
                  <c:v>294.5</c:v>
                </c:pt>
                <c:pt idx="4">
                  <c:v>299.25</c:v>
                </c:pt>
                <c:pt idx="5">
                  <c:v>281.5</c:v>
                </c:pt>
                <c:pt idx="6">
                  <c:v>293.125</c:v>
                </c:pt>
                <c:pt idx="7">
                  <c:v>304.75</c:v>
                </c:pt>
                <c:pt idx="8">
                  <c:v>300.75</c:v>
                </c:pt>
                <c:pt idx="9">
                  <c:v>317.3125</c:v>
                </c:pt>
                <c:pt idx="10">
                  <c:v>308</c:v>
                </c:pt>
                <c:pt idx="11">
                  <c:v>298</c:v>
                </c:pt>
                <c:pt idx="12">
                  <c:v>308.25</c:v>
                </c:pt>
                <c:pt idx="13">
                  <c:v>319.75</c:v>
                </c:pt>
                <c:pt idx="14">
                  <c:v>317.75</c:v>
                </c:pt>
                <c:pt idx="15">
                  <c:v>350.5</c:v>
                </c:pt>
                <c:pt idx="16">
                  <c:v>324.5</c:v>
                </c:pt>
                <c:pt idx="17">
                  <c:v>328.5</c:v>
                </c:pt>
                <c:pt idx="18">
                  <c:v>336.25</c:v>
                </c:pt>
                <c:pt idx="19">
                  <c:v>336.25</c:v>
                </c:pt>
                <c:pt idx="20" formatCode="General">
                  <c:v>343.30700000000002</c:v>
                </c:pt>
                <c:pt idx="21">
                  <c:v>334.64499999999998</c:v>
                </c:pt>
                <c:pt idx="22">
                  <c:v>334.64499999999998</c:v>
                </c:pt>
                <c:pt idx="23">
                  <c:v>336.61399999999998</c:v>
                </c:pt>
                <c:pt idx="24">
                  <c:v>338.18799999999999</c:v>
                </c:pt>
                <c:pt idx="25">
                  <c:v>328.46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5-4411-BB48-47D43E7D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49816"/>
        <c:axId val="618548176"/>
      </c:lineChart>
      <c:catAx>
        <c:axId val="6185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8176"/>
        <c:crosses val="autoZero"/>
        <c:auto val="1"/>
        <c:lblAlgn val="ctr"/>
        <c:lblOffset val="100"/>
        <c:noMultiLvlLbl val="0"/>
      </c:catAx>
      <c:valAx>
        <c:axId val="61854817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Long Jump (in.)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E0!$B$28:$B$52</c:f>
              <c:numCache>
                <c:formatCode>General</c:formatCode>
                <c:ptCount val="25"/>
                <c:pt idx="0">
                  <c:v>1900</c:v>
                </c:pt>
                <c:pt idx="1">
                  <c:v>1904</c:v>
                </c:pt>
                <c:pt idx="2">
                  <c:v>1908</c:v>
                </c:pt>
                <c:pt idx="3">
                  <c:v>1912</c:v>
                </c:pt>
                <c:pt idx="4">
                  <c:v>1920</c:v>
                </c:pt>
                <c:pt idx="5">
                  <c:v>1924</c:v>
                </c:pt>
                <c:pt idx="6">
                  <c:v>1928</c:v>
                </c:pt>
                <c:pt idx="7">
                  <c:v>1932</c:v>
                </c:pt>
                <c:pt idx="8">
                  <c:v>1936</c:v>
                </c:pt>
                <c:pt idx="9">
                  <c:v>1948</c:v>
                </c:pt>
                <c:pt idx="10">
                  <c:v>1952</c:v>
                </c:pt>
                <c:pt idx="11">
                  <c:v>1956</c:v>
                </c:pt>
                <c:pt idx="12">
                  <c:v>1960</c:v>
                </c:pt>
                <c:pt idx="13">
                  <c:v>1964</c:v>
                </c:pt>
                <c:pt idx="14">
                  <c:v>1968</c:v>
                </c:pt>
                <c:pt idx="15">
                  <c:v>1972</c:v>
                </c:pt>
                <c:pt idx="16">
                  <c:v>1976</c:v>
                </c:pt>
                <c:pt idx="17">
                  <c:v>1980</c:v>
                </c:pt>
                <c:pt idx="18">
                  <c:v>1984</c:v>
                </c:pt>
                <c:pt idx="19">
                  <c:v>1988</c:v>
                </c:pt>
                <c:pt idx="20">
                  <c:v>1992</c:v>
                </c:pt>
                <c:pt idx="21">
                  <c:v>1996</c:v>
                </c:pt>
                <c:pt idx="22">
                  <c:v>2000</c:v>
                </c:pt>
                <c:pt idx="23">
                  <c:v>2004</c:v>
                </c:pt>
                <c:pt idx="24">
                  <c:v>2008</c:v>
                </c:pt>
              </c:numCache>
            </c:numRef>
          </c:xVal>
          <c:yVal>
            <c:numRef>
              <c:f>E0!$D$28:$D$52</c:f>
              <c:numCache>
                <c:formatCode>General</c:formatCode>
                <c:ptCount val="25"/>
                <c:pt idx="0">
                  <c:v>71.25</c:v>
                </c:pt>
                <c:pt idx="1">
                  <c:v>74.22687765129551</c:v>
                </c:pt>
                <c:pt idx="2">
                  <c:v>71.52095653478662</c:v>
                </c:pt>
                <c:pt idx="3">
                  <c:v>74.438333081118842</c:v>
                </c:pt>
                <c:pt idx="4">
                  <c:v>75.747879940156821</c:v>
                </c:pt>
                <c:pt idx="5">
                  <c:v>76.168936273794657</c:v>
                </c:pt>
                <c:pt idx="6">
                  <c:v>77.70438773425623</c:v>
                </c:pt>
                <c:pt idx="7">
                  <c:v>76.589620231153759</c:v>
                </c:pt>
                <c:pt idx="8">
                  <c:v>77.457845271852889</c:v>
                </c:pt>
                <c:pt idx="9">
                  <c:v>79.537177312176951</c:v>
                </c:pt>
                <c:pt idx="10">
                  <c:v>78.248166386346512</c:v>
                </c:pt>
                <c:pt idx="11">
                  <c:v>79.985517141751558</c:v>
                </c:pt>
                <c:pt idx="12">
                  <c:v>82.722972370978894</c:v>
                </c:pt>
                <c:pt idx="13">
                  <c:v>84.632390021743788</c:v>
                </c:pt>
                <c:pt idx="14">
                  <c:v>85.255110880307157</c:v>
                </c:pt>
                <c:pt idx="15">
                  <c:v>87.766496370031589</c:v>
                </c:pt>
                <c:pt idx="16">
                  <c:v>87.752663222066928</c:v>
                </c:pt>
                <c:pt idx="17">
                  <c:v>88.379347771988108</c:v>
                </c:pt>
                <c:pt idx="18">
                  <c:v>92.044389163298959</c:v>
                </c:pt>
                <c:pt idx="19">
                  <c:v>92.426444858359062</c:v>
                </c:pt>
                <c:pt idx="20">
                  <c:v>93.49523210244206</c:v>
                </c:pt>
                <c:pt idx="21">
                  <c:v>92.347052822105127</c:v>
                </c:pt>
                <c:pt idx="22">
                  <c:v>93.811967755025975</c:v>
                </c:pt>
                <c:pt idx="23">
                  <c:v>92.728579040622805</c:v>
                </c:pt>
                <c:pt idx="24">
                  <c:v>92.883226542707433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4-4387-AF72-9B85C33DA7A9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E0!$B$28:$B$52</c:f>
              <c:numCache>
                <c:formatCode>General</c:formatCode>
                <c:ptCount val="25"/>
                <c:pt idx="0">
                  <c:v>1900</c:v>
                </c:pt>
                <c:pt idx="1">
                  <c:v>1904</c:v>
                </c:pt>
                <c:pt idx="2">
                  <c:v>1908</c:v>
                </c:pt>
                <c:pt idx="3">
                  <c:v>1912</c:v>
                </c:pt>
                <c:pt idx="4">
                  <c:v>1920</c:v>
                </c:pt>
                <c:pt idx="5">
                  <c:v>1924</c:v>
                </c:pt>
                <c:pt idx="6">
                  <c:v>1928</c:v>
                </c:pt>
                <c:pt idx="7">
                  <c:v>1932</c:v>
                </c:pt>
                <c:pt idx="8">
                  <c:v>1936</c:v>
                </c:pt>
                <c:pt idx="9">
                  <c:v>1948</c:v>
                </c:pt>
                <c:pt idx="10">
                  <c:v>1952</c:v>
                </c:pt>
                <c:pt idx="11">
                  <c:v>1956</c:v>
                </c:pt>
                <c:pt idx="12">
                  <c:v>1960</c:v>
                </c:pt>
                <c:pt idx="13">
                  <c:v>1964</c:v>
                </c:pt>
                <c:pt idx="14">
                  <c:v>1968</c:v>
                </c:pt>
                <c:pt idx="15">
                  <c:v>1972</c:v>
                </c:pt>
                <c:pt idx="16">
                  <c:v>1976</c:v>
                </c:pt>
                <c:pt idx="17">
                  <c:v>1980</c:v>
                </c:pt>
                <c:pt idx="18">
                  <c:v>1984</c:v>
                </c:pt>
                <c:pt idx="19">
                  <c:v>1988</c:v>
                </c:pt>
                <c:pt idx="20">
                  <c:v>1992</c:v>
                </c:pt>
                <c:pt idx="21">
                  <c:v>1996</c:v>
                </c:pt>
                <c:pt idx="22">
                  <c:v>2000</c:v>
                </c:pt>
                <c:pt idx="23">
                  <c:v>2004</c:v>
                </c:pt>
                <c:pt idx="24">
                  <c:v>2008</c:v>
                </c:pt>
              </c:numCache>
            </c:numRef>
          </c:xVal>
          <c:yVal>
            <c:numRef>
              <c:f>E0!$C$28:$C$52</c:f>
              <c:numCache>
                <c:formatCode>General</c:formatCode>
                <c:ptCount val="25"/>
                <c:pt idx="0">
                  <c:v>74.8</c:v>
                </c:pt>
                <c:pt idx="1">
                  <c:v>71</c:v>
                </c:pt>
                <c:pt idx="2">
                  <c:v>75</c:v>
                </c:pt>
                <c:pt idx="3">
                  <c:v>76</c:v>
                </c:pt>
                <c:pt idx="4">
                  <c:v>76.25</c:v>
                </c:pt>
                <c:pt idx="5">
                  <c:v>78</c:v>
                </c:pt>
                <c:pt idx="6">
                  <c:v>76.375</c:v>
                </c:pt>
                <c:pt idx="7">
                  <c:v>77.625</c:v>
                </c:pt>
                <c:pt idx="8">
                  <c:v>79.9375</c:v>
                </c:pt>
                <c:pt idx="9">
                  <c:v>78</c:v>
                </c:pt>
                <c:pt idx="10">
                  <c:v>80.319999999999993</c:v>
                </c:pt>
                <c:pt idx="11">
                  <c:v>83.25</c:v>
                </c:pt>
                <c:pt idx="12">
                  <c:v>85</c:v>
                </c:pt>
                <c:pt idx="13">
                  <c:v>85.375</c:v>
                </c:pt>
                <c:pt idx="14">
                  <c:v>88.25</c:v>
                </c:pt>
                <c:pt idx="15">
                  <c:v>87.75</c:v>
                </c:pt>
                <c:pt idx="16">
                  <c:v>88.5</c:v>
                </c:pt>
                <c:pt idx="17">
                  <c:v>92.75</c:v>
                </c:pt>
                <c:pt idx="18">
                  <c:v>92.5</c:v>
                </c:pt>
                <c:pt idx="19">
                  <c:v>93.700999999999993</c:v>
                </c:pt>
                <c:pt idx="20">
                  <c:v>92.126000000000005</c:v>
                </c:pt>
                <c:pt idx="21">
                  <c:v>94.093999999999994</c:v>
                </c:pt>
                <c:pt idx="22">
                  <c:v>92.52</c:v>
                </c:pt>
                <c:pt idx="23">
                  <c:v>92.912999999999997</c:v>
                </c:pt>
                <c:pt idx="24">
                  <c:v>92.91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4-4387-AF72-9B85C33D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97384"/>
        <c:axId val="724597712"/>
      </c:scatterChart>
      <c:valAx>
        <c:axId val="724597384"/>
        <c:scaling>
          <c:orientation val="minMax"/>
          <c:min val="18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597712"/>
        <c:crosses val="autoZero"/>
        <c:crossBetween val="midCat"/>
      </c:valAx>
      <c:valAx>
        <c:axId val="72459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Jump (in.)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5973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DE0!$B$28:$B$53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xVal>
          <c:yVal>
            <c:numRef>
              <c:f>DE0!$D$28:$D$53</c:f>
              <c:numCache>
                <c:formatCode>General</c:formatCode>
                <c:ptCount val="26"/>
                <c:pt idx="0">
                  <c:v>71.948241758241721</c:v>
                </c:pt>
                <c:pt idx="1">
                  <c:v>71.948241758241721</c:v>
                </c:pt>
                <c:pt idx="2">
                  <c:v>74.416672800831691</c:v>
                </c:pt>
                <c:pt idx="3">
                  <c:v>73.226842559348029</c:v>
                </c:pt>
                <c:pt idx="4">
                  <c:v>75.063268861440378</c:v>
                </c:pt>
                <c:pt idx="5">
                  <c:v>76.4148971104418</c:v>
                </c:pt>
                <c:pt idx="6">
                  <c:v>77.124659168366847</c:v>
                </c:pt>
                <c:pt idx="7">
                  <c:v>78.442244649462779</c:v>
                </c:pt>
                <c:pt idx="8">
                  <c:v>78.041423312535784</c:v>
                </c:pt>
                <c:pt idx="9">
                  <c:v>78.600864930662269</c:v>
                </c:pt>
                <c:pt idx="10">
                  <c:v>80.184307105542828</c:v>
                </c:pt>
                <c:pt idx="11">
                  <c:v>79.712288476758459</c:v>
                </c:pt>
                <c:pt idx="12">
                  <c:v>80.867501128921646</c:v>
                </c:pt>
                <c:pt idx="13">
                  <c:v>83.061876042643405</c:v>
                </c:pt>
                <c:pt idx="14">
                  <c:v>85.002144133954957</c:v>
                </c:pt>
                <c:pt idx="15">
                  <c:v>86.031861819662666</c:v>
                </c:pt>
                <c:pt idx="16">
                  <c:v>88.141396194726539</c:v>
                </c:pt>
                <c:pt idx="17">
                  <c:v>88.730477572402449</c:v>
                </c:pt>
                <c:pt idx="18">
                  <c:v>89.412707836748993</c:v>
                </c:pt>
                <c:pt idx="19">
                  <c:v>92.180432338608071</c:v>
                </c:pt>
                <c:pt idx="20">
                  <c:v>93.191723159724944</c:v>
                </c:pt>
                <c:pt idx="21">
                  <c:v>94.314702117379511</c:v>
                </c:pt>
                <c:pt idx="22">
                  <c:v>93.86141558051105</c:v>
                </c:pt>
                <c:pt idx="23">
                  <c:v>94.818585615382901</c:v>
                </c:pt>
                <c:pt idx="24">
                  <c:v>94.296358234940314</c:v>
                </c:pt>
                <c:pt idx="25">
                  <c:v>94.303742757130266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7-4668-9967-CD9B58B2EC35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DE0!$B$28:$B$53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xVal>
          <c:yVal>
            <c:numRef>
              <c:f>DE0!$C$28:$C$53</c:f>
              <c:numCache>
                <c:formatCode>General</c:formatCode>
                <c:ptCount val="26"/>
                <c:pt idx="0">
                  <c:v>71.25</c:v>
                </c:pt>
                <c:pt idx="1">
                  <c:v>74.8</c:v>
                </c:pt>
                <c:pt idx="2">
                  <c:v>71</c:v>
                </c:pt>
                <c:pt idx="3">
                  <c:v>75</c:v>
                </c:pt>
                <c:pt idx="4">
                  <c:v>76</c:v>
                </c:pt>
                <c:pt idx="5">
                  <c:v>76.25</c:v>
                </c:pt>
                <c:pt idx="6">
                  <c:v>78</c:v>
                </c:pt>
                <c:pt idx="7">
                  <c:v>76.375</c:v>
                </c:pt>
                <c:pt idx="8">
                  <c:v>77.625</c:v>
                </c:pt>
                <c:pt idx="9">
                  <c:v>79.9375</c:v>
                </c:pt>
                <c:pt idx="10">
                  <c:v>78</c:v>
                </c:pt>
                <c:pt idx="11">
                  <c:v>80.319999999999993</c:v>
                </c:pt>
                <c:pt idx="12">
                  <c:v>83.25</c:v>
                </c:pt>
                <c:pt idx="13">
                  <c:v>85</c:v>
                </c:pt>
                <c:pt idx="14">
                  <c:v>85.375</c:v>
                </c:pt>
                <c:pt idx="15">
                  <c:v>88.25</c:v>
                </c:pt>
                <c:pt idx="16">
                  <c:v>87.75</c:v>
                </c:pt>
                <c:pt idx="17">
                  <c:v>88.5</c:v>
                </c:pt>
                <c:pt idx="18">
                  <c:v>92.75</c:v>
                </c:pt>
                <c:pt idx="19">
                  <c:v>92.5</c:v>
                </c:pt>
                <c:pt idx="20">
                  <c:v>93.700999999999993</c:v>
                </c:pt>
                <c:pt idx="21">
                  <c:v>92.126000000000005</c:v>
                </c:pt>
                <c:pt idx="22">
                  <c:v>94.093999999999994</c:v>
                </c:pt>
                <c:pt idx="23">
                  <c:v>92.52</c:v>
                </c:pt>
                <c:pt idx="24">
                  <c:v>92.912999999999997</c:v>
                </c:pt>
                <c:pt idx="25">
                  <c:v>92.91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7-4668-9967-CD9B58B2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48872"/>
        <c:axId val="1219751168"/>
      </c:scatterChart>
      <c:valAx>
        <c:axId val="1219748872"/>
        <c:scaling>
          <c:orientation val="minMax"/>
          <c:min val="18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751168"/>
        <c:crosses val="autoZero"/>
        <c:crossBetween val="midCat"/>
      </c:valAx>
      <c:valAx>
        <c:axId val="121975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Jump (in.)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748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'E1'!$B$28:$B$52</c:f>
              <c:numCache>
                <c:formatCode>General</c:formatCode>
                <c:ptCount val="25"/>
                <c:pt idx="0">
                  <c:v>1900</c:v>
                </c:pt>
                <c:pt idx="1">
                  <c:v>1904</c:v>
                </c:pt>
                <c:pt idx="2">
                  <c:v>1908</c:v>
                </c:pt>
                <c:pt idx="3">
                  <c:v>1912</c:v>
                </c:pt>
                <c:pt idx="4">
                  <c:v>1920</c:v>
                </c:pt>
                <c:pt idx="5">
                  <c:v>1924</c:v>
                </c:pt>
                <c:pt idx="6">
                  <c:v>1928</c:v>
                </c:pt>
                <c:pt idx="7">
                  <c:v>1932</c:v>
                </c:pt>
                <c:pt idx="8">
                  <c:v>1936</c:v>
                </c:pt>
                <c:pt idx="9">
                  <c:v>1948</c:v>
                </c:pt>
                <c:pt idx="10">
                  <c:v>1952</c:v>
                </c:pt>
                <c:pt idx="11">
                  <c:v>1956</c:v>
                </c:pt>
                <c:pt idx="12">
                  <c:v>1960</c:v>
                </c:pt>
                <c:pt idx="13">
                  <c:v>1964</c:v>
                </c:pt>
                <c:pt idx="14">
                  <c:v>1968</c:v>
                </c:pt>
                <c:pt idx="15">
                  <c:v>1972</c:v>
                </c:pt>
                <c:pt idx="16">
                  <c:v>1976</c:v>
                </c:pt>
                <c:pt idx="17">
                  <c:v>1980</c:v>
                </c:pt>
                <c:pt idx="18">
                  <c:v>1984</c:v>
                </c:pt>
                <c:pt idx="19">
                  <c:v>1988</c:v>
                </c:pt>
                <c:pt idx="20">
                  <c:v>1992</c:v>
                </c:pt>
                <c:pt idx="21">
                  <c:v>1996</c:v>
                </c:pt>
                <c:pt idx="22">
                  <c:v>2000</c:v>
                </c:pt>
                <c:pt idx="23">
                  <c:v>2004</c:v>
                </c:pt>
                <c:pt idx="24">
                  <c:v>2008</c:v>
                </c:pt>
              </c:numCache>
            </c:numRef>
          </c:xVal>
          <c:yVal>
            <c:numRef>
              <c:f>'E1'!$D$28:$D$52</c:f>
              <c:numCache>
                <c:formatCode>General</c:formatCode>
                <c:ptCount val="25"/>
                <c:pt idx="0">
                  <c:v>1147.5</c:v>
                </c:pt>
                <c:pt idx="1">
                  <c:v>1418.2539475692008</c:v>
                </c:pt>
                <c:pt idx="2">
                  <c:v>1546.1947174874233</c:v>
                </c:pt>
                <c:pt idx="3">
                  <c:v>1609.8481151147198</c:v>
                </c:pt>
                <c:pt idx="4">
                  <c:v>1779.5949630109239</c:v>
                </c:pt>
                <c:pt idx="5">
                  <c:v>1759.2984300398221</c:v>
                </c:pt>
                <c:pt idx="6">
                  <c:v>1816.987347103583</c:v>
                </c:pt>
                <c:pt idx="7">
                  <c:v>1862.890469468492</c:v>
                </c:pt>
                <c:pt idx="8">
                  <c:v>1946.6750795501127</c:v>
                </c:pt>
                <c:pt idx="9">
                  <c:v>1987.2781161291821</c:v>
                </c:pt>
                <c:pt idx="10">
                  <c:v>2077.7840416595377</c:v>
                </c:pt>
                <c:pt idx="11">
                  <c:v>2166.6379834970985</c:v>
                </c:pt>
                <c:pt idx="12">
                  <c:v>2218.3765453875171</c:v>
                </c:pt>
                <c:pt idx="13">
                  <c:v>2329.7342866463282</c:v>
                </c:pt>
                <c:pt idx="14">
                  <c:v>2401.329165756963</c:v>
                </c:pt>
                <c:pt idx="15">
                  <c:v>2550.144907221566</c:v>
                </c:pt>
                <c:pt idx="16">
                  <c:v>2535.0360515995753</c:v>
                </c:pt>
                <c:pt idx="17">
                  <c:v>2657.1087195051355</c:v>
                </c:pt>
                <c:pt idx="18">
                  <c:v>2624.0788134440563</c:v>
                </c:pt>
                <c:pt idx="19">
                  <c:v>2622.0049484984474</c:v>
                </c:pt>
                <c:pt idx="20">
                  <c:v>2709.2398467355229</c:v>
                </c:pt>
                <c:pt idx="21">
                  <c:v>2564.1252613618999</c:v>
                </c:pt>
                <c:pt idx="22">
                  <c:v>2731.8827099638729</c:v>
                </c:pt>
                <c:pt idx="23">
                  <c:v>2728.3544189390909</c:v>
                </c:pt>
                <c:pt idx="24">
                  <c:v>2751.5187270936385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F1-46D1-8576-01695A45401A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'E1'!$B$28:$B$52</c:f>
              <c:numCache>
                <c:formatCode>General</c:formatCode>
                <c:ptCount val="25"/>
                <c:pt idx="0">
                  <c:v>1900</c:v>
                </c:pt>
                <c:pt idx="1">
                  <c:v>1904</c:v>
                </c:pt>
                <c:pt idx="2">
                  <c:v>1908</c:v>
                </c:pt>
                <c:pt idx="3">
                  <c:v>1912</c:v>
                </c:pt>
                <c:pt idx="4">
                  <c:v>1920</c:v>
                </c:pt>
                <c:pt idx="5">
                  <c:v>1924</c:v>
                </c:pt>
                <c:pt idx="6">
                  <c:v>1928</c:v>
                </c:pt>
                <c:pt idx="7">
                  <c:v>1932</c:v>
                </c:pt>
                <c:pt idx="8">
                  <c:v>1936</c:v>
                </c:pt>
                <c:pt idx="9">
                  <c:v>1948</c:v>
                </c:pt>
                <c:pt idx="10">
                  <c:v>1952</c:v>
                </c:pt>
                <c:pt idx="11">
                  <c:v>1956</c:v>
                </c:pt>
                <c:pt idx="12">
                  <c:v>1960</c:v>
                </c:pt>
                <c:pt idx="13">
                  <c:v>1964</c:v>
                </c:pt>
                <c:pt idx="14">
                  <c:v>1968</c:v>
                </c:pt>
                <c:pt idx="15">
                  <c:v>1972</c:v>
                </c:pt>
                <c:pt idx="16">
                  <c:v>1976</c:v>
                </c:pt>
                <c:pt idx="17">
                  <c:v>1980</c:v>
                </c:pt>
                <c:pt idx="18">
                  <c:v>1984</c:v>
                </c:pt>
                <c:pt idx="19">
                  <c:v>1988</c:v>
                </c:pt>
                <c:pt idx="20">
                  <c:v>1992</c:v>
                </c:pt>
                <c:pt idx="21">
                  <c:v>1996</c:v>
                </c:pt>
                <c:pt idx="22">
                  <c:v>2000</c:v>
                </c:pt>
                <c:pt idx="23">
                  <c:v>2004</c:v>
                </c:pt>
                <c:pt idx="24">
                  <c:v>2008</c:v>
                </c:pt>
              </c:numCache>
            </c:numRef>
          </c:xVal>
          <c:yVal>
            <c:numRef>
              <c:f>'E1'!$C$28:$C$52</c:f>
              <c:numCache>
                <c:formatCode>General</c:formatCode>
                <c:ptCount val="25"/>
                <c:pt idx="0">
                  <c:v>1418.9</c:v>
                </c:pt>
                <c:pt idx="1">
                  <c:v>1546.5</c:v>
                </c:pt>
                <c:pt idx="2">
                  <c:v>1610</c:v>
                </c:pt>
                <c:pt idx="3">
                  <c:v>1780</c:v>
                </c:pt>
                <c:pt idx="4">
                  <c:v>1759.25</c:v>
                </c:pt>
                <c:pt idx="5">
                  <c:v>1817.125</c:v>
                </c:pt>
                <c:pt idx="6">
                  <c:v>1863</c:v>
                </c:pt>
                <c:pt idx="7">
                  <c:v>1946.875</c:v>
                </c:pt>
                <c:pt idx="8">
                  <c:v>1987.375</c:v>
                </c:pt>
                <c:pt idx="9">
                  <c:v>2078</c:v>
                </c:pt>
                <c:pt idx="10">
                  <c:v>2166.85</c:v>
                </c:pt>
                <c:pt idx="11">
                  <c:v>2218.5</c:v>
                </c:pt>
                <c:pt idx="12">
                  <c:v>2330</c:v>
                </c:pt>
                <c:pt idx="13">
                  <c:v>2401.5</c:v>
                </c:pt>
                <c:pt idx="14">
                  <c:v>2550.5</c:v>
                </c:pt>
                <c:pt idx="15">
                  <c:v>2535</c:v>
                </c:pt>
                <c:pt idx="16">
                  <c:v>2657.4</c:v>
                </c:pt>
                <c:pt idx="17">
                  <c:v>2624</c:v>
                </c:pt>
                <c:pt idx="18">
                  <c:v>2622</c:v>
                </c:pt>
                <c:pt idx="19">
                  <c:v>2709.4479999999999</c:v>
                </c:pt>
                <c:pt idx="20">
                  <c:v>2563.779</c:v>
                </c:pt>
                <c:pt idx="21">
                  <c:v>2732.2829999999999</c:v>
                </c:pt>
                <c:pt idx="22">
                  <c:v>2728.346</c:v>
                </c:pt>
                <c:pt idx="23">
                  <c:v>2751.5740000000001</c:v>
                </c:pt>
                <c:pt idx="24">
                  <c:v>2709.45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F1-46D1-8576-01695A45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04672"/>
        <c:axId val="1046505000"/>
      </c:scatterChart>
      <c:valAx>
        <c:axId val="1046504672"/>
        <c:scaling>
          <c:orientation val="minMax"/>
          <c:min val="18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505000"/>
        <c:crosses val="autoZero"/>
        <c:crossBetween val="midCat"/>
      </c:valAx>
      <c:valAx>
        <c:axId val="1046505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Discus (in.)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5046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'9.3'!$B$4:$B$5</c:f>
              <c:strCache>
                <c:ptCount val="2"/>
                <c:pt idx="0">
                  <c:v>Fossil Fuels</c:v>
                </c:pt>
                <c:pt idx="1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514411630609E-3"/>
                  <c:y val="-0.1715027732852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'9.3'!$B$6:$B$69</c:f>
              <c:numCache>
                <c:formatCode>General</c:formatCode>
                <c:ptCount val="64"/>
                <c:pt idx="0">
                  <c:v>28.748176000000001</c:v>
                </c:pt>
                <c:pt idx="1">
                  <c:v>32.562666999999998</c:v>
                </c:pt>
                <c:pt idx="2">
                  <c:v>35.792150999999997</c:v>
                </c:pt>
                <c:pt idx="3">
                  <c:v>34.976731999999998</c:v>
                </c:pt>
                <c:pt idx="4">
                  <c:v>35.349336000000001</c:v>
                </c:pt>
                <c:pt idx="5">
                  <c:v>33.764330000000001</c:v>
                </c:pt>
                <c:pt idx="6">
                  <c:v>37.363680000000002</c:v>
                </c:pt>
                <c:pt idx="7">
                  <c:v>39.771451999999996</c:v>
                </c:pt>
                <c:pt idx="8">
                  <c:v>40.133484000000003</c:v>
                </c:pt>
                <c:pt idx="9">
                  <c:v>37.216321999999998</c:v>
                </c:pt>
                <c:pt idx="10">
                  <c:v>39.045216000000003</c:v>
                </c:pt>
                <c:pt idx="11">
                  <c:v>39.869117000000003</c:v>
                </c:pt>
                <c:pt idx="12">
                  <c:v>40.307136</c:v>
                </c:pt>
                <c:pt idx="13">
                  <c:v>41.731884999999998</c:v>
                </c:pt>
                <c:pt idx="14">
                  <c:v>44.037180999999997</c:v>
                </c:pt>
                <c:pt idx="15">
                  <c:v>45.788950999999997</c:v>
                </c:pt>
                <c:pt idx="16">
                  <c:v>47.234901999999998</c:v>
                </c:pt>
                <c:pt idx="17">
                  <c:v>50.035367000000001</c:v>
                </c:pt>
                <c:pt idx="18">
                  <c:v>52.597132000000002</c:v>
                </c:pt>
                <c:pt idx="19">
                  <c:v>54.306187000000001</c:v>
                </c:pt>
                <c:pt idx="20">
                  <c:v>56.285569000000002</c:v>
                </c:pt>
                <c:pt idx="21">
                  <c:v>59.186070999999998</c:v>
                </c:pt>
                <c:pt idx="22">
                  <c:v>58.041559999999997</c:v>
                </c:pt>
                <c:pt idx="23">
                  <c:v>58.937904000000003</c:v>
                </c:pt>
                <c:pt idx="24">
                  <c:v>58.241491000000003</c:v>
                </c:pt>
                <c:pt idx="25">
                  <c:v>56.330758000000003</c:v>
                </c:pt>
                <c:pt idx="26">
                  <c:v>54.733272999999997</c:v>
                </c:pt>
                <c:pt idx="27">
                  <c:v>54.722895999999999</c:v>
                </c:pt>
                <c:pt idx="28">
                  <c:v>55.100782000000002</c:v>
                </c:pt>
                <c:pt idx="29">
                  <c:v>55.074117999999999</c:v>
                </c:pt>
                <c:pt idx="30">
                  <c:v>58.005609</c:v>
                </c:pt>
                <c:pt idx="31">
                  <c:v>59.007872999999996</c:v>
                </c:pt>
                <c:pt idx="32">
                  <c:v>58.529328999999997</c:v>
                </c:pt>
                <c:pt idx="33">
                  <c:v>57.457822</c:v>
                </c:pt>
                <c:pt idx="34">
                  <c:v>54.415961000000003</c:v>
                </c:pt>
                <c:pt idx="35">
                  <c:v>58.849156000000001</c:v>
                </c:pt>
                <c:pt idx="36">
                  <c:v>57.538724000000002</c:v>
                </c:pt>
                <c:pt idx="37">
                  <c:v>56.575231000000002</c:v>
                </c:pt>
                <c:pt idx="38">
                  <c:v>57.166744999999999</c:v>
                </c:pt>
                <c:pt idx="39">
                  <c:v>57.874997</c:v>
                </c:pt>
                <c:pt idx="40">
                  <c:v>57.482678999999997</c:v>
                </c:pt>
                <c:pt idx="41">
                  <c:v>58.559601999999998</c:v>
                </c:pt>
                <c:pt idx="42">
                  <c:v>57.871727</c:v>
                </c:pt>
                <c:pt idx="43">
                  <c:v>57.655056999999999</c:v>
                </c:pt>
                <c:pt idx="44">
                  <c:v>55.822082000000002</c:v>
                </c:pt>
                <c:pt idx="45">
                  <c:v>58.043638000000001</c:v>
                </c:pt>
                <c:pt idx="46">
                  <c:v>57.540134999999999</c:v>
                </c:pt>
                <c:pt idx="47">
                  <c:v>58.387225000000001</c:v>
                </c:pt>
                <c:pt idx="48">
                  <c:v>58.856690999999998</c:v>
                </c:pt>
                <c:pt idx="49">
                  <c:v>59.314082999999997</c:v>
                </c:pt>
                <c:pt idx="50">
                  <c:v>57.614480999999998</c:v>
                </c:pt>
                <c:pt idx="51">
                  <c:v>57.366024000000003</c:v>
                </c:pt>
                <c:pt idx="52">
                  <c:v>58.541347999999999</c:v>
                </c:pt>
                <c:pt idx="53">
                  <c:v>56.833672999999997</c:v>
                </c:pt>
                <c:pt idx="54">
                  <c:v>56.032783999999999</c:v>
                </c:pt>
                <c:pt idx="55">
                  <c:v>55.942348000000003</c:v>
                </c:pt>
                <c:pt idx="56">
                  <c:v>55.044001999999999</c:v>
                </c:pt>
                <c:pt idx="57">
                  <c:v>55.937854000000002</c:v>
                </c:pt>
                <c:pt idx="58">
                  <c:v>56.435648999999998</c:v>
                </c:pt>
                <c:pt idx="59">
                  <c:v>57.587014000000003</c:v>
                </c:pt>
                <c:pt idx="60">
                  <c:v>56.670273999999999</c:v>
                </c:pt>
                <c:pt idx="61">
                  <c:v>58.206642000000002</c:v>
                </c:pt>
                <c:pt idx="62">
                  <c:v>60.563478000000003</c:v>
                </c:pt>
                <c:pt idx="63">
                  <c:v>62.342412000000003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F-46E7-9769-F4EB7B63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287808"/>
        <c:axId val="512285512"/>
      </c:lineChart>
      <c:catAx>
        <c:axId val="5122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5512"/>
        <c:crosses val="autoZero"/>
        <c:auto val="1"/>
        <c:lblAlgn val="ctr"/>
        <c:lblOffset val="100"/>
        <c:tickLblSkip val="1"/>
        <c:noMultiLvlLbl val="0"/>
      </c:catAx>
      <c:valAx>
        <c:axId val="512285512"/>
        <c:scaling>
          <c:orientation val="minMax"/>
          <c:max val="65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Production &amp; Consumption (Quadrillion 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7808"/>
        <c:crossesAt val="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'DE1'!$B$28:$B$53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xVal>
          <c:yVal>
            <c:numRef>
              <c:f>'DE1'!$D$28:$D$53</c:f>
              <c:numCache>
                <c:formatCode>General</c:formatCode>
                <c:ptCount val="26"/>
                <c:pt idx="0">
                  <c:v>1338.4065934065939</c:v>
                </c:pt>
                <c:pt idx="1">
                  <c:v>1338.4065934065939</c:v>
                </c:pt>
                <c:pt idx="2">
                  <c:v>1483.0280323697982</c:v>
                </c:pt>
                <c:pt idx="3">
                  <c:v>1628.2275383778219</c:v>
                </c:pt>
                <c:pt idx="4">
                  <c:v>1715.812534979701</c:v>
                </c:pt>
                <c:pt idx="5">
                  <c:v>1870.0827545689901</c:v>
                </c:pt>
                <c:pt idx="6">
                  <c:v>1887.5025605379496</c:v>
                </c:pt>
                <c:pt idx="7">
                  <c:v>1918.600378653623</c:v>
                </c:pt>
                <c:pt idx="8">
                  <c:v>1949.1033702111565</c:v>
                </c:pt>
                <c:pt idx="9">
                  <c:v>2014.6004383978386</c:v>
                </c:pt>
                <c:pt idx="10">
                  <c:v>2058.4205995604816</c:v>
                </c:pt>
                <c:pt idx="11">
                  <c:v>2136.9564638592174</c:v>
                </c:pt>
                <c:pt idx="12">
                  <c:v>2227.9265358249754</c:v>
                </c:pt>
                <c:pt idx="13">
                  <c:v>2291.0457566997061</c:v>
                </c:pt>
                <c:pt idx="14">
                  <c:v>2393.5499992381542</c:v>
                </c:pt>
                <c:pt idx="15">
                  <c:v>2476.9706913549112</c:v>
                </c:pt>
                <c:pt idx="16">
                  <c:v>2617.653815754582</c:v>
                </c:pt>
                <c:pt idx="17">
                  <c:v>2639.2547970982146</c:v>
                </c:pt>
                <c:pt idx="18">
                  <c:v>2731.1268878559613</c:v>
                </c:pt>
                <c:pt idx="19">
                  <c:v>2719.8481928093984</c:v>
                </c:pt>
                <c:pt idx="20">
                  <c:v>2696.4248619005157</c:v>
                </c:pt>
                <c:pt idx="21">
                  <c:v>2748.9973488712103</c:v>
                </c:pt>
                <c:pt idx="22">
                  <c:v>2635.4002272979251</c:v>
                </c:pt>
                <c:pt idx="23">
                  <c:v>2727.0896417144177</c:v>
                </c:pt>
                <c:pt idx="24">
                  <c:v>2755.5685496901688</c:v>
                </c:pt>
                <c:pt idx="25">
                  <c:v>2779.816514482638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7-4CB7-A0D3-C419E9CC474E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'DE1'!$B$28:$B$53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xVal>
          <c:yVal>
            <c:numRef>
              <c:f>'DE1'!$C$28:$C$53</c:f>
              <c:numCache>
                <c:formatCode>General</c:formatCode>
                <c:ptCount val="26"/>
                <c:pt idx="0">
                  <c:v>1147.5</c:v>
                </c:pt>
                <c:pt idx="1">
                  <c:v>1418.9</c:v>
                </c:pt>
                <c:pt idx="2">
                  <c:v>1546.5</c:v>
                </c:pt>
                <c:pt idx="3">
                  <c:v>1610</c:v>
                </c:pt>
                <c:pt idx="4">
                  <c:v>1780</c:v>
                </c:pt>
                <c:pt idx="5">
                  <c:v>1759.25</c:v>
                </c:pt>
                <c:pt idx="6">
                  <c:v>1817.125</c:v>
                </c:pt>
                <c:pt idx="7">
                  <c:v>1863</c:v>
                </c:pt>
                <c:pt idx="8">
                  <c:v>1946.875</c:v>
                </c:pt>
                <c:pt idx="9">
                  <c:v>1987.375</c:v>
                </c:pt>
                <c:pt idx="10">
                  <c:v>2078</c:v>
                </c:pt>
                <c:pt idx="11">
                  <c:v>2166.85</c:v>
                </c:pt>
                <c:pt idx="12">
                  <c:v>2218.5</c:v>
                </c:pt>
                <c:pt idx="13">
                  <c:v>2330</c:v>
                </c:pt>
                <c:pt idx="14">
                  <c:v>2401.5</c:v>
                </c:pt>
                <c:pt idx="15">
                  <c:v>2550.5</c:v>
                </c:pt>
                <c:pt idx="16">
                  <c:v>2535</c:v>
                </c:pt>
                <c:pt idx="17">
                  <c:v>2657.4</c:v>
                </c:pt>
                <c:pt idx="18">
                  <c:v>2624</c:v>
                </c:pt>
                <c:pt idx="19">
                  <c:v>2622</c:v>
                </c:pt>
                <c:pt idx="20">
                  <c:v>2709.4479999999999</c:v>
                </c:pt>
                <c:pt idx="21">
                  <c:v>2563.779</c:v>
                </c:pt>
                <c:pt idx="22">
                  <c:v>2732.2829999999999</c:v>
                </c:pt>
                <c:pt idx="23">
                  <c:v>2728.346</c:v>
                </c:pt>
                <c:pt idx="24">
                  <c:v>2751.5740000000001</c:v>
                </c:pt>
                <c:pt idx="25">
                  <c:v>2709.45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7-4CB7-A0D3-C419E9CC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117136"/>
        <c:axId val="1150117464"/>
      </c:scatterChart>
      <c:valAx>
        <c:axId val="1150117136"/>
        <c:scaling>
          <c:orientation val="minMax"/>
          <c:min val="18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117464"/>
        <c:crosses val="autoZero"/>
        <c:crossBetween val="midCat"/>
      </c:valAx>
      <c:valAx>
        <c:axId val="115011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Discus (in.)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117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'E2'!$B$28:$B$52</c:f>
              <c:numCache>
                <c:formatCode>General</c:formatCode>
                <c:ptCount val="25"/>
                <c:pt idx="0">
                  <c:v>1900</c:v>
                </c:pt>
                <c:pt idx="1">
                  <c:v>1904</c:v>
                </c:pt>
                <c:pt idx="2">
                  <c:v>1908</c:v>
                </c:pt>
                <c:pt idx="3">
                  <c:v>1912</c:v>
                </c:pt>
                <c:pt idx="4">
                  <c:v>1920</c:v>
                </c:pt>
                <c:pt idx="5">
                  <c:v>1924</c:v>
                </c:pt>
                <c:pt idx="6">
                  <c:v>1928</c:v>
                </c:pt>
                <c:pt idx="7">
                  <c:v>1932</c:v>
                </c:pt>
                <c:pt idx="8">
                  <c:v>1936</c:v>
                </c:pt>
                <c:pt idx="9">
                  <c:v>1948</c:v>
                </c:pt>
                <c:pt idx="10">
                  <c:v>1952</c:v>
                </c:pt>
                <c:pt idx="11">
                  <c:v>1956</c:v>
                </c:pt>
                <c:pt idx="12">
                  <c:v>1960</c:v>
                </c:pt>
                <c:pt idx="13">
                  <c:v>1964</c:v>
                </c:pt>
                <c:pt idx="14">
                  <c:v>1968</c:v>
                </c:pt>
                <c:pt idx="15">
                  <c:v>1972</c:v>
                </c:pt>
                <c:pt idx="16">
                  <c:v>1976</c:v>
                </c:pt>
                <c:pt idx="17">
                  <c:v>1980</c:v>
                </c:pt>
                <c:pt idx="18">
                  <c:v>1984</c:v>
                </c:pt>
                <c:pt idx="19">
                  <c:v>1988</c:v>
                </c:pt>
                <c:pt idx="20">
                  <c:v>1992</c:v>
                </c:pt>
                <c:pt idx="21">
                  <c:v>1996</c:v>
                </c:pt>
                <c:pt idx="22">
                  <c:v>2000</c:v>
                </c:pt>
                <c:pt idx="23">
                  <c:v>2004</c:v>
                </c:pt>
                <c:pt idx="24">
                  <c:v>2008</c:v>
                </c:pt>
              </c:numCache>
            </c:numRef>
          </c:xVal>
          <c:yVal>
            <c:numRef>
              <c:f>'E2'!$D$28:$D$52</c:f>
              <c:numCache>
                <c:formatCode>General</c:formatCode>
                <c:ptCount val="25"/>
                <c:pt idx="0">
                  <c:v>249.75</c:v>
                </c:pt>
                <c:pt idx="1">
                  <c:v>274.83713034455394</c:v>
                </c:pt>
                <c:pt idx="2">
                  <c:v>285.56334187962125</c:v>
                </c:pt>
                <c:pt idx="3">
                  <c:v>292.33149605654677</c:v>
                </c:pt>
                <c:pt idx="4">
                  <c:v>297.57120655371574</c:v>
                </c:pt>
                <c:pt idx="5">
                  <c:v>285.39972116179672</c:v>
                </c:pt>
                <c:pt idx="6">
                  <c:v>291.2504404723486</c:v>
                </c:pt>
                <c:pt idx="7">
                  <c:v>301.47429585240161</c:v>
                </c:pt>
                <c:pt idx="8">
                  <c:v>300.92575232161767</c:v>
                </c:pt>
                <c:pt idx="9">
                  <c:v>313.33621194217295</c:v>
                </c:pt>
                <c:pt idx="10">
                  <c:v>309.29484606928361</c:v>
                </c:pt>
                <c:pt idx="11">
                  <c:v>300.74072454288989</c:v>
                </c:pt>
                <c:pt idx="12">
                  <c:v>306.42785426925008</c:v>
                </c:pt>
                <c:pt idx="13">
                  <c:v>316.5173457837094</c:v>
                </c:pt>
                <c:pt idx="14">
                  <c:v>317.45089316465572</c:v>
                </c:pt>
                <c:pt idx="15">
                  <c:v>342.4805460235047</c:v>
                </c:pt>
                <c:pt idx="16">
                  <c:v>328.86302747986957</c:v>
                </c:pt>
                <c:pt idx="17">
                  <c:v>328.58808958685393</c:v>
                </c:pt>
                <c:pt idx="18">
                  <c:v>334.39081698980914</c:v>
                </c:pt>
                <c:pt idx="19">
                  <c:v>335.79886428070841</c:v>
                </c:pt>
                <c:pt idx="20">
                  <c:v>341.48513082967355</c:v>
                </c:pt>
                <c:pt idx="21">
                  <c:v>336.30477600106002</c:v>
                </c:pt>
                <c:pt idx="22">
                  <c:v>335.04774907633987</c:v>
                </c:pt>
                <c:pt idx="23">
                  <c:v>336.23394503329502</c:v>
                </c:pt>
                <c:pt idx="24">
                  <c:v>337.71384334726179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F-4B65-9380-9EC721812764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'E2'!$B$28:$B$52</c:f>
              <c:numCache>
                <c:formatCode>General</c:formatCode>
                <c:ptCount val="25"/>
                <c:pt idx="0">
                  <c:v>1900</c:v>
                </c:pt>
                <c:pt idx="1">
                  <c:v>1904</c:v>
                </c:pt>
                <c:pt idx="2">
                  <c:v>1908</c:v>
                </c:pt>
                <c:pt idx="3">
                  <c:v>1912</c:v>
                </c:pt>
                <c:pt idx="4">
                  <c:v>1920</c:v>
                </c:pt>
                <c:pt idx="5">
                  <c:v>1924</c:v>
                </c:pt>
                <c:pt idx="6">
                  <c:v>1928</c:v>
                </c:pt>
                <c:pt idx="7">
                  <c:v>1932</c:v>
                </c:pt>
                <c:pt idx="8">
                  <c:v>1936</c:v>
                </c:pt>
                <c:pt idx="9">
                  <c:v>1948</c:v>
                </c:pt>
                <c:pt idx="10">
                  <c:v>1952</c:v>
                </c:pt>
                <c:pt idx="11">
                  <c:v>1956</c:v>
                </c:pt>
                <c:pt idx="12">
                  <c:v>1960</c:v>
                </c:pt>
                <c:pt idx="13">
                  <c:v>1964</c:v>
                </c:pt>
                <c:pt idx="14">
                  <c:v>1968</c:v>
                </c:pt>
                <c:pt idx="15">
                  <c:v>1972</c:v>
                </c:pt>
                <c:pt idx="16">
                  <c:v>1976</c:v>
                </c:pt>
                <c:pt idx="17">
                  <c:v>1980</c:v>
                </c:pt>
                <c:pt idx="18">
                  <c:v>1984</c:v>
                </c:pt>
                <c:pt idx="19">
                  <c:v>1988</c:v>
                </c:pt>
                <c:pt idx="20">
                  <c:v>1992</c:v>
                </c:pt>
                <c:pt idx="21">
                  <c:v>1996</c:v>
                </c:pt>
                <c:pt idx="22">
                  <c:v>2000</c:v>
                </c:pt>
                <c:pt idx="23">
                  <c:v>2004</c:v>
                </c:pt>
                <c:pt idx="24">
                  <c:v>2008</c:v>
                </c:pt>
              </c:numCache>
            </c:numRef>
          </c:xVal>
          <c:yVal>
            <c:numRef>
              <c:f>'E2'!$C$28:$C$52</c:f>
              <c:numCache>
                <c:formatCode>General</c:formatCode>
                <c:ptCount val="25"/>
                <c:pt idx="0">
                  <c:v>282.875</c:v>
                </c:pt>
                <c:pt idx="1">
                  <c:v>289</c:v>
                </c:pt>
                <c:pt idx="2">
                  <c:v>294.5</c:v>
                </c:pt>
                <c:pt idx="3">
                  <c:v>299.25</c:v>
                </c:pt>
                <c:pt idx="4">
                  <c:v>281.5</c:v>
                </c:pt>
                <c:pt idx="5">
                  <c:v>293.125</c:v>
                </c:pt>
                <c:pt idx="6">
                  <c:v>304.75</c:v>
                </c:pt>
                <c:pt idx="7">
                  <c:v>300.75</c:v>
                </c:pt>
                <c:pt idx="8">
                  <c:v>317.3125</c:v>
                </c:pt>
                <c:pt idx="9">
                  <c:v>308</c:v>
                </c:pt>
                <c:pt idx="10">
                  <c:v>298</c:v>
                </c:pt>
                <c:pt idx="11">
                  <c:v>308.25</c:v>
                </c:pt>
                <c:pt idx="12">
                  <c:v>319.75</c:v>
                </c:pt>
                <c:pt idx="13">
                  <c:v>317.75</c:v>
                </c:pt>
                <c:pt idx="14">
                  <c:v>350.5</c:v>
                </c:pt>
                <c:pt idx="15">
                  <c:v>324.5</c:v>
                </c:pt>
                <c:pt idx="16">
                  <c:v>328.5</c:v>
                </c:pt>
                <c:pt idx="17">
                  <c:v>336.25</c:v>
                </c:pt>
                <c:pt idx="18">
                  <c:v>336.25</c:v>
                </c:pt>
                <c:pt idx="19">
                  <c:v>343.30700000000002</c:v>
                </c:pt>
                <c:pt idx="20">
                  <c:v>334.64499999999998</c:v>
                </c:pt>
                <c:pt idx="21">
                  <c:v>334.64499999999998</c:v>
                </c:pt>
                <c:pt idx="22">
                  <c:v>336.61399999999998</c:v>
                </c:pt>
                <c:pt idx="23">
                  <c:v>338.18799999999999</c:v>
                </c:pt>
                <c:pt idx="24">
                  <c:v>328.46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AF-4B65-9380-9EC72181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11576"/>
        <c:axId val="1093912232"/>
      </c:scatterChart>
      <c:valAx>
        <c:axId val="1093911576"/>
        <c:scaling>
          <c:orientation val="minMax"/>
          <c:min val="18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912232"/>
        <c:crosses val="autoZero"/>
        <c:crossBetween val="midCat"/>
      </c:valAx>
      <c:valAx>
        <c:axId val="1093912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Long Jump (in.)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911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'DE2'!$B$28:$B$53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xVal>
          <c:yVal>
            <c:numRef>
              <c:f>'DE2'!$D$28:$D$53</c:f>
              <c:numCache>
                <c:formatCode>General</c:formatCode>
                <c:ptCount val="26"/>
                <c:pt idx="0">
                  <c:v>274.69780219780233</c:v>
                </c:pt>
                <c:pt idx="1">
                  <c:v>274.69780219780233</c:v>
                </c:pt>
                <c:pt idx="2">
                  <c:v>280.95054166082122</c:v>
                </c:pt>
                <c:pt idx="3">
                  <c:v>287.15796053534785</c:v>
                </c:pt>
                <c:pt idx="4">
                  <c:v>293.10944240978154</c:v>
                </c:pt>
                <c:pt idx="5">
                  <c:v>298.6253984963555</c:v>
                </c:pt>
                <c:pt idx="6">
                  <c:v>295.6895735026996</c:v>
                </c:pt>
                <c:pt idx="7">
                  <c:v>298.04146605726328</c:v>
                </c:pt>
                <c:pt idx="8">
                  <c:v>303.76196772102554</c:v>
                </c:pt>
                <c:pt idx="9">
                  <c:v>305.95187164669534</c:v>
                </c:pt>
                <c:pt idx="10">
                  <c:v>313.3629860400045</c:v>
                </c:pt>
                <c:pt idx="11">
                  <c:v>314.69986771731982</c:v>
                </c:pt>
                <c:pt idx="12">
                  <c:v>311.91730999816252</c:v>
                </c:pt>
                <c:pt idx="13">
                  <c:v>313.86730193453496</c:v>
                </c:pt>
                <c:pt idx="14">
                  <c:v>319.28635521339208</c:v>
                </c:pt>
                <c:pt idx="15">
                  <c:v>322.01082462675294</c:v>
                </c:pt>
                <c:pt idx="16">
                  <c:v>335.64346296118316</c:v>
                </c:pt>
                <c:pt idx="17">
                  <c:v>334.88122352614465</c:v>
                </c:pt>
                <c:pt idx="18">
                  <c:v>335.84763912908528</c:v>
                </c:pt>
                <c:pt idx="19">
                  <c:v>339.27770437438085</c:v>
                </c:pt>
                <c:pt idx="20">
                  <c:v>341.46166923559076</c:v>
                </c:pt>
                <c:pt idx="21">
                  <c:v>345.4156209794175</c:v>
                </c:pt>
                <c:pt idx="22">
                  <c:v>344.786401710257</c:v>
                </c:pt>
                <c:pt idx="23">
                  <c:v>344.38434735203504</c:v>
                </c:pt>
                <c:pt idx="24">
                  <c:v>344.84235596429454</c:v>
                </c:pt>
                <c:pt idx="25">
                  <c:v>345.70477442620955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8-4264-A4B1-BBFFF73FF660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'DE2'!$B$28:$B$53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</c:numCache>
            </c:numRef>
          </c:xVal>
          <c:yVal>
            <c:numRef>
              <c:f>'DE2'!$C$28:$C$53</c:f>
              <c:numCache>
                <c:formatCode>General</c:formatCode>
                <c:ptCount val="26"/>
                <c:pt idx="0">
                  <c:v>249.75</c:v>
                </c:pt>
                <c:pt idx="1">
                  <c:v>282.875</c:v>
                </c:pt>
                <c:pt idx="2">
                  <c:v>289</c:v>
                </c:pt>
                <c:pt idx="3">
                  <c:v>294.5</c:v>
                </c:pt>
                <c:pt idx="4">
                  <c:v>299.25</c:v>
                </c:pt>
                <c:pt idx="5">
                  <c:v>281.5</c:v>
                </c:pt>
                <c:pt idx="6">
                  <c:v>293.125</c:v>
                </c:pt>
                <c:pt idx="7">
                  <c:v>304.75</c:v>
                </c:pt>
                <c:pt idx="8">
                  <c:v>300.75</c:v>
                </c:pt>
                <c:pt idx="9">
                  <c:v>317.3125</c:v>
                </c:pt>
                <c:pt idx="10">
                  <c:v>308</c:v>
                </c:pt>
                <c:pt idx="11">
                  <c:v>298</c:v>
                </c:pt>
                <c:pt idx="12">
                  <c:v>308.25</c:v>
                </c:pt>
                <c:pt idx="13">
                  <c:v>319.75</c:v>
                </c:pt>
                <c:pt idx="14">
                  <c:v>317.75</c:v>
                </c:pt>
                <c:pt idx="15">
                  <c:v>350.5</c:v>
                </c:pt>
                <c:pt idx="16">
                  <c:v>324.5</c:v>
                </c:pt>
                <c:pt idx="17">
                  <c:v>328.5</c:v>
                </c:pt>
                <c:pt idx="18">
                  <c:v>336.25</c:v>
                </c:pt>
                <c:pt idx="19">
                  <c:v>336.25</c:v>
                </c:pt>
                <c:pt idx="20">
                  <c:v>343.30700000000002</c:v>
                </c:pt>
                <c:pt idx="21">
                  <c:v>334.64499999999998</c:v>
                </c:pt>
                <c:pt idx="22">
                  <c:v>334.64499999999998</c:v>
                </c:pt>
                <c:pt idx="23">
                  <c:v>336.61399999999998</c:v>
                </c:pt>
                <c:pt idx="24">
                  <c:v>338.18799999999999</c:v>
                </c:pt>
                <c:pt idx="25">
                  <c:v>328.46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8-4264-A4B1-BBFFF73F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38304"/>
        <c:axId val="1109447488"/>
      </c:scatterChart>
      <c:valAx>
        <c:axId val="1109438304"/>
        <c:scaling>
          <c:orientation val="minMax"/>
          <c:min val="18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447488"/>
        <c:crosses val="autoZero"/>
        <c:crossBetween val="midCat"/>
      </c:valAx>
      <c:valAx>
        <c:axId val="110944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Long Jump (in.)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4383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 Consumption</a:t>
            </a:r>
          </a:p>
        </c:rich>
      </c:tx>
      <c:layout>
        <c:manualLayout>
          <c:xMode val="edge"/>
          <c:yMode val="edge"/>
          <c:x val="0.38178913738019199"/>
          <c:y val="3.6666786024694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51757188498399E-2"/>
          <c:y val="0.223334060332228"/>
          <c:w val="0.86741214057507998"/>
          <c:h val="0.5566684787385379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[2]Data!$A$4:$A$135</c:f>
              <c:numCache>
                <c:formatCode>General</c:formatCode>
                <c:ptCount val="13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</c:numCache>
            </c:numRef>
          </c:cat>
          <c:val>
            <c:numRef>
              <c:f>[2]Data!$B$4:$B$135</c:f>
              <c:numCache>
                <c:formatCode>General</c:formatCode>
                <c:ptCount val="132"/>
                <c:pt idx="0">
                  <c:v>16.495457999999999</c:v>
                </c:pt>
                <c:pt idx="1">
                  <c:v>15.170311999999999</c:v>
                </c:pt>
                <c:pt idx="2">
                  <c:v>12.748545</c:v>
                </c:pt>
                <c:pt idx="3">
                  <c:v>12.306327</c:v>
                </c:pt>
                <c:pt idx="4">
                  <c:v>8.3354750000000006</c:v>
                </c:pt>
                <c:pt idx="5">
                  <c:v>8.6308410000000002</c:v>
                </c:pt>
                <c:pt idx="6">
                  <c:v>12.373495</c:v>
                </c:pt>
                <c:pt idx="7">
                  <c:v>11.533300000000001</c:v>
                </c:pt>
                <c:pt idx="8">
                  <c:v>9.4710590000000003</c:v>
                </c:pt>
                <c:pt idx="9">
                  <c:v>9.5660830000000008</c:v>
                </c:pt>
                <c:pt idx="10">
                  <c:v>14.441103999999999</c:v>
                </c:pt>
                <c:pt idx="11">
                  <c:v>24.497757</c:v>
                </c:pt>
                <c:pt idx="12">
                  <c:v>19.935203999999999</c:v>
                </c:pt>
                <c:pt idx="13">
                  <c:v>13.989250999999999</c:v>
                </c:pt>
                <c:pt idx="14">
                  <c:v>12.49736</c:v>
                </c:pt>
                <c:pt idx="15">
                  <c:v>9.3156289999999995</c:v>
                </c:pt>
                <c:pt idx="16">
                  <c:v>7.632072</c:v>
                </c:pt>
                <c:pt idx="17">
                  <c:v>7.4356470000000003</c:v>
                </c:pt>
                <c:pt idx="18">
                  <c:v>9.8618640000000006</c:v>
                </c:pt>
                <c:pt idx="19">
                  <c:v>8.9212980000000002</c:v>
                </c:pt>
                <c:pt idx="20">
                  <c:v>7.382161</c:v>
                </c:pt>
                <c:pt idx="21">
                  <c:v>8.1688799999999997</c:v>
                </c:pt>
                <c:pt idx="22">
                  <c:v>15.654849</c:v>
                </c:pt>
                <c:pt idx="23">
                  <c:v>20.067626000000001</c:v>
                </c:pt>
                <c:pt idx="24">
                  <c:v>16.979825999999999</c:v>
                </c:pt>
                <c:pt idx="25">
                  <c:v>13.451544999999999</c:v>
                </c:pt>
                <c:pt idx="26">
                  <c:v>12.148491999999999</c:v>
                </c:pt>
                <c:pt idx="27">
                  <c:v>12.294813</c:v>
                </c:pt>
                <c:pt idx="28">
                  <c:v>7.4159069999999998</c:v>
                </c:pt>
                <c:pt idx="29">
                  <c:v>6.8304590000000003</c:v>
                </c:pt>
                <c:pt idx="30">
                  <c:v>10.961838999999999</c:v>
                </c:pt>
                <c:pt idx="31">
                  <c:v>9.0867850000000008</c:v>
                </c:pt>
                <c:pt idx="32">
                  <c:v>8.5098640000000003</c:v>
                </c:pt>
                <c:pt idx="33">
                  <c:v>8.4877059999999993</c:v>
                </c:pt>
                <c:pt idx="34">
                  <c:v>14.834148000000001</c:v>
                </c:pt>
                <c:pt idx="35">
                  <c:v>21.154781</c:v>
                </c:pt>
                <c:pt idx="36">
                  <c:v>15.210972</c:v>
                </c:pt>
                <c:pt idx="37">
                  <c:v>14.750581</c:v>
                </c:pt>
                <c:pt idx="38">
                  <c:v>11.811070000000001</c:v>
                </c:pt>
                <c:pt idx="39">
                  <c:v>14.105847000000001</c:v>
                </c:pt>
                <c:pt idx="40">
                  <c:v>7.4241190000000001</c:v>
                </c:pt>
                <c:pt idx="41">
                  <c:v>9.6142489999999992</c:v>
                </c:pt>
                <c:pt idx="42">
                  <c:v>9.7584</c:v>
                </c:pt>
                <c:pt idx="43">
                  <c:v>8.7772360000000003</c:v>
                </c:pt>
                <c:pt idx="44">
                  <c:v>6.629346</c:v>
                </c:pt>
                <c:pt idx="45">
                  <c:v>8.8834940000000007</c:v>
                </c:pt>
                <c:pt idx="46">
                  <c:v>14.920049000000001</c:v>
                </c:pt>
                <c:pt idx="47">
                  <c:v>21.167484999999999</c:v>
                </c:pt>
                <c:pt idx="48">
                  <c:v>19.735977999999999</c:v>
                </c:pt>
                <c:pt idx="49">
                  <c:v>15.465037000000001</c:v>
                </c:pt>
                <c:pt idx="50">
                  <c:v>11.389132999999999</c:v>
                </c:pt>
                <c:pt idx="51">
                  <c:v>10.512998</c:v>
                </c:pt>
                <c:pt idx="52">
                  <c:v>7.728288</c:v>
                </c:pt>
                <c:pt idx="53">
                  <c:v>9.1988760000000003</c:v>
                </c:pt>
                <c:pt idx="54">
                  <c:v>10.533937</c:v>
                </c:pt>
                <c:pt idx="55">
                  <c:v>9.0554679999999994</c:v>
                </c:pt>
                <c:pt idx="56">
                  <c:v>6.6530009999999997</c:v>
                </c:pt>
                <c:pt idx="57">
                  <c:v>7.7992179999999998</c:v>
                </c:pt>
                <c:pt idx="58">
                  <c:v>12.494142</c:v>
                </c:pt>
                <c:pt idx="59">
                  <c:v>18.394863000000001</c:v>
                </c:pt>
                <c:pt idx="60">
                  <c:v>14.741944999999999</c:v>
                </c:pt>
                <c:pt idx="61">
                  <c:v>13.230409</c:v>
                </c:pt>
                <c:pt idx="62">
                  <c:v>9.9050480000000007</c:v>
                </c:pt>
                <c:pt idx="63">
                  <c:v>10.377329</c:v>
                </c:pt>
                <c:pt idx="64">
                  <c:v>6.7255599999999998</c:v>
                </c:pt>
                <c:pt idx="65">
                  <c:v>6.7518459999999996</c:v>
                </c:pt>
                <c:pt idx="66">
                  <c:v>9.1634849999999997</c:v>
                </c:pt>
                <c:pt idx="67">
                  <c:v>9.2130039999999997</c:v>
                </c:pt>
                <c:pt idx="68">
                  <c:v>6.191554</c:v>
                </c:pt>
                <c:pt idx="69">
                  <c:v>7.854349</c:v>
                </c:pt>
                <c:pt idx="70">
                  <c:v>16.642444000000001</c:v>
                </c:pt>
                <c:pt idx="71">
                  <c:v>23.837672000000001</c:v>
                </c:pt>
                <c:pt idx="72">
                  <c:v>16.048622999999999</c:v>
                </c:pt>
                <c:pt idx="73">
                  <c:v>13.305263</c:v>
                </c:pt>
                <c:pt idx="74">
                  <c:v>12.105051</c:v>
                </c:pt>
                <c:pt idx="75">
                  <c:v>11.421255</c:v>
                </c:pt>
                <c:pt idx="76">
                  <c:v>8.7658210000000008</c:v>
                </c:pt>
                <c:pt idx="77">
                  <c:v>7.4523710000000003</c:v>
                </c:pt>
                <c:pt idx="78">
                  <c:v>10.186434</c:v>
                </c:pt>
                <c:pt idx="79">
                  <c:v>9.7550899999999992</c:v>
                </c:pt>
                <c:pt idx="80">
                  <c:v>7.6978749999999998</c:v>
                </c:pt>
                <c:pt idx="81">
                  <c:v>7.8624980000000004</c:v>
                </c:pt>
                <c:pt idx="82">
                  <c:v>15.266729</c:v>
                </c:pt>
                <c:pt idx="83">
                  <c:v>18.329734999999999</c:v>
                </c:pt>
                <c:pt idx="84">
                  <c:v>18.614497</c:v>
                </c:pt>
                <c:pt idx="85">
                  <c:v>13.534178000000001</c:v>
                </c:pt>
                <c:pt idx="86">
                  <c:v>11.465892</c:v>
                </c:pt>
                <c:pt idx="87">
                  <c:v>12.936538000000001</c:v>
                </c:pt>
                <c:pt idx="88">
                  <c:v>8.5319540000000007</c:v>
                </c:pt>
                <c:pt idx="89">
                  <c:v>7.6079080000000001</c:v>
                </c:pt>
                <c:pt idx="90">
                  <c:v>11.276628000000001</c:v>
                </c:pt>
                <c:pt idx="91">
                  <c:v>9.6805570000000003</c:v>
                </c:pt>
                <c:pt idx="92">
                  <c:v>8.1191689999999994</c:v>
                </c:pt>
                <c:pt idx="93">
                  <c:v>8.673349</c:v>
                </c:pt>
                <c:pt idx="94">
                  <c:v>14.794259</c:v>
                </c:pt>
                <c:pt idx="95">
                  <c:v>20.146958000000001</c:v>
                </c:pt>
                <c:pt idx="96">
                  <c:v>16.560002000000001</c:v>
                </c:pt>
                <c:pt idx="97">
                  <c:v>13.527293999999999</c:v>
                </c:pt>
                <c:pt idx="98">
                  <c:v>13.527293999999999</c:v>
                </c:pt>
                <c:pt idx="99">
                  <c:v>11.584885</c:v>
                </c:pt>
                <c:pt idx="100">
                  <c:v>8.0278220000000005</c:v>
                </c:pt>
                <c:pt idx="101">
                  <c:v>9.4636940000000003</c:v>
                </c:pt>
                <c:pt idx="102">
                  <c:v>10.751757</c:v>
                </c:pt>
                <c:pt idx="103">
                  <c:v>10.284291</c:v>
                </c:pt>
                <c:pt idx="104">
                  <c:v>8.0404409999999995</c:v>
                </c:pt>
                <c:pt idx="105">
                  <c:v>12.265948</c:v>
                </c:pt>
                <c:pt idx="106">
                  <c:v>14.018243999999999</c:v>
                </c:pt>
                <c:pt idx="107">
                  <c:v>17.522787999999998</c:v>
                </c:pt>
                <c:pt idx="108">
                  <c:v>15.997857</c:v>
                </c:pt>
                <c:pt idx="109">
                  <c:v>11.989145000000001</c:v>
                </c:pt>
                <c:pt idx="110">
                  <c:v>6.9644110000000001</c:v>
                </c:pt>
                <c:pt idx="111">
                  <c:v>10.016489999999999</c:v>
                </c:pt>
                <c:pt idx="112">
                  <c:v>6.1374230000000001</c:v>
                </c:pt>
                <c:pt idx="113">
                  <c:v>7.1470209999999996</c:v>
                </c:pt>
                <c:pt idx="114">
                  <c:v>9.7196610000000003</c:v>
                </c:pt>
                <c:pt idx="115">
                  <c:v>7.8545379999999998</c:v>
                </c:pt>
                <c:pt idx="116">
                  <c:v>5.7267340000000004</c:v>
                </c:pt>
                <c:pt idx="117">
                  <c:v>7.2719139999999998</c:v>
                </c:pt>
                <c:pt idx="118">
                  <c:v>10.134529000000001</c:v>
                </c:pt>
                <c:pt idx="119">
                  <c:v>17.544969999999999</c:v>
                </c:pt>
                <c:pt idx="120">
                  <c:v>15.042154999999999</c:v>
                </c:pt>
                <c:pt idx="121">
                  <c:v>11.209559</c:v>
                </c:pt>
                <c:pt idx="122">
                  <c:v>8.6996990000000007</c:v>
                </c:pt>
                <c:pt idx="123">
                  <c:v>9.9220210000000009</c:v>
                </c:pt>
                <c:pt idx="124">
                  <c:v>6.649864</c:v>
                </c:pt>
                <c:pt idx="125">
                  <c:v>6.72905</c:v>
                </c:pt>
                <c:pt idx="126">
                  <c:v>8.1212540000000004</c:v>
                </c:pt>
                <c:pt idx="127">
                  <c:v>8.3120309999999993</c:v>
                </c:pt>
                <c:pt idx="128">
                  <c:v>6.8676250000000003</c:v>
                </c:pt>
                <c:pt idx="129">
                  <c:v>5.4469799999999999</c:v>
                </c:pt>
                <c:pt idx="130">
                  <c:v>11.293424999999999</c:v>
                </c:pt>
                <c:pt idx="131">
                  <c:v>18.211103000000001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1-427C-8811-2BC3509F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41096"/>
        <c:axId val="281041488"/>
      </c:lineChart>
      <c:dateAx>
        <c:axId val="281041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04148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8104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041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'9.23'!$A$3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948381452318461E-2"/>
                  <c:y val="0.48677456984543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'9.23'!$A$4:$A$27</c:f>
              <c:numCache>
                <c:formatCode>General</c:formatCode>
                <c:ptCount val="24"/>
                <c:pt idx="0">
                  <c:v>3949</c:v>
                </c:pt>
                <c:pt idx="1">
                  <c:v>3544</c:v>
                </c:pt>
                <c:pt idx="2">
                  <c:v>6138</c:v>
                </c:pt>
                <c:pt idx="3">
                  <c:v>7752</c:v>
                </c:pt>
                <c:pt idx="4">
                  <c:v>10700</c:v>
                </c:pt>
                <c:pt idx="5">
                  <c:v>7766</c:v>
                </c:pt>
                <c:pt idx="6">
                  <c:v>5482</c:v>
                </c:pt>
                <c:pt idx="7">
                  <c:v>8789</c:v>
                </c:pt>
                <c:pt idx="8">
                  <c:v>13103</c:v>
                </c:pt>
                <c:pt idx="9">
                  <c:v>7326</c:v>
                </c:pt>
                <c:pt idx="10">
                  <c:v>8669</c:v>
                </c:pt>
                <c:pt idx="11">
                  <c:v>7219</c:v>
                </c:pt>
                <c:pt idx="12">
                  <c:v>7456</c:v>
                </c:pt>
                <c:pt idx="13">
                  <c:v>9744</c:v>
                </c:pt>
                <c:pt idx="14">
                  <c:v>14561</c:v>
                </c:pt>
                <c:pt idx="15">
                  <c:v>8564</c:v>
                </c:pt>
                <c:pt idx="16">
                  <c:v>12214</c:v>
                </c:pt>
                <c:pt idx="17">
                  <c:v>19020</c:v>
                </c:pt>
                <c:pt idx="18">
                  <c:v>14751</c:v>
                </c:pt>
                <c:pt idx="19">
                  <c:v>14269</c:v>
                </c:pt>
                <c:pt idx="20">
                  <c:v>14896</c:v>
                </c:pt>
                <c:pt idx="21">
                  <c:v>15359</c:v>
                </c:pt>
                <c:pt idx="22">
                  <c:v>16527</c:v>
                </c:pt>
                <c:pt idx="23">
                  <c:v>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2B1-B18B-A32D97A6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091880"/>
        <c:axId val="1150101720"/>
      </c:lineChart>
      <c:lineChart>
        <c:grouping val="standard"/>
        <c:varyColors val="0"/>
        <c:ser>
          <c:idx val="1"/>
          <c:order val="1"/>
          <c:tx>
            <c:strRef>
              <c:f>'9.23'!$C$3</c:f>
              <c:strCache>
                <c:ptCount val="1"/>
                <c:pt idx="0">
                  <c:v>New Chip Introduced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'9.23'!$C$4:$C$27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10-42B1-B18B-A32D97A6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52478952"/>
        <c:axId val="652477640"/>
      </c:lineChart>
      <c:catAx>
        <c:axId val="115009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01720"/>
        <c:crosses val="autoZero"/>
        <c:auto val="1"/>
        <c:lblAlgn val="ctr"/>
        <c:lblOffset val="100"/>
        <c:noMultiLvlLbl val="0"/>
      </c:catAx>
      <c:valAx>
        <c:axId val="11501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91880"/>
        <c:crosses val="autoZero"/>
        <c:crossBetween val="between"/>
      </c:valAx>
      <c:valAx>
        <c:axId val="652477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8952"/>
        <c:crosses val="max"/>
        <c:crossBetween val="between"/>
      </c:valAx>
      <c:catAx>
        <c:axId val="65247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652477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'9.3'!$C$4:$C$5</c:f>
              <c:strCache>
                <c:ptCount val="2"/>
                <c:pt idx="0">
                  <c:v>Primary Energy</c:v>
                </c:pt>
                <c:pt idx="1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98319256813526E-3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'9.3'!$C$6:$C$69</c:f>
              <c:numCache>
                <c:formatCode>General</c:formatCode>
                <c:ptCount val="64"/>
                <c:pt idx="0">
                  <c:v>31.722159999999999</c:v>
                </c:pt>
                <c:pt idx="1">
                  <c:v>35.540384000000003</c:v>
                </c:pt>
                <c:pt idx="2">
                  <c:v>38.750615000000003</c:v>
                </c:pt>
                <c:pt idx="3">
                  <c:v>37.916913000000001</c:v>
                </c:pt>
                <c:pt idx="4">
                  <c:v>38.180796000000001</c:v>
                </c:pt>
                <c:pt idx="5">
                  <c:v>36.518430000000002</c:v>
                </c:pt>
                <c:pt idx="6">
                  <c:v>40.147666999999998</c:v>
                </c:pt>
                <c:pt idx="7">
                  <c:v>42.622033000000002</c:v>
                </c:pt>
                <c:pt idx="8">
                  <c:v>42.982790000000001</c:v>
                </c:pt>
                <c:pt idx="9">
                  <c:v>40.133327000000001</c:v>
                </c:pt>
                <c:pt idx="10">
                  <c:v>41.948742000000003</c:v>
                </c:pt>
                <c:pt idx="11">
                  <c:v>42.803347000000002</c:v>
                </c:pt>
                <c:pt idx="12">
                  <c:v>43.279040000000002</c:v>
                </c:pt>
                <c:pt idx="13">
                  <c:v>44.875723999999998</c:v>
                </c:pt>
                <c:pt idx="14">
                  <c:v>47.171759000000002</c:v>
                </c:pt>
                <c:pt idx="15">
                  <c:v>49.054017999999999</c:v>
                </c:pt>
                <c:pt idx="16">
                  <c:v>50.673881999999999</c:v>
                </c:pt>
                <c:pt idx="17">
                  <c:v>53.531987000000001</c:v>
                </c:pt>
                <c:pt idx="18">
                  <c:v>56.375801000000003</c:v>
                </c:pt>
                <c:pt idx="19">
                  <c:v>58.220376000000002</c:v>
                </c:pt>
                <c:pt idx="20">
                  <c:v>60.534182000000001</c:v>
                </c:pt>
                <c:pt idx="21">
                  <c:v>63.495438999999998</c:v>
                </c:pt>
                <c:pt idx="22">
                  <c:v>62.716712000000001</c:v>
                </c:pt>
                <c:pt idx="23">
                  <c:v>63.903663999999999</c:v>
                </c:pt>
                <c:pt idx="24">
                  <c:v>63.562604999999998</c:v>
                </c:pt>
                <c:pt idx="25">
                  <c:v>62.344692000000002</c:v>
                </c:pt>
                <c:pt idx="26">
                  <c:v>61.320191000000001</c:v>
                </c:pt>
                <c:pt idx="27">
                  <c:v>61.561168000000002</c:v>
                </c:pt>
                <c:pt idx="28">
                  <c:v>62.011510999999999</c:v>
                </c:pt>
                <c:pt idx="29">
                  <c:v>63.103684000000001</c:v>
                </c:pt>
                <c:pt idx="30">
                  <c:v>65.904290000000003</c:v>
                </c:pt>
                <c:pt idx="31">
                  <c:v>67.175383999999994</c:v>
                </c:pt>
                <c:pt idx="32">
                  <c:v>66.950605999999993</c:v>
                </c:pt>
                <c:pt idx="33">
                  <c:v>66.568607</c:v>
                </c:pt>
                <c:pt idx="34">
                  <c:v>64.114121999999995</c:v>
                </c:pt>
                <c:pt idx="35">
                  <c:v>68.839550000000003</c:v>
                </c:pt>
                <c:pt idx="36">
                  <c:v>67.698303999999993</c:v>
                </c:pt>
                <c:pt idx="37">
                  <c:v>67.066479999999999</c:v>
                </c:pt>
                <c:pt idx="38">
                  <c:v>67.542484999999999</c:v>
                </c:pt>
                <c:pt idx="39">
                  <c:v>68.918718999999996</c:v>
                </c:pt>
                <c:pt idx="40">
                  <c:v>69.320071999999996</c:v>
                </c:pt>
                <c:pt idx="41">
                  <c:v>70.704628999999997</c:v>
                </c:pt>
                <c:pt idx="42">
                  <c:v>70.362375</c:v>
                </c:pt>
                <c:pt idx="43">
                  <c:v>69.955616000000006</c:v>
                </c:pt>
                <c:pt idx="44">
                  <c:v>68.315359999999998</c:v>
                </c:pt>
                <c:pt idx="45">
                  <c:v>70.725632000000004</c:v>
                </c:pt>
                <c:pt idx="46">
                  <c:v>71.173993999999993</c:v>
                </c:pt>
                <c:pt idx="47">
                  <c:v>72.486071999999993</c:v>
                </c:pt>
                <c:pt idx="48">
                  <c:v>72.471913000000001</c:v>
                </c:pt>
                <c:pt idx="49">
                  <c:v>72.876230000000007</c:v>
                </c:pt>
                <c:pt idx="50">
                  <c:v>71.742196000000007</c:v>
                </c:pt>
                <c:pt idx="51">
                  <c:v>71.332158000000007</c:v>
                </c:pt>
                <c:pt idx="52">
                  <c:v>71.734566999999998</c:v>
                </c:pt>
                <c:pt idx="53">
                  <c:v>70.713029000000006</c:v>
                </c:pt>
                <c:pt idx="54">
                  <c:v>69.938280000000006</c:v>
                </c:pt>
                <c:pt idx="55">
                  <c:v>70.232901999999996</c:v>
                </c:pt>
                <c:pt idx="56">
                  <c:v>69.434000999999995</c:v>
                </c:pt>
                <c:pt idx="57">
                  <c:v>70.751868999999999</c:v>
                </c:pt>
                <c:pt idx="58">
                  <c:v>71.419022999999996</c:v>
                </c:pt>
                <c:pt idx="59">
                  <c:v>73.233666999999997</c:v>
                </c:pt>
                <c:pt idx="60">
                  <c:v>72.681077999999999</c:v>
                </c:pt>
                <c:pt idx="61">
                  <c:v>74.769216999999998</c:v>
                </c:pt>
                <c:pt idx="62">
                  <c:v>78.002358000000001</c:v>
                </c:pt>
                <c:pt idx="63">
                  <c:v>79.251064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6-487A-8B42-0845926B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35800"/>
        <c:axId val="516743016"/>
      </c:lineChart>
      <c:catAx>
        <c:axId val="5167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3016"/>
        <c:crosses val="autoZero"/>
        <c:auto val="1"/>
        <c:lblAlgn val="ctr"/>
        <c:lblOffset val="100"/>
        <c:tickLblSkip val="1"/>
        <c:noMultiLvlLbl val="0"/>
      </c:catAx>
      <c:valAx>
        <c:axId val="51674301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Energy Production &amp; Consumption (Quadrillion Btu)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58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56143825165887E-2"/>
          <c:y val="0.18537466112179518"/>
          <c:w val="0.90219229779871668"/>
          <c:h val="0.77711116661484425"/>
        </c:manualLayout>
      </c:layout>
      <c:lineChart>
        <c:grouping val="standard"/>
        <c:varyColors val="0"/>
        <c:ser>
          <c:idx val="0"/>
          <c:order val="0"/>
          <c:tx>
            <c:strRef>
              <c:f>'9.3'!$D$4:$D$5</c:f>
              <c:strCache>
                <c:ptCount val="2"/>
                <c:pt idx="0">
                  <c:v>Primary Energy</c:v>
                </c:pt>
                <c:pt idx="1">
                  <c:v>Imports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76846203401612E-2"/>
                  <c:y val="0.5668337440664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'9.3'!$D$6:$D$69</c:f>
              <c:numCache>
                <c:formatCode>General</c:formatCode>
                <c:ptCount val="64"/>
                <c:pt idx="0">
                  <c:v>1.4481580000000001</c:v>
                </c:pt>
                <c:pt idx="1">
                  <c:v>1.912887</c:v>
                </c:pt>
                <c:pt idx="2">
                  <c:v>1.892425</c:v>
                </c:pt>
                <c:pt idx="3">
                  <c:v>2.1459839999999999</c:v>
                </c:pt>
                <c:pt idx="4">
                  <c:v>2.3130419999999998</c:v>
                </c:pt>
                <c:pt idx="5">
                  <c:v>2.3478759999999999</c:v>
                </c:pt>
                <c:pt idx="6">
                  <c:v>2.7899080000000001</c:v>
                </c:pt>
                <c:pt idx="7">
                  <c:v>3.2067410000000001</c:v>
                </c:pt>
                <c:pt idx="8">
                  <c:v>3.5289830000000002</c:v>
                </c:pt>
                <c:pt idx="9">
                  <c:v>3.8843709999999998</c:v>
                </c:pt>
                <c:pt idx="10">
                  <c:v>4.0762780000000003</c:v>
                </c:pt>
                <c:pt idx="11">
                  <c:v>4.1876259999999998</c:v>
                </c:pt>
                <c:pt idx="12">
                  <c:v>4.4369009999999998</c:v>
                </c:pt>
                <c:pt idx="13">
                  <c:v>4.9942789999999997</c:v>
                </c:pt>
                <c:pt idx="14">
                  <c:v>5.0866540000000002</c:v>
                </c:pt>
                <c:pt idx="15">
                  <c:v>5.4472959999999997</c:v>
                </c:pt>
                <c:pt idx="16">
                  <c:v>5.8919350000000001</c:v>
                </c:pt>
                <c:pt idx="17">
                  <c:v>6.1458320000000004</c:v>
                </c:pt>
                <c:pt idx="18">
                  <c:v>6.1591550000000002</c:v>
                </c:pt>
                <c:pt idx="19">
                  <c:v>6.9051140000000002</c:v>
                </c:pt>
                <c:pt idx="20">
                  <c:v>7.6762160000000002</c:v>
                </c:pt>
                <c:pt idx="21">
                  <c:v>8.3416149999999991</c:v>
                </c:pt>
                <c:pt idx="22">
                  <c:v>9.53477</c:v>
                </c:pt>
                <c:pt idx="23">
                  <c:v>11.387141</c:v>
                </c:pt>
                <c:pt idx="24">
                  <c:v>14.613144999999999</c:v>
                </c:pt>
                <c:pt idx="25">
                  <c:v>14.304275000000001</c:v>
                </c:pt>
                <c:pt idx="26">
                  <c:v>14.032389</c:v>
                </c:pt>
                <c:pt idx="27">
                  <c:v>16.760058999999998</c:v>
                </c:pt>
                <c:pt idx="28">
                  <c:v>19.948131</c:v>
                </c:pt>
                <c:pt idx="29">
                  <c:v>19.106169999999999</c:v>
                </c:pt>
                <c:pt idx="30">
                  <c:v>19.459817000000001</c:v>
                </c:pt>
                <c:pt idx="31">
                  <c:v>15.796234999999999</c:v>
                </c:pt>
                <c:pt idx="32">
                  <c:v>13.719027000000001</c:v>
                </c:pt>
                <c:pt idx="33">
                  <c:v>11.861081</c:v>
                </c:pt>
                <c:pt idx="34">
                  <c:v>11.751802</c:v>
                </c:pt>
                <c:pt idx="35">
                  <c:v>12.470726000000001</c:v>
                </c:pt>
                <c:pt idx="36">
                  <c:v>11.780575000000001</c:v>
                </c:pt>
                <c:pt idx="37">
                  <c:v>14.151401999999999</c:v>
                </c:pt>
                <c:pt idx="38">
                  <c:v>15.398223</c:v>
                </c:pt>
                <c:pt idx="39">
                  <c:v>17.295929999999998</c:v>
                </c:pt>
                <c:pt idx="40">
                  <c:v>18.766297000000002</c:v>
                </c:pt>
                <c:pt idx="41">
                  <c:v>18.817257999999999</c:v>
                </c:pt>
                <c:pt idx="42">
                  <c:v>18.334821000000002</c:v>
                </c:pt>
                <c:pt idx="43">
                  <c:v>19.372204</c:v>
                </c:pt>
                <c:pt idx="44">
                  <c:v>21.272542000000001</c:v>
                </c:pt>
                <c:pt idx="45">
                  <c:v>22.389927</c:v>
                </c:pt>
                <c:pt idx="46">
                  <c:v>22.260473000000001</c:v>
                </c:pt>
                <c:pt idx="47">
                  <c:v>23.701778000000001</c:v>
                </c:pt>
                <c:pt idx="48">
                  <c:v>25.215347000000001</c:v>
                </c:pt>
                <c:pt idx="49">
                  <c:v>26.580687000000001</c:v>
                </c:pt>
                <c:pt idx="50">
                  <c:v>27.252254000000001</c:v>
                </c:pt>
                <c:pt idx="51">
                  <c:v>28.972788000000001</c:v>
                </c:pt>
                <c:pt idx="52">
                  <c:v>30.157055</c:v>
                </c:pt>
                <c:pt idx="53">
                  <c:v>29.408183000000001</c:v>
                </c:pt>
                <c:pt idx="54">
                  <c:v>31.061029000000001</c:v>
                </c:pt>
                <c:pt idx="55">
                  <c:v>33.543726999999997</c:v>
                </c:pt>
                <c:pt idx="56">
                  <c:v>34.709032000000001</c:v>
                </c:pt>
                <c:pt idx="57">
                  <c:v>34.678919</c:v>
                </c:pt>
                <c:pt idx="58">
                  <c:v>34.703625000000002</c:v>
                </c:pt>
                <c:pt idx="59">
                  <c:v>32.993293999999999</c:v>
                </c:pt>
                <c:pt idx="60">
                  <c:v>29.705994</c:v>
                </c:pt>
                <c:pt idx="61">
                  <c:v>29.877210999999999</c:v>
                </c:pt>
                <c:pt idx="62">
                  <c:v>28.719733000000002</c:v>
                </c:pt>
                <c:pt idx="63">
                  <c:v>27.074759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9-4B26-8582-7DA49344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67520"/>
        <c:axId val="521663584"/>
      </c:lineChart>
      <c:catAx>
        <c:axId val="5216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3584"/>
        <c:crosses val="autoZero"/>
        <c:auto val="1"/>
        <c:lblAlgn val="ctr"/>
        <c:lblOffset val="100"/>
        <c:tickMarkSkip val="2"/>
        <c:noMultiLvlLbl val="0"/>
      </c:catAx>
      <c:valAx>
        <c:axId val="52166358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Energy Production &amp; Consumption (Quadrillion Btu)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'9.3'!$E$4:$E$5</c:f>
              <c:strCache>
                <c:ptCount val="2"/>
                <c:pt idx="0">
                  <c:v>Primary Energy</c:v>
                </c:pt>
                <c:pt idx="1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689758940621378E-3"/>
                  <c:y val="-0.38608850976961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'9.3'!$E$6:$E$69</c:f>
              <c:numCache>
                <c:formatCode>General</c:formatCode>
                <c:ptCount val="64"/>
                <c:pt idx="0">
                  <c:v>1.5917600000000001</c:v>
                </c:pt>
                <c:pt idx="1">
                  <c:v>1.465322</c:v>
                </c:pt>
                <c:pt idx="2">
                  <c:v>2.6215449999999998</c:v>
                </c:pt>
                <c:pt idx="3">
                  <c:v>2.3651309999999999</c:v>
                </c:pt>
                <c:pt idx="4">
                  <c:v>1.8660129999999999</c:v>
                </c:pt>
                <c:pt idx="5">
                  <c:v>1.6963010000000001</c:v>
                </c:pt>
                <c:pt idx="6">
                  <c:v>2.2855080000000001</c:v>
                </c:pt>
                <c:pt idx="7">
                  <c:v>2.9453770000000001</c:v>
                </c:pt>
                <c:pt idx="8">
                  <c:v>3.439441</c:v>
                </c:pt>
                <c:pt idx="9">
                  <c:v>2.049839</c:v>
                </c:pt>
                <c:pt idx="10">
                  <c:v>1.5338080000000001</c:v>
                </c:pt>
                <c:pt idx="11">
                  <c:v>1.4774750000000001</c:v>
                </c:pt>
                <c:pt idx="12">
                  <c:v>1.376584</c:v>
                </c:pt>
                <c:pt idx="13">
                  <c:v>1.4725360000000001</c:v>
                </c:pt>
                <c:pt idx="14">
                  <c:v>1.835183</c:v>
                </c:pt>
                <c:pt idx="15">
                  <c:v>1.8146610000000001</c:v>
                </c:pt>
                <c:pt idx="16">
                  <c:v>1.8289329999999999</c:v>
                </c:pt>
                <c:pt idx="17">
                  <c:v>1.829067</c:v>
                </c:pt>
                <c:pt idx="18">
                  <c:v>2.115402</c:v>
                </c:pt>
                <c:pt idx="19">
                  <c:v>1.998489</c:v>
                </c:pt>
                <c:pt idx="20">
                  <c:v>2.1256590000000002</c:v>
                </c:pt>
                <c:pt idx="21">
                  <c:v>2.6321349999999999</c:v>
                </c:pt>
                <c:pt idx="22">
                  <c:v>2.1508980000000002</c:v>
                </c:pt>
                <c:pt idx="23">
                  <c:v>2.1183100000000001</c:v>
                </c:pt>
                <c:pt idx="24">
                  <c:v>2.0330859999999999</c:v>
                </c:pt>
                <c:pt idx="25">
                  <c:v>2.2033659999999999</c:v>
                </c:pt>
                <c:pt idx="26">
                  <c:v>2.323251</c:v>
                </c:pt>
                <c:pt idx="27">
                  <c:v>2.1716880000000001</c:v>
                </c:pt>
                <c:pt idx="28">
                  <c:v>2.0518909999999999</c:v>
                </c:pt>
                <c:pt idx="29">
                  <c:v>1.9204369999999999</c:v>
                </c:pt>
                <c:pt idx="30">
                  <c:v>2.8551139999999999</c:v>
                </c:pt>
                <c:pt idx="31">
                  <c:v>3.6947709999999998</c:v>
                </c:pt>
                <c:pt idx="32">
                  <c:v>4.3072410000000003</c:v>
                </c:pt>
                <c:pt idx="33">
                  <c:v>4.6076009999999998</c:v>
                </c:pt>
                <c:pt idx="34">
                  <c:v>3.6929310000000002</c:v>
                </c:pt>
                <c:pt idx="35">
                  <c:v>3.7861470000000002</c:v>
                </c:pt>
                <c:pt idx="36">
                  <c:v>4.1961779999999997</c:v>
                </c:pt>
                <c:pt idx="37">
                  <c:v>4.0214790000000002</c:v>
                </c:pt>
                <c:pt idx="38">
                  <c:v>3.8119499999999999</c:v>
                </c:pt>
                <c:pt idx="39">
                  <c:v>4.3664529999999999</c:v>
                </c:pt>
                <c:pt idx="40">
                  <c:v>4.6608989999999997</c:v>
                </c:pt>
                <c:pt idx="41">
                  <c:v>4.7524839999999999</c:v>
                </c:pt>
                <c:pt idx="42">
                  <c:v>5.1409649999999996</c:v>
                </c:pt>
                <c:pt idx="43">
                  <c:v>4.9369420000000002</c:v>
                </c:pt>
                <c:pt idx="44">
                  <c:v>4.2583659999999997</c:v>
                </c:pt>
                <c:pt idx="45">
                  <c:v>4.0611459999999999</c:v>
                </c:pt>
                <c:pt idx="46">
                  <c:v>4.5108680000000003</c:v>
                </c:pt>
                <c:pt idx="47">
                  <c:v>4.6332659999999999</c:v>
                </c:pt>
                <c:pt idx="48">
                  <c:v>4.5139930000000001</c:v>
                </c:pt>
                <c:pt idx="49">
                  <c:v>4.2991999999999999</c:v>
                </c:pt>
                <c:pt idx="50">
                  <c:v>3.714985</c:v>
                </c:pt>
                <c:pt idx="51">
                  <c:v>4.0058629999999997</c:v>
                </c:pt>
                <c:pt idx="52">
                  <c:v>3.7706710000000001</c:v>
                </c:pt>
                <c:pt idx="53">
                  <c:v>3.6687219999999998</c:v>
                </c:pt>
                <c:pt idx="54">
                  <c:v>4.0542189999999998</c:v>
                </c:pt>
                <c:pt idx="55">
                  <c:v>4.4339810000000002</c:v>
                </c:pt>
                <c:pt idx="56">
                  <c:v>4.5599020000000001</c:v>
                </c:pt>
                <c:pt idx="57">
                  <c:v>4.8725769999999997</c:v>
                </c:pt>
                <c:pt idx="58">
                  <c:v>5.483466</c:v>
                </c:pt>
                <c:pt idx="59">
                  <c:v>7.0627449999999996</c:v>
                </c:pt>
                <c:pt idx="60">
                  <c:v>6.965738</c:v>
                </c:pt>
                <c:pt idx="61">
                  <c:v>8.2342300000000002</c:v>
                </c:pt>
                <c:pt idx="62">
                  <c:v>10.458598</c:v>
                </c:pt>
                <c:pt idx="63">
                  <c:v>11.356824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7-421A-84BD-773D9104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67520"/>
        <c:axId val="521663584"/>
      </c:lineChart>
      <c:catAx>
        <c:axId val="5216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3584"/>
        <c:crosses val="autoZero"/>
        <c:auto val="1"/>
        <c:lblAlgn val="ctr"/>
        <c:lblOffset val="100"/>
        <c:tickMarkSkip val="2"/>
        <c:noMultiLvlLbl val="0"/>
      </c:catAx>
      <c:valAx>
        <c:axId val="5216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Energy Production &amp; Consumption (Quadrillion Btu)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7520"/>
        <c:crossesAt val="2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'9.3'!$F$4:$F$5</c:f>
              <c:strCache>
                <c:ptCount val="2"/>
                <c:pt idx="0">
                  <c:v>Fossil Fuels </c:v>
                </c:pt>
                <c:pt idx="1">
                  <c:v>Consumption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666246900480396E-3"/>
                  <c:y val="-0.1530069228366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'9.3'!$F$6:$F$69</c:f>
              <c:numCache>
                <c:formatCode>General</c:formatCode>
                <c:ptCount val="64"/>
                <c:pt idx="0">
                  <c:v>29.002099000000001</c:v>
                </c:pt>
                <c:pt idx="1">
                  <c:v>31.631955999999999</c:v>
                </c:pt>
                <c:pt idx="2">
                  <c:v>34.008105</c:v>
                </c:pt>
                <c:pt idx="3">
                  <c:v>33.799903</c:v>
                </c:pt>
                <c:pt idx="4">
                  <c:v>34.826155999999997</c:v>
                </c:pt>
                <c:pt idx="5">
                  <c:v>33.877299999999998</c:v>
                </c:pt>
                <c:pt idx="6">
                  <c:v>37.410105000000001</c:v>
                </c:pt>
                <c:pt idx="7">
                  <c:v>38.888151000000001</c:v>
                </c:pt>
                <c:pt idx="8">
                  <c:v>38.925592000000002</c:v>
                </c:pt>
                <c:pt idx="9">
                  <c:v>38.716701999999998</c:v>
                </c:pt>
                <c:pt idx="10">
                  <c:v>40.550068000000003</c:v>
                </c:pt>
                <c:pt idx="11">
                  <c:v>42.136750999999997</c:v>
                </c:pt>
                <c:pt idx="12">
                  <c:v>42.758243</c:v>
                </c:pt>
                <c:pt idx="13">
                  <c:v>44.680770000000003</c:v>
                </c:pt>
                <c:pt idx="14">
                  <c:v>46.509283000000003</c:v>
                </c:pt>
                <c:pt idx="15">
                  <c:v>48.543050000000001</c:v>
                </c:pt>
                <c:pt idx="16">
                  <c:v>50.576504</c:v>
                </c:pt>
                <c:pt idx="17">
                  <c:v>53.513987</c:v>
                </c:pt>
                <c:pt idx="18">
                  <c:v>55.126873000000003</c:v>
                </c:pt>
                <c:pt idx="19">
                  <c:v>58.502470000000002</c:v>
                </c:pt>
                <c:pt idx="20">
                  <c:v>61.361750999999998</c:v>
                </c:pt>
                <c:pt idx="21">
                  <c:v>63.522269000000001</c:v>
                </c:pt>
                <c:pt idx="22">
                  <c:v>64.595645000000005</c:v>
                </c:pt>
                <c:pt idx="23">
                  <c:v>67.695880000000002</c:v>
                </c:pt>
                <c:pt idx="24">
                  <c:v>70.313860000000005</c:v>
                </c:pt>
                <c:pt idx="25">
                  <c:v>67.905124000000001</c:v>
                </c:pt>
                <c:pt idx="26">
                  <c:v>65.356532000000001</c:v>
                </c:pt>
                <c:pt idx="27">
                  <c:v>69.107175999999995</c:v>
                </c:pt>
                <c:pt idx="28">
                  <c:v>70.991179000000002</c:v>
                </c:pt>
                <c:pt idx="29">
                  <c:v>71.853521999999998</c:v>
                </c:pt>
                <c:pt idx="30">
                  <c:v>72.890521000000007</c:v>
                </c:pt>
                <c:pt idx="31">
                  <c:v>69.827758000000003</c:v>
                </c:pt>
                <c:pt idx="32">
                  <c:v>67.571093000000005</c:v>
                </c:pt>
                <c:pt idx="33">
                  <c:v>63.888373999999999</c:v>
                </c:pt>
                <c:pt idx="34">
                  <c:v>63.151857999999997</c:v>
                </c:pt>
                <c:pt idx="35">
                  <c:v>66.505983999999998</c:v>
                </c:pt>
                <c:pt idx="36">
                  <c:v>66.093149999999994</c:v>
                </c:pt>
                <c:pt idx="37">
                  <c:v>66.033275000000003</c:v>
                </c:pt>
                <c:pt idx="38">
                  <c:v>68.520615000000006</c:v>
                </c:pt>
                <c:pt idx="39">
                  <c:v>71.557051000000001</c:v>
                </c:pt>
                <c:pt idx="40">
                  <c:v>72.911156000000005</c:v>
                </c:pt>
                <c:pt idx="41">
                  <c:v>72.332203000000007</c:v>
                </c:pt>
                <c:pt idx="42">
                  <c:v>71.880347999999998</c:v>
                </c:pt>
                <c:pt idx="43">
                  <c:v>73.395685999999998</c:v>
                </c:pt>
                <c:pt idx="44">
                  <c:v>74.835705000000004</c:v>
                </c:pt>
                <c:pt idx="45">
                  <c:v>76.256399999999999</c:v>
                </c:pt>
                <c:pt idx="46">
                  <c:v>77.259296000000006</c:v>
                </c:pt>
                <c:pt idx="47">
                  <c:v>79.784722000000002</c:v>
                </c:pt>
                <c:pt idx="48">
                  <c:v>80.873463999999998</c:v>
                </c:pt>
                <c:pt idx="49">
                  <c:v>81.368979999999993</c:v>
                </c:pt>
                <c:pt idx="50">
                  <c:v>82.427167999999995</c:v>
                </c:pt>
                <c:pt idx="51">
                  <c:v>84.730573000000007</c:v>
                </c:pt>
                <c:pt idx="52">
                  <c:v>82.901595999999998</c:v>
                </c:pt>
                <c:pt idx="53">
                  <c:v>83.698975000000004</c:v>
                </c:pt>
                <c:pt idx="54">
                  <c:v>84.013527999999994</c:v>
                </c:pt>
                <c:pt idx="55">
                  <c:v>85.818797000000004</c:v>
                </c:pt>
                <c:pt idx="56">
                  <c:v>85.794213999999997</c:v>
                </c:pt>
                <c:pt idx="57">
                  <c:v>84.702034999999995</c:v>
                </c:pt>
                <c:pt idx="58">
                  <c:v>86.211380000000005</c:v>
                </c:pt>
                <c:pt idx="59">
                  <c:v>83.551079999999999</c:v>
                </c:pt>
                <c:pt idx="60">
                  <c:v>78.486600999999993</c:v>
                </c:pt>
                <c:pt idx="61">
                  <c:v>81.412091000000004</c:v>
                </c:pt>
                <c:pt idx="62">
                  <c:v>79.896456999999998</c:v>
                </c:pt>
                <c:pt idx="63">
                  <c:v>77.946105000000003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2-48F3-AACE-D992FE847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67520"/>
        <c:axId val="521663584"/>
      </c:lineChart>
      <c:catAx>
        <c:axId val="5216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3584"/>
        <c:crosses val="autoZero"/>
        <c:auto val="1"/>
        <c:lblAlgn val="ctr"/>
        <c:lblOffset val="100"/>
        <c:noMultiLvlLbl val="0"/>
      </c:catAx>
      <c:valAx>
        <c:axId val="521663584"/>
        <c:scaling>
          <c:orientation val="minMax"/>
          <c:max val="9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Energy Production &amp; Consumption (Quadrillion Btu)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'9.3'!$G$4:$G$5</c:f>
              <c:strCache>
                <c:ptCount val="2"/>
                <c:pt idx="0">
                  <c:v>Total Energy</c:v>
                </c:pt>
                <c:pt idx="1">
                  <c:v>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60570719040097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'9.3'!$G$6:$G$69</c:f>
              <c:numCache>
                <c:formatCode>General</c:formatCode>
                <c:ptCount val="64"/>
                <c:pt idx="0">
                  <c:v>31.981503</c:v>
                </c:pt>
                <c:pt idx="1">
                  <c:v>34.615768000000003</c:v>
                </c:pt>
                <c:pt idx="2">
                  <c:v>36.974029999999999</c:v>
                </c:pt>
                <c:pt idx="3">
                  <c:v>36.747824999999999</c:v>
                </c:pt>
                <c:pt idx="4">
                  <c:v>37.664467999999999</c:v>
                </c:pt>
                <c:pt idx="5">
                  <c:v>36.639381999999998</c:v>
                </c:pt>
                <c:pt idx="6">
                  <c:v>40.207971000000001</c:v>
                </c:pt>
                <c:pt idx="7">
                  <c:v>41.754252000000001</c:v>
                </c:pt>
                <c:pt idx="8">
                  <c:v>41.787185999999998</c:v>
                </c:pt>
                <c:pt idx="9">
                  <c:v>41.645028000000003</c:v>
                </c:pt>
                <c:pt idx="10">
                  <c:v>43.465722</c:v>
                </c:pt>
                <c:pt idx="11">
                  <c:v>45.086455000000001</c:v>
                </c:pt>
                <c:pt idx="12">
                  <c:v>45.737836999999999</c:v>
                </c:pt>
                <c:pt idx="13">
                  <c:v>47.826436999999999</c:v>
                </c:pt>
                <c:pt idx="14">
                  <c:v>49.644195000000003</c:v>
                </c:pt>
                <c:pt idx="15">
                  <c:v>51.814788</c:v>
                </c:pt>
                <c:pt idx="16">
                  <c:v>54.015000999999998</c:v>
                </c:pt>
                <c:pt idx="17">
                  <c:v>57.014332000000003</c:v>
                </c:pt>
                <c:pt idx="18">
                  <c:v>58.904521000000003</c:v>
                </c:pt>
                <c:pt idx="19">
                  <c:v>62.414507</c:v>
                </c:pt>
                <c:pt idx="20">
                  <c:v>65.614019999999996</c:v>
                </c:pt>
                <c:pt idx="21">
                  <c:v>67.838324999999998</c:v>
                </c:pt>
                <c:pt idx="22">
                  <c:v>69.282843</c:v>
                </c:pt>
                <c:pt idx="23">
                  <c:v>72.687866999999997</c:v>
                </c:pt>
                <c:pt idx="24">
                  <c:v>75.683689999999999</c:v>
                </c:pt>
                <c:pt idx="25">
                  <c:v>73.962368999999995</c:v>
                </c:pt>
                <c:pt idx="26">
                  <c:v>71.964552999999995</c:v>
                </c:pt>
                <c:pt idx="27">
                  <c:v>75.974825999999993</c:v>
                </c:pt>
                <c:pt idx="28">
                  <c:v>77.961330000000004</c:v>
                </c:pt>
                <c:pt idx="29">
                  <c:v>79.950406000000001</c:v>
                </c:pt>
                <c:pt idx="30">
                  <c:v>80.858583999999993</c:v>
                </c:pt>
                <c:pt idx="31">
                  <c:v>78.066668000000007</c:v>
                </c:pt>
                <c:pt idx="32">
                  <c:v>76.105776000000006</c:v>
                </c:pt>
                <c:pt idx="33">
                  <c:v>73.099185000000006</c:v>
                </c:pt>
                <c:pt idx="34">
                  <c:v>72.970566000000005</c:v>
                </c:pt>
                <c:pt idx="35">
                  <c:v>76.631701000000007</c:v>
                </c:pt>
                <c:pt idx="36">
                  <c:v>76.392385000000004</c:v>
                </c:pt>
                <c:pt idx="37">
                  <c:v>76.647004999999993</c:v>
                </c:pt>
                <c:pt idx="38">
                  <c:v>79.054456000000002</c:v>
                </c:pt>
                <c:pt idx="39">
                  <c:v>82.709171999999995</c:v>
                </c:pt>
                <c:pt idx="40">
                  <c:v>84.785998000000006</c:v>
                </c:pt>
                <c:pt idx="41">
                  <c:v>84.485118</c:v>
                </c:pt>
                <c:pt idx="42">
                  <c:v>84.437961999999999</c:v>
                </c:pt>
                <c:pt idx="43">
                  <c:v>85.782977000000002</c:v>
                </c:pt>
                <c:pt idx="44">
                  <c:v>87.42362</c:v>
                </c:pt>
                <c:pt idx="45">
                  <c:v>89.091330999999997</c:v>
                </c:pt>
                <c:pt idx="46">
                  <c:v>91.029071000000002</c:v>
                </c:pt>
                <c:pt idx="47">
                  <c:v>94.022217999999995</c:v>
                </c:pt>
                <c:pt idx="48">
                  <c:v>94.602200999999994</c:v>
                </c:pt>
                <c:pt idx="49">
                  <c:v>95.017911999999995</c:v>
                </c:pt>
                <c:pt idx="50">
                  <c:v>96.651965000000004</c:v>
                </c:pt>
                <c:pt idx="51">
                  <c:v>98.814473000000007</c:v>
                </c:pt>
                <c:pt idx="52">
                  <c:v>96.168164000000004</c:v>
                </c:pt>
                <c:pt idx="53">
                  <c:v>97.645140999999995</c:v>
                </c:pt>
                <c:pt idx="54">
                  <c:v>97.942622</c:v>
                </c:pt>
                <c:pt idx="55">
                  <c:v>100.160004</c:v>
                </c:pt>
                <c:pt idx="56">
                  <c:v>100.28150100000001</c:v>
                </c:pt>
                <c:pt idx="57">
                  <c:v>99.629524000000004</c:v>
                </c:pt>
                <c:pt idx="58">
                  <c:v>101.31413000000001</c:v>
                </c:pt>
                <c:pt idx="59">
                  <c:v>99.292861000000002</c:v>
                </c:pt>
                <c:pt idx="60">
                  <c:v>94.596985000000004</c:v>
                </c:pt>
                <c:pt idx="61">
                  <c:v>98.016396999999998</c:v>
                </c:pt>
                <c:pt idx="62">
                  <c:v>97.366496999999995</c:v>
                </c:pt>
                <c:pt idx="63">
                  <c:v>94.976067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0-4740-B565-A28E1F8B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67520"/>
        <c:axId val="521663584"/>
      </c:lineChart>
      <c:catAx>
        <c:axId val="5216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3584"/>
        <c:crosses val="autoZero"/>
        <c:auto val="1"/>
        <c:lblAlgn val="ctr"/>
        <c:lblOffset val="100"/>
        <c:noMultiLvlLbl val="0"/>
      </c:catAx>
      <c:valAx>
        <c:axId val="5216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Energy Production &amp; Consumption (Quadrillion Btu)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'9.3'!$H$4:$H$5</c:f>
              <c:strCache>
                <c:ptCount val="2"/>
                <c:pt idx="0">
                  <c:v>Nuclear Electric</c:v>
                </c:pt>
                <c:pt idx="1">
                  <c:v>Power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29173992203272E-2"/>
                  <c:y val="0.38799670278697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'9.3'!$A$6:$A$69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'9.3'!$H$6:$H$69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1.12E-4</c:v>
                </c:pt>
                <c:pt idx="9">
                  <c:v>1.915E-3</c:v>
                </c:pt>
                <c:pt idx="10">
                  <c:v>2.1870000000000001E-3</c:v>
                </c:pt>
                <c:pt idx="11">
                  <c:v>6.0260000000000001E-3</c:v>
                </c:pt>
                <c:pt idx="12">
                  <c:v>1.9678000000000001E-2</c:v>
                </c:pt>
                <c:pt idx="13">
                  <c:v>2.6394000000000001E-2</c:v>
                </c:pt>
                <c:pt idx="14">
                  <c:v>3.8147E-2</c:v>
                </c:pt>
                <c:pt idx="15">
                  <c:v>3.9819E-2</c:v>
                </c:pt>
                <c:pt idx="16">
                  <c:v>4.3164000000000001E-2</c:v>
                </c:pt>
                <c:pt idx="17">
                  <c:v>6.4158000000000007E-2</c:v>
                </c:pt>
                <c:pt idx="18">
                  <c:v>8.8456000000000007E-2</c:v>
                </c:pt>
                <c:pt idx="19">
                  <c:v>0.14153399999999999</c:v>
                </c:pt>
                <c:pt idx="20">
                  <c:v>0.153722</c:v>
                </c:pt>
                <c:pt idx="21">
                  <c:v>0.239347</c:v>
                </c:pt>
                <c:pt idx="22">
                  <c:v>0.412939</c:v>
                </c:pt>
                <c:pt idx="23">
                  <c:v>0.58375200000000005</c:v>
                </c:pt>
                <c:pt idx="24">
                  <c:v>0.91017700000000001</c:v>
                </c:pt>
                <c:pt idx="25">
                  <c:v>1.2720830000000001</c:v>
                </c:pt>
                <c:pt idx="26">
                  <c:v>1.8997980000000001</c:v>
                </c:pt>
                <c:pt idx="27">
                  <c:v>2.1111209999999998</c:v>
                </c:pt>
                <c:pt idx="28">
                  <c:v>2.701762</c:v>
                </c:pt>
                <c:pt idx="29">
                  <c:v>3.0241259999999999</c:v>
                </c:pt>
                <c:pt idx="30">
                  <c:v>2.775827</c:v>
                </c:pt>
                <c:pt idx="31">
                  <c:v>2.739169</c:v>
                </c:pt>
                <c:pt idx="32">
                  <c:v>3.0075889999999998</c:v>
                </c:pt>
                <c:pt idx="33">
                  <c:v>3.131148</c:v>
                </c:pt>
                <c:pt idx="34">
                  <c:v>3.2025489999999999</c:v>
                </c:pt>
                <c:pt idx="35">
                  <c:v>3.5525310000000001</c:v>
                </c:pt>
                <c:pt idx="36">
                  <c:v>4.0755629999999998</c:v>
                </c:pt>
                <c:pt idx="37">
                  <c:v>4.380109</c:v>
                </c:pt>
                <c:pt idx="38">
                  <c:v>4.753933</c:v>
                </c:pt>
                <c:pt idx="39">
                  <c:v>5.5869679999999997</c:v>
                </c:pt>
                <c:pt idx="40">
                  <c:v>5.6021609999999997</c:v>
                </c:pt>
                <c:pt idx="41">
                  <c:v>6.1043500000000002</c:v>
                </c:pt>
                <c:pt idx="42">
                  <c:v>6.4221320000000004</c:v>
                </c:pt>
                <c:pt idx="43">
                  <c:v>6.4792059999999996</c:v>
                </c:pt>
                <c:pt idx="44">
                  <c:v>6.4104989999999997</c:v>
                </c:pt>
                <c:pt idx="45">
                  <c:v>6.6938769999999996</c:v>
                </c:pt>
                <c:pt idx="46">
                  <c:v>7.0754359999999998</c:v>
                </c:pt>
                <c:pt idx="47">
                  <c:v>7.0866740000000004</c:v>
                </c:pt>
                <c:pt idx="48">
                  <c:v>6.5969920000000002</c:v>
                </c:pt>
                <c:pt idx="49">
                  <c:v>7.0678089999999996</c:v>
                </c:pt>
                <c:pt idx="50">
                  <c:v>7.6102559999999997</c:v>
                </c:pt>
                <c:pt idx="51">
                  <c:v>7.862349</c:v>
                </c:pt>
                <c:pt idx="52">
                  <c:v>8.0288529999999998</c:v>
                </c:pt>
                <c:pt idx="53">
                  <c:v>8.145429</c:v>
                </c:pt>
                <c:pt idx="54">
                  <c:v>7.9588580000000002</c:v>
                </c:pt>
                <c:pt idx="55">
                  <c:v>8.2219850000000001</c:v>
                </c:pt>
                <c:pt idx="56">
                  <c:v>8.1608099999999997</c:v>
                </c:pt>
                <c:pt idx="57">
                  <c:v>8.2154140000000009</c:v>
                </c:pt>
                <c:pt idx="58">
                  <c:v>8.4553639999999994</c:v>
                </c:pt>
                <c:pt idx="59">
                  <c:v>8.4272969999999994</c:v>
                </c:pt>
                <c:pt idx="60">
                  <c:v>8.3560189999999999</c:v>
                </c:pt>
                <c:pt idx="61">
                  <c:v>8.4344330000000003</c:v>
                </c:pt>
                <c:pt idx="62">
                  <c:v>8.2686980000000005</c:v>
                </c:pt>
                <c:pt idx="63">
                  <c:v>8.0502819999999993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2-4818-8199-4883797C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67520"/>
        <c:axId val="521663584"/>
      </c:lineChart>
      <c:catAx>
        <c:axId val="5216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3584"/>
        <c:crosses val="autoZero"/>
        <c:auto val="1"/>
        <c:lblAlgn val="ctr"/>
        <c:lblOffset val="100"/>
        <c:noMultiLvlLbl val="0"/>
      </c:catAx>
      <c:valAx>
        <c:axId val="521663584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Energy Production &amp; Consumption (Quadrillion Btu)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543484</xdr:colOff>
      <xdr:row>13</xdr:row>
      <xdr:rowOff>129988</xdr:rowOff>
    </xdr:from>
    <xdr:to>
      <xdr:col>12</xdr:col>
      <xdr:colOff>364190</xdr:colOff>
      <xdr:row>28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100DD-7D1D-49E3-90DB-CA00312CD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599514</xdr:colOff>
      <xdr:row>13</xdr:row>
      <xdr:rowOff>40340</xdr:rowOff>
    </xdr:from>
    <xdr:to>
      <xdr:col>18</xdr:col>
      <xdr:colOff>498661</xdr:colOff>
      <xdr:row>27</xdr:row>
      <xdr:rowOff>116540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45070-C5F0-4481-A6F3-2FB22C12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273423</xdr:colOff>
      <xdr:row>19</xdr:row>
      <xdr:rowOff>70037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13</xdr:row>
      <xdr:rowOff>66675</xdr:rowOff>
    </xdr:from>
    <xdr:to>
      <xdr:col>9</xdr:col>
      <xdr:colOff>438150</xdr:colOff>
      <xdr:row>15</xdr:row>
      <xdr:rowOff>95250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352925" y="2562225"/>
          <a:ext cx="14287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Upward trend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273423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13</xdr:row>
      <xdr:rowOff>38100</xdr:rowOff>
    </xdr:from>
    <xdr:to>
      <xdr:col>11</xdr:col>
      <xdr:colOff>114300</xdr:colOff>
      <xdr:row>15</xdr:row>
      <xdr:rowOff>66675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181600" y="2533650"/>
          <a:ext cx="14287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Upward trend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273423</xdr:colOff>
      <xdr:row>19</xdr:row>
      <xdr:rowOff>70037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0.78798</cdr:y>
    </cdr:from>
    <cdr:to>
      <cdr:x>0.44529</cdr:x>
      <cdr:y>0.91282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F0C5FD56-5F2B-4257-8A9A-66B1F910EF4A}"/>
            </a:ext>
          </a:extLst>
        </cdr:cNvPr>
        <cdr:cNvSpPr/>
      </cdr:nvSpPr>
      <cdr:spPr>
        <a:xfrm xmlns:a="http://schemas.openxmlformats.org/drawingml/2006/main">
          <a:off x="612775" y="2164229"/>
          <a:ext cx="1409139" cy="3429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0.34682</cdr:x>
      <cdr:y>0.2023</cdr:y>
    </cdr:from>
    <cdr:to>
      <cdr:x>0.66148</cdr:x>
      <cdr:y>0.35142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5487C67-2203-4796-9C49-963C35DF436F}"/>
            </a:ext>
          </a:extLst>
        </cdr:cNvPr>
        <cdr:cNvSpPr txBox="1"/>
      </cdr:nvSpPr>
      <cdr:spPr>
        <a:xfrm xmlns:a="http://schemas.openxmlformats.org/drawingml/2006/main">
          <a:off x="1574800" y="555625"/>
          <a:ext cx="1428750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Upward trend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438150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438150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438150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</xdr:colOff>
      <xdr:row>20</xdr:row>
      <xdr:rowOff>0</xdr:rowOff>
    </xdr:from>
    <xdr:to>
      <xdr:col>21</xdr:col>
      <xdr:colOff>442912</xdr:colOff>
      <xdr:row>36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15</xdr:col>
      <xdr:colOff>19050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11</xdr:row>
      <xdr:rowOff>9525</xdr:rowOff>
    </xdr:from>
    <xdr:to>
      <xdr:col>15</xdr:col>
      <xdr:colOff>19050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22</xdr:row>
      <xdr:rowOff>9525</xdr:rowOff>
    </xdr:from>
    <xdr:to>
      <xdr:col>15</xdr:col>
      <xdr:colOff>9525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11</xdr:col>
      <xdr:colOff>263524</xdr:colOff>
      <xdr:row>17</xdr:row>
      <xdr:rowOff>31750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300318</xdr:colOff>
      <xdr:row>20</xdr:row>
      <xdr:rowOff>14008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9</xdr:row>
      <xdr:rowOff>104774</xdr:rowOff>
    </xdr:from>
    <xdr:to>
      <xdr:col>7</xdr:col>
      <xdr:colOff>323850</xdr:colOff>
      <xdr:row>11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114675" y="1838324"/>
          <a:ext cx="14287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Upward trend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438150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438150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438150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26</xdr:row>
      <xdr:rowOff>19050</xdr:rowOff>
    </xdr:from>
    <xdr:to>
      <xdr:col>13</xdr:col>
      <xdr:colOff>473075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7D027-73CE-4CC4-822C-78BAFA76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476588</xdr:colOff>
      <xdr:row>27</xdr:row>
      <xdr:rowOff>19047</xdr:rowOff>
    </xdr:from>
    <xdr:to>
      <xdr:col>13</xdr:col>
      <xdr:colOff>340063</xdr:colOff>
      <xdr:row>43</xdr:row>
      <xdr:rowOff>146047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</xdr:colOff>
      <xdr:row>26</xdr:row>
      <xdr:rowOff>19050</xdr:rowOff>
    </xdr:from>
    <xdr:to>
      <xdr:col>13</xdr:col>
      <xdr:colOff>473116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36090-4C84-4983-B0C0-303BBFEFC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476588</xdr:colOff>
      <xdr:row>27</xdr:row>
      <xdr:rowOff>19047</xdr:rowOff>
    </xdr:from>
    <xdr:to>
      <xdr:col>13</xdr:col>
      <xdr:colOff>340063</xdr:colOff>
      <xdr:row>43</xdr:row>
      <xdr:rowOff>146047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</xdr:colOff>
      <xdr:row>26</xdr:row>
      <xdr:rowOff>19050</xdr:rowOff>
    </xdr:from>
    <xdr:to>
      <xdr:col>13</xdr:col>
      <xdr:colOff>473254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75EE4-6DB3-48D9-95E1-6AA829689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476588</xdr:colOff>
      <xdr:row>27</xdr:row>
      <xdr:rowOff>19047</xdr:rowOff>
    </xdr:from>
    <xdr:to>
      <xdr:col>13</xdr:col>
      <xdr:colOff>340063</xdr:colOff>
      <xdr:row>43</xdr:row>
      <xdr:rowOff>146047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19050</xdr:rowOff>
    </xdr:from>
    <xdr:to>
      <xdr:col>12</xdr:col>
      <xdr:colOff>66675</xdr:colOff>
      <xdr:row>20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0.0799</cdr:x>
      <cdr:y>0.20498</cdr:y>
    </cdr:from>
    <cdr:to>
      <cdr:x>0.41574</cdr:x>
      <cdr:y>0.75379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AC77539-AC6E-4757-A1C3-39815A4E92F8}"/>
            </a:ext>
          </a:extLst>
        </cdr:cNvPr>
        <cdr:cNvCxnSpPr/>
      </cdr:nvCxnSpPr>
      <cdr:spPr>
        <a:xfrm xmlns:a="http://schemas.openxmlformats.org/drawingml/2006/main" flipV="1">
          <a:off x="657225" y="590550"/>
          <a:ext cx="2762250" cy="1581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0.39605</cdr:x>
      <cdr:y>0.3769</cdr:y>
    </cdr:from>
    <cdr:to>
      <cdr:x>0.98781</cdr:x>
      <cdr:y>0.38351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8F8724-FD23-4FA6-A5A5-C2140BFE179D}"/>
            </a:ext>
          </a:extLst>
        </cdr:cNvPr>
        <cdr:cNvCxnSpPr/>
      </cdr:nvCxnSpPr>
      <cdr:spPr>
        <a:xfrm xmlns:a="http://schemas.openxmlformats.org/drawingml/2006/main" flipV="1">
          <a:off x="3257550" y="1085850"/>
          <a:ext cx="4867275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0.40107</cdr:x>
      <cdr:y>0.15649</cdr:y>
    </cdr:from>
    <cdr:to>
      <cdr:x>0.99282</cdr:x>
      <cdr:y>0.1631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1B61C88-9AFB-4A7D-8668-DD89F2FDF40C}"/>
            </a:ext>
          </a:extLst>
        </cdr:cNvPr>
        <cdr:cNvCxnSpPr/>
      </cdr:nvCxnSpPr>
      <cdr:spPr>
        <a:xfrm xmlns:a="http://schemas.openxmlformats.org/drawingml/2006/main" flipV="1">
          <a:off x="3298825" y="450850"/>
          <a:ext cx="4867275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0.58983</cdr:x>
      <cdr:y>0.4342</cdr:y>
    </cdr:from>
    <cdr:to>
      <cdr:x>0.94148</cdr:x>
      <cdr:y>0.57636</cdr:y>
    </cdr:to>
    <cdr:sp macro="" textlink="">
      <cdr:nvSpPr>
        <cdr:cNvPr id="7" name="TextBox 3">
          <a:extLst xmlns:a="http://schemas.openxmlformats.org/drawingml/2006/main">
            <a:ext uri="{FF2B5EF4-FFF2-40B4-BE49-F238E27FC236}">
              <a16:creationId xmlns:a16="http://schemas.microsoft.com/office/drawing/2014/main" id="{E21D9823-E038-4890-95AD-BD3A90AE626E}"/>
            </a:ext>
          </a:extLst>
        </cdr:cNvPr>
        <cdr:cNvSpPr txBox="1"/>
      </cdr:nvSpPr>
      <cdr:spPr>
        <a:xfrm xmlns:a="http://schemas.openxmlformats.org/drawingml/2006/main">
          <a:off x="4851399" y="1250950"/>
          <a:ext cx="2892425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Relativ</a:t>
          </a:r>
          <a:r>
            <a:rPr lang="en-US" sz="1100" baseline="0"/>
            <a:t>e stable</a:t>
          </a:r>
        </a:p>
        <a:p xmlns:a="http://schemas.openxmlformats.org/drawingml/2006/main">
          <a:pPr algn="ctr"/>
          <a:r>
            <a:rPr lang="en-US" sz="1100" baseline="0"/>
            <a:t>Between 54.4 and 62.3  (Quadrillion Btu)</a:t>
          </a:r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3</xdr:row>
      <xdr:rowOff>85725</xdr:rowOff>
    </xdr:from>
    <xdr:to>
      <xdr:col>11</xdr:col>
      <xdr:colOff>142874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3</xdr:row>
      <xdr:rowOff>152400</xdr:rowOff>
    </xdr:from>
    <xdr:to>
      <xdr:col>6</xdr:col>
      <xdr:colOff>619125</xdr:colOff>
      <xdr:row>5</xdr:row>
      <xdr:rowOff>104775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4829175" y="647700"/>
          <a:ext cx="30480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0.22917</cdr:x>
      <cdr:y>0.03011</cdr:y>
    </cdr:from>
    <cdr:to>
      <cdr:x>0.29583</cdr:x>
      <cdr:y>0.13428</cdr:y>
    </cdr:to>
    <cdr:sp macro="" textlink="">
      <cdr:nvSpPr>
        <cdr:cNvPr id="2" name="Arrow: Down 1">
          <a:extLst xmlns:a="http://schemas.openxmlformats.org/drawingml/2006/main">
            <a:ext uri="{FF2B5EF4-FFF2-40B4-BE49-F238E27FC236}">
              <a16:creationId xmlns:a16="http://schemas.microsoft.com/office/drawing/2014/main" id="{00FCBA50-65C4-4856-9173-7C774D8C01D0}"/>
            </a:ext>
          </a:extLst>
        </cdr:cNvPr>
        <cdr:cNvSpPr/>
      </cdr:nvSpPr>
      <cdr:spPr>
        <a:xfrm xmlns:a="http://schemas.openxmlformats.org/drawingml/2006/main">
          <a:off x="1047750" y="94655"/>
          <a:ext cx="304800" cy="327422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0.56944</cdr:x>
      <cdr:y>0.04352</cdr:y>
    </cdr:from>
    <cdr:to>
      <cdr:x>0.63611</cdr:x>
      <cdr:y>0.14769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id="{35468E30-7C15-48E5-9CEA-BC3F5562AC3C}"/>
            </a:ext>
          </a:extLst>
        </cdr:cNvPr>
        <cdr:cNvSpPr/>
      </cdr:nvSpPr>
      <cdr:spPr>
        <a:xfrm xmlns:a="http://schemas.openxmlformats.org/drawingml/2006/main">
          <a:off x="2603500" y="136790"/>
          <a:ext cx="304800" cy="327421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0.67378</cdr:x>
      <cdr:y>0.01852</cdr:y>
    </cdr:from>
    <cdr:to>
      <cdr:x>0.74044</cdr:x>
      <cdr:y>0.05324</cdr:y>
    </cdr:to>
    <cdr:sp macro="" textlink="">
      <cdr:nvSpPr>
        <cdr:cNvPr id="4" name="Arrow: Down 3">
          <a:extLst xmlns:a="http://schemas.openxmlformats.org/drawingml/2006/main">
            <a:ext uri="{FF2B5EF4-FFF2-40B4-BE49-F238E27FC236}">
              <a16:creationId xmlns:a16="http://schemas.microsoft.com/office/drawing/2014/main" id="{35468E30-7C15-48E5-9CEA-BC3F5562AC3C}"/>
            </a:ext>
          </a:extLst>
        </cdr:cNvPr>
        <cdr:cNvSpPr/>
      </cdr:nvSpPr>
      <cdr:spPr>
        <a:xfrm xmlns:a="http://schemas.openxmlformats.org/drawingml/2006/main">
          <a:off x="3343626" y="76199"/>
          <a:ext cx="330835" cy="142876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294155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0.42107</cdr:x>
      <cdr:y>0.70255</cdr:y>
    </cdr:from>
    <cdr:to>
      <cdr:x>0.59491</cdr:x>
      <cdr:y>0.85185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E21D9823-E038-4890-95AD-BD3A90AE626E}"/>
            </a:ext>
          </a:extLst>
        </cdr:cNvPr>
        <cdr:cNvSpPr txBox="1"/>
      </cdr:nvSpPr>
      <cdr:spPr>
        <a:xfrm xmlns:a="http://schemas.openxmlformats.org/drawingml/2006/main">
          <a:off x="3460750" y="1927225"/>
          <a:ext cx="1428750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Upward trend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14</xdr:col>
      <xdr:colOff>605117</xdr:colOff>
      <xdr:row>16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0.03954</cdr:x>
      <cdr:y>0.5154</cdr:y>
    </cdr:from>
    <cdr:to>
      <cdr:x>0.49198</cdr:x>
      <cdr:y>0.77669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F1FA3089-8374-4424-9F12-6FB17ABD8EBC}"/>
            </a:ext>
          </a:extLst>
        </cdr:cNvPr>
        <cdr:cNvSpPr/>
      </cdr:nvSpPr>
      <cdr:spPr>
        <a:xfrm xmlns:a="http://schemas.openxmlformats.org/drawingml/2006/main" rot="20596010">
          <a:off x="264955" y="1172435"/>
          <a:ext cx="3031854" cy="594376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0.45794</cdr:x>
      <cdr:y>0.22645</cdr:y>
    </cdr:from>
    <cdr:to>
      <cdr:x>0.95532</cdr:x>
      <cdr:y>0.59773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6B29282C-F4D0-4C80-877C-9A7B7E8783E7}"/>
            </a:ext>
          </a:extLst>
        </cdr:cNvPr>
        <cdr:cNvSpPr/>
      </cdr:nvSpPr>
      <cdr:spPr>
        <a:xfrm xmlns:a="http://schemas.openxmlformats.org/drawingml/2006/main" rot="19988020">
          <a:off x="3068710" y="515127"/>
          <a:ext cx="3333001" cy="844586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0.09287</cdr:x>
      <cdr:y>0.24007</cdr:y>
    </cdr:from>
    <cdr:to>
      <cdr:x>0.30608</cdr:x>
      <cdr:y>0.42011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28E26A0-CC2A-4B60-96C7-E7F58ED14BDE}"/>
            </a:ext>
          </a:extLst>
        </cdr:cNvPr>
        <cdr:cNvSpPr txBox="1"/>
      </cdr:nvSpPr>
      <cdr:spPr>
        <a:xfrm xmlns:a="http://schemas.openxmlformats.org/drawingml/2006/main">
          <a:off x="622300" y="546100"/>
          <a:ext cx="1428750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Upward trend</a:t>
          </a:r>
        </a:p>
        <a:p xmlns:a="http://schemas.openxmlformats.org/drawingml/2006/main">
          <a:pPr algn="ctr"/>
          <a:r>
            <a:rPr lang="en-US" sz="1100"/>
            <a:t>Cycle</a:t>
          </a:r>
          <a:r>
            <a:rPr lang="en-US" sz="1100" baseline="0"/>
            <a:t> 1</a:t>
          </a:r>
          <a:endParaRPr lang="en-US" sz="1100"/>
        </a:p>
      </cdr:txBody>
    </cdr:sp>
  </cdr:relSizeAnchor>
  <cdr:relSizeAnchor xmlns:cdr="http://schemas.openxmlformats.org/drawingml/2006/chartDrawing">
    <cdr:from>
      <cdr:x>0.78509</cdr:x>
      <cdr:y>0.41593</cdr:y>
    </cdr:from>
    <cdr:to>
      <cdr:x>0.9983</cdr:x>
      <cdr:y>0.59598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3077DB-3C54-4093-8BB4-97FEC619BE2E}"/>
            </a:ext>
          </a:extLst>
        </cdr:cNvPr>
        <cdr:cNvSpPr txBox="1"/>
      </cdr:nvSpPr>
      <cdr:spPr>
        <a:xfrm xmlns:a="http://schemas.openxmlformats.org/drawingml/2006/main">
          <a:off x="5260975" y="946150"/>
          <a:ext cx="1428750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Upward trend</a:t>
          </a:r>
        </a:p>
        <a:p xmlns:a="http://schemas.openxmlformats.org/drawingml/2006/main">
          <a:pPr algn="ctr"/>
          <a:r>
            <a:rPr lang="en-US" sz="1100"/>
            <a:t>Cycle</a:t>
          </a:r>
          <a:r>
            <a:rPr lang="en-US" sz="1100" baseline="0"/>
            <a:t> 2</a:t>
          </a:r>
          <a:endParaRPr lang="en-US" sz="1100"/>
        </a:p>
      </cdr:txBody>
    </cdr:sp>
  </cdr:relSizeAnchor>
  <cdr:relSizeAnchor xmlns:cdr="http://schemas.openxmlformats.org/drawingml/2006/chartDrawing">
    <cdr:from>
      <cdr:x>0.48896</cdr:x>
      <cdr:y>0.38522</cdr:y>
    </cdr:from>
    <cdr:to>
      <cdr:x>0.55577</cdr:x>
      <cdr:y>0.56527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4C5C5C0D-D1F4-4623-84DC-1AF5660FE48C}"/>
            </a:ext>
          </a:extLst>
        </cdr:cNvPr>
        <cdr:cNvCxnSpPr/>
      </cdr:nvCxnSpPr>
      <cdr:spPr>
        <a:xfrm xmlns:a="http://schemas.openxmlformats.org/drawingml/2006/main">
          <a:off x="3276600" y="876300"/>
          <a:ext cx="447675" cy="409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0.90022</cdr:x>
      <cdr:y>0.02233</cdr:y>
    </cdr:from>
    <cdr:to>
      <cdr:x>0.96703</cdr:x>
      <cdr:y>0.20238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1E0FD3A8-241C-4B77-A709-280BBE25B336}"/>
            </a:ext>
          </a:extLst>
        </cdr:cNvPr>
        <cdr:cNvCxnSpPr/>
      </cdr:nvCxnSpPr>
      <cdr:spPr>
        <a:xfrm xmlns:a="http://schemas.openxmlformats.org/drawingml/2006/main">
          <a:off x="6032500" y="50800"/>
          <a:ext cx="447675" cy="409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0.04912</cdr:x>
      <cdr:y>0.36847</cdr:y>
    </cdr:from>
    <cdr:to>
      <cdr:x>0.47759</cdr:x>
      <cdr:y>0.83791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B57AE53B-1A0F-42F1-B40B-D247EECF43C3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V="1">
          <a:off x="329153" y="838200"/>
          <a:ext cx="2871247" cy="10678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0.57709</cdr:x>
      <cdr:y>0.0335</cdr:y>
    </cdr:from>
    <cdr:to>
      <cdr:x>0.8898</cdr:x>
      <cdr:y>0.61133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BC38D007-5304-49C4-9245-09A4F3E9BB72}"/>
            </a:ext>
          </a:extLst>
        </cdr:cNvPr>
        <cdr:cNvCxnSpPr/>
      </cdr:nvCxnSpPr>
      <cdr:spPr>
        <a:xfrm xmlns:a="http://schemas.openxmlformats.org/drawingml/2006/main" flipV="1">
          <a:off x="3867150" y="76200"/>
          <a:ext cx="2095500" cy="1314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179294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14</xdr:row>
      <xdr:rowOff>66675</xdr:rowOff>
    </xdr:from>
    <xdr:to>
      <xdr:col>10</xdr:col>
      <xdr:colOff>257175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073E63-910A-4E66-9827-08202399BF5D}"/>
            </a:ext>
          </a:extLst>
        </xdr:cNvPr>
        <xdr:cNvSpPr txBox="1"/>
      </xdr:nvSpPr>
      <xdr:spPr>
        <a:xfrm>
          <a:off x="5638800" y="2752725"/>
          <a:ext cx="5715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DRIFT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0.82571</cdr:x>
      <cdr:y>0.16938</cdr:y>
    </cdr:from>
    <cdr:to>
      <cdr:x>0.96502</cdr:x>
      <cdr:y>0.64946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BC38D007-5304-49C4-9245-09A4F3E9BB72}"/>
            </a:ext>
          </a:extLst>
        </cdr:cNvPr>
        <cdr:cNvCxnSpPr/>
      </cdr:nvCxnSpPr>
      <cdr:spPr>
        <a:xfrm xmlns:a="http://schemas.openxmlformats.org/drawingml/2006/main" flipV="1">
          <a:off x="5181600" y="593725"/>
          <a:ext cx="874172" cy="16827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0.06881</cdr:x>
      <cdr:y>0.8125</cdr:y>
    </cdr:from>
    <cdr:to>
      <cdr:x>0.50241</cdr:x>
      <cdr:y>0.83152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FD3AA33-780F-4CCC-9626-E8AB31E70835}"/>
            </a:ext>
          </a:extLst>
        </cdr:cNvPr>
        <cdr:cNvCxnSpPr/>
      </cdr:nvCxnSpPr>
      <cdr:spPr>
        <a:xfrm xmlns:a="http://schemas.openxmlformats.org/drawingml/2006/main" flipV="1">
          <a:off x="431800" y="2847975"/>
          <a:ext cx="2720975" cy="666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0.07539</cdr:x>
      <cdr:y>0.65036</cdr:y>
    </cdr:from>
    <cdr:to>
      <cdr:x>0.49786</cdr:x>
      <cdr:y>0.66033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13AA684-5128-45B8-ABD5-22BD51E5E64E}"/>
            </a:ext>
          </a:extLst>
        </cdr:cNvPr>
        <cdr:cNvCxnSpPr/>
      </cdr:nvCxnSpPr>
      <cdr:spPr>
        <a:xfrm xmlns:a="http://schemas.openxmlformats.org/drawingml/2006/main">
          <a:off x="473075" y="2279650"/>
          <a:ext cx="2651125" cy="34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0.53783</cdr:x>
      <cdr:y>0.69837</cdr:y>
    </cdr:from>
    <cdr:to>
      <cdr:x>0.84241</cdr:x>
      <cdr:y>0.70652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A0515F87-A320-4F14-AE1B-994CF330B039}"/>
            </a:ext>
          </a:extLst>
        </cdr:cNvPr>
        <cdr:cNvCxnSpPr/>
      </cdr:nvCxnSpPr>
      <cdr:spPr>
        <a:xfrm xmlns:a="http://schemas.openxmlformats.org/drawingml/2006/main" flipV="1">
          <a:off x="3375025" y="2447925"/>
          <a:ext cx="1911350" cy="285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0.5353</cdr:x>
      <cdr:y>0.52174</cdr:y>
    </cdr:from>
    <cdr:to>
      <cdr:x>0.85</cdr:x>
      <cdr:y>0.52808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88825821-BC95-4BA7-97C4-0474B018117D}"/>
            </a:ext>
          </a:extLst>
        </cdr:cNvPr>
        <cdr:cNvCxnSpPr/>
      </cdr:nvCxnSpPr>
      <cdr:spPr>
        <a:xfrm xmlns:a="http://schemas.openxmlformats.org/drawingml/2006/main" flipV="1">
          <a:off x="3359150" y="1828800"/>
          <a:ext cx="1974850" cy="22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0.08551</cdr:x>
      <cdr:y>0.34601</cdr:y>
    </cdr:from>
    <cdr:to>
      <cdr:x>0.54643</cdr:x>
      <cdr:y>0.46286</cdr:y>
    </cdr:to>
    <cdr:sp macro="" textlink="">
      <cdr:nvSpPr>
        <cdr:cNvPr id="14" name="TextBox 3">
          <a:extLst xmlns:a="http://schemas.openxmlformats.org/drawingml/2006/main">
            <a:ext uri="{FF2B5EF4-FFF2-40B4-BE49-F238E27FC236}">
              <a16:creationId xmlns:a16="http://schemas.microsoft.com/office/drawing/2014/main" id="{3A46D8E3-AB17-44DE-962A-38633BFED296}"/>
            </a:ext>
          </a:extLst>
        </cdr:cNvPr>
        <cdr:cNvSpPr txBox="1"/>
      </cdr:nvSpPr>
      <cdr:spPr>
        <a:xfrm xmlns:a="http://schemas.openxmlformats.org/drawingml/2006/main">
          <a:off x="536575" y="1212850"/>
          <a:ext cx="2892425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Relativ</a:t>
          </a:r>
          <a:r>
            <a:rPr lang="en-US" sz="1100" baseline="0"/>
            <a:t>e stable</a:t>
          </a:r>
        </a:p>
        <a:p xmlns:a="http://schemas.openxmlformats.org/drawingml/2006/main">
          <a:pPr algn="ctr"/>
          <a:r>
            <a:rPr lang="en-US" sz="1100" baseline="0"/>
            <a:t>Between 1.37 and 3.43  (Quadrillion Btu)</a:t>
          </a:r>
          <a:endParaRPr lang="en-US" sz="1100"/>
        </a:p>
      </cdr:txBody>
    </cdr:sp>
  </cdr:relSizeAnchor>
  <cdr:relSizeAnchor xmlns:cdr="http://schemas.openxmlformats.org/drawingml/2006/chartDrawing">
    <cdr:from>
      <cdr:x>0.53479</cdr:x>
      <cdr:y>0.74819</cdr:y>
    </cdr:from>
    <cdr:to>
      <cdr:x>0.99571</cdr:x>
      <cdr:y>0.86504</cdr:y>
    </cdr:to>
    <cdr:sp macro="" textlink="">
      <cdr:nvSpPr>
        <cdr:cNvPr id="15" name="TextBox 3">
          <a:extLst xmlns:a="http://schemas.openxmlformats.org/drawingml/2006/main">
            <a:ext uri="{FF2B5EF4-FFF2-40B4-BE49-F238E27FC236}">
              <a16:creationId xmlns:a16="http://schemas.microsoft.com/office/drawing/2014/main" id="{3772C76D-4AA4-47A1-B7F3-C268AF43B734}"/>
            </a:ext>
          </a:extLst>
        </cdr:cNvPr>
        <cdr:cNvSpPr txBox="1"/>
      </cdr:nvSpPr>
      <cdr:spPr>
        <a:xfrm xmlns:a="http://schemas.openxmlformats.org/drawingml/2006/main">
          <a:off x="3355975" y="2622550"/>
          <a:ext cx="2892425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Relativ</a:t>
          </a:r>
          <a:r>
            <a:rPr lang="en-US" sz="1100" baseline="0"/>
            <a:t>e stable</a:t>
          </a:r>
        </a:p>
        <a:p xmlns:a="http://schemas.openxmlformats.org/drawingml/2006/main">
          <a:pPr algn="ctr"/>
          <a:r>
            <a:rPr lang="en-US" sz="1100" baseline="0"/>
            <a:t>Between 3.66 and 5.14  (Quadrillion Btu)</a:t>
          </a:r>
          <a:endParaRPr lang="en-US" sz="1100"/>
        </a:p>
      </cdr:txBody>
    </cdr:sp>
  </cdr:relSizeAnchor>
  <cdr:relSizeAnchor xmlns:cdr="http://schemas.openxmlformats.org/drawingml/2006/chartDrawing">
    <cdr:from>
      <cdr:x>0.67747</cdr:x>
      <cdr:y>0.21014</cdr:y>
    </cdr:from>
    <cdr:to>
      <cdr:x>0.90515</cdr:x>
      <cdr:y>0.32699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41FAF975-8B18-4129-812D-57F04D840757}"/>
            </a:ext>
          </a:extLst>
        </cdr:cNvPr>
        <cdr:cNvSpPr txBox="1"/>
      </cdr:nvSpPr>
      <cdr:spPr>
        <a:xfrm xmlns:a="http://schemas.openxmlformats.org/drawingml/2006/main">
          <a:off x="4251325" y="736600"/>
          <a:ext cx="1428750" cy="409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Upward trend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/Documents/Teaching/Fall%202015/DA%20310/Data_Files/Data_Files/Washington%20DC%20Weat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/Documents/Teaching/Fall%202015/DA%20310/Data_Files/Data_Files/Coal%20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>
            <v>1990</v>
          </cell>
          <cell r="C4">
            <v>40.799999999999997</v>
          </cell>
        </row>
        <row r="5">
          <cell r="B5">
            <v>1990</v>
          </cell>
          <cell r="C5">
            <v>42.2</v>
          </cell>
        </row>
        <row r="6">
          <cell r="B6">
            <v>1990</v>
          </cell>
          <cell r="C6">
            <v>48.1</v>
          </cell>
        </row>
        <row r="7">
          <cell r="B7">
            <v>1990</v>
          </cell>
          <cell r="C7">
            <v>54.3</v>
          </cell>
        </row>
        <row r="8">
          <cell r="B8">
            <v>1990</v>
          </cell>
          <cell r="C8">
            <v>61.6</v>
          </cell>
        </row>
        <row r="9">
          <cell r="B9">
            <v>1990</v>
          </cell>
          <cell r="C9">
            <v>72</v>
          </cell>
        </row>
        <row r="10">
          <cell r="B10">
            <v>1990</v>
          </cell>
          <cell r="C10">
            <v>76.900000000000006</v>
          </cell>
        </row>
        <row r="11">
          <cell r="B11">
            <v>1990</v>
          </cell>
          <cell r="C11">
            <v>73.8</v>
          </cell>
        </row>
        <row r="12">
          <cell r="B12">
            <v>1990</v>
          </cell>
          <cell r="C12">
            <v>66.099999999999994</v>
          </cell>
        </row>
        <row r="13">
          <cell r="B13">
            <v>1990</v>
          </cell>
          <cell r="C13">
            <v>58.7</v>
          </cell>
        </row>
        <row r="14">
          <cell r="B14">
            <v>1990</v>
          </cell>
          <cell r="C14">
            <v>48.6</v>
          </cell>
        </row>
        <row r="15">
          <cell r="B15">
            <v>1990</v>
          </cell>
          <cell r="C15">
            <v>41.3</v>
          </cell>
        </row>
        <row r="16">
          <cell r="B16">
            <v>1991</v>
          </cell>
          <cell r="C16">
            <v>34</v>
          </cell>
        </row>
        <row r="17">
          <cell r="B17">
            <v>1991</v>
          </cell>
          <cell r="C17">
            <v>39.5</v>
          </cell>
        </row>
        <row r="18">
          <cell r="B18">
            <v>1991</v>
          </cell>
          <cell r="C18">
            <v>46.1</v>
          </cell>
        </row>
        <row r="19">
          <cell r="B19">
            <v>1991</v>
          </cell>
          <cell r="C19">
            <v>56</v>
          </cell>
        </row>
        <row r="20">
          <cell r="B20">
            <v>1991</v>
          </cell>
          <cell r="C20">
            <v>69.3</v>
          </cell>
        </row>
        <row r="21">
          <cell r="B21">
            <v>1991</v>
          </cell>
          <cell r="C21">
            <v>72.3</v>
          </cell>
        </row>
        <row r="22">
          <cell r="B22">
            <v>1991</v>
          </cell>
          <cell r="C22">
            <v>77.900000000000006</v>
          </cell>
        </row>
        <row r="23">
          <cell r="B23">
            <v>1991</v>
          </cell>
          <cell r="C23">
            <v>77</v>
          </cell>
        </row>
        <row r="24">
          <cell r="B24">
            <v>1991</v>
          </cell>
          <cell r="C24">
            <v>67.599999999999994</v>
          </cell>
        </row>
        <row r="25">
          <cell r="B25">
            <v>1991</v>
          </cell>
          <cell r="C25">
            <v>56.6</v>
          </cell>
        </row>
        <row r="26">
          <cell r="B26">
            <v>1991</v>
          </cell>
          <cell r="C26">
            <v>45.7</v>
          </cell>
        </row>
        <row r="27">
          <cell r="B27">
            <v>1991</v>
          </cell>
          <cell r="C27">
            <v>38.5</v>
          </cell>
        </row>
        <row r="28">
          <cell r="B28">
            <v>1992</v>
          </cell>
          <cell r="C28">
            <v>35</v>
          </cell>
        </row>
        <row r="29">
          <cell r="B29">
            <v>1992</v>
          </cell>
          <cell r="C29">
            <v>38</v>
          </cell>
        </row>
        <row r="30">
          <cell r="B30">
            <v>1992</v>
          </cell>
          <cell r="C30">
            <v>41.9</v>
          </cell>
        </row>
        <row r="31">
          <cell r="B31">
            <v>1992</v>
          </cell>
          <cell r="C31">
            <v>53.1</v>
          </cell>
        </row>
        <row r="32">
          <cell r="B32">
            <v>1992</v>
          </cell>
          <cell r="C32">
            <v>59.7</v>
          </cell>
        </row>
        <row r="33">
          <cell r="B33">
            <v>1992</v>
          </cell>
          <cell r="C33">
            <v>68.599999999999994</v>
          </cell>
        </row>
        <row r="34">
          <cell r="B34">
            <v>1992</v>
          </cell>
          <cell r="C34">
            <v>75.900000000000006</v>
          </cell>
        </row>
        <row r="35">
          <cell r="B35">
            <v>1992</v>
          </cell>
          <cell r="C35">
            <v>70.400000000000006</v>
          </cell>
        </row>
        <row r="36">
          <cell r="B36">
            <v>1992</v>
          </cell>
          <cell r="C36">
            <v>66</v>
          </cell>
        </row>
        <row r="37">
          <cell r="B37">
            <v>1992</v>
          </cell>
          <cell r="C37">
            <v>52.2</v>
          </cell>
        </row>
        <row r="38">
          <cell r="B38">
            <v>1992</v>
          </cell>
          <cell r="C38">
            <v>45.7</v>
          </cell>
        </row>
        <row r="39">
          <cell r="B39">
            <v>1992</v>
          </cell>
          <cell r="C39">
            <v>36.799999999999997</v>
          </cell>
        </row>
        <row r="40">
          <cell r="B40">
            <v>1993</v>
          </cell>
          <cell r="C40">
            <v>36.799999999999997</v>
          </cell>
        </row>
        <row r="41">
          <cell r="B41">
            <v>1993</v>
          </cell>
          <cell r="C41">
            <v>31.7</v>
          </cell>
        </row>
        <row r="42">
          <cell r="B42">
            <v>1993</v>
          </cell>
          <cell r="C42">
            <v>39.299999999999997</v>
          </cell>
        </row>
        <row r="43">
          <cell r="B43">
            <v>1993</v>
          </cell>
          <cell r="C43">
            <v>52.6</v>
          </cell>
        </row>
        <row r="44">
          <cell r="B44">
            <v>1993</v>
          </cell>
          <cell r="C44">
            <v>64.5</v>
          </cell>
        </row>
        <row r="45">
          <cell r="B45">
            <v>1993</v>
          </cell>
          <cell r="C45">
            <v>72</v>
          </cell>
        </row>
        <row r="46">
          <cell r="B46">
            <v>1993</v>
          </cell>
          <cell r="C46">
            <v>79.7</v>
          </cell>
        </row>
        <row r="47">
          <cell r="B47">
            <v>1993</v>
          </cell>
          <cell r="C47">
            <v>78</v>
          </cell>
        </row>
        <row r="48">
          <cell r="B48">
            <v>1993</v>
          </cell>
          <cell r="C48">
            <v>68.7</v>
          </cell>
        </row>
        <row r="49">
          <cell r="B49">
            <v>1993</v>
          </cell>
          <cell r="C49">
            <v>54.2</v>
          </cell>
        </row>
        <row r="50">
          <cell r="B50">
            <v>1993</v>
          </cell>
          <cell r="C50">
            <v>45.3</v>
          </cell>
        </row>
        <row r="51">
          <cell r="B51">
            <v>1993</v>
          </cell>
          <cell r="C51">
            <v>34</v>
          </cell>
        </row>
        <row r="52">
          <cell r="B52">
            <v>1994</v>
          </cell>
          <cell r="C52">
            <v>26.1</v>
          </cell>
        </row>
        <row r="53">
          <cell r="B53">
            <v>1994</v>
          </cell>
          <cell r="C53">
            <v>33.299999999999997</v>
          </cell>
        </row>
        <row r="54">
          <cell r="B54">
            <v>1994</v>
          </cell>
          <cell r="C54">
            <v>42.7</v>
          </cell>
        </row>
        <row r="55">
          <cell r="B55">
            <v>1994</v>
          </cell>
          <cell r="C55">
            <v>60.1</v>
          </cell>
        </row>
        <row r="56">
          <cell r="B56">
            <v>1994</v>
          </cell>
          <cell r="C56">
            <v>59.9</v>
          </cell>
        </row>
        <row r="57">
          <cell r="B57">
            <v>1994</v>
          </cell>
          <cell r="C57">
            <v>76.099999999999994</v>
          </cell>
        </row>
        <row r="58">
          <cell r="B58">
            <v>1994</v>
          </cell>
          <cell r="C58">
            <v>79.5</v>
          </cell>
        </row>
        <row r="59">
          <cell r="B59">
            <v>1994</v>
          </cell>
          <cell r="C59">
            <v>73.8</v>
          </cell>
        </row>
        <row r="60">
          <cell r="B60">
            <v>1994</v>
          </cell>
          <cell r="C60">
            <v>66.7</v>
          </cell>
        </row>
        <row r="61">
          <cell r="B61">
            <v>1994</v>
          </cell>
          <cell r="C61">
            <v>53.9</v>
          </cell>
        </row>
        <row r="62">
          <cell r="B62">
            <v>1994</v>
          </cell>
          <cell r="C62">
            <v>49.1</v>
          </cell>
        </row>
        <row r="63">
          <cell r="B63">
            <v>1994</v>
          </cell>
          <cell r="C63">
            <v>40.299999999999997</v>
          </cell>
        </row>
        <row r="64">
          <cell r="B64">
            <v>1995</v>
          </cell>
          <cell r="C64">
            <v>37.200000000000003</v>
          </cell>
        </row>
        <row r="65">
          <cell r="B65">
            <v>1995</v>
          </cell>
          <cell r="C65">
            <v>31.3</v>
          </cell>
        </row>
        <row r="66">
          <cell r="B66">
            <v>1995</v>
          </cell>
          <cell r="C66">
            <v>46.1</v>
          </cell>
        </row>
        <row r="67">
          <cell r="B67">
            <v>1995</v>
          </cell>
          <cell r="C67">
            <v>52.6</v>
          </cell>
        </row>
        <row r="68">
          <cell r="B68">
            <v>1995</v>
          </cell>
          <cell r="C68">
            <v>62.7</v>
          </cell>
        </row>
        <row r="69">
          <cell r="B69">
            <v>1995</v>
          </cell>
          <cell r="C69">
            <v>71.5</v>
          </cell>
        </row>
        <row r="70">
          <cell r="B70">
            <v>1995</v>
          </cell>
          <cell r="C70">
            <v>78.2</v>
          </cell>
        </row>
        <row r="71">
          <cell r="B71">
            <v>1995</v>
          </cell>
          <cell r="C71">
            <v>77.599999999999994</v>
          </cell>
        </row>
        <row r="72">
          <cell r="B72">
            <v>1995</v>
          </cell>
          <cell r="C72">
            <v>67.099999999999994</v>
          </cell>
        </row>
        <row r="73">
          <cell r="B73">
            <v>1995</v>
          </cell>
          <cell r="C73">
            <v>58.3</v>
          </cell>
        </row>
        <row r="74">
          <cell r="B74">
            <v>1995</v>
          </cell>
          <cell r="C74">
            <v>39.700000000000003</v>
          </cell>
        </row>
        <row r="75">
          <cell r="B75">
            <v>1995</v>
          </cell>
          <cell r="C75">
            <v>33</v>
          </cell>
        </row>
        <row r="76">
          <cell r="B76">
            <v>1996</v>
          </cell>
          <cell r="C76">
            <v>30</v>
          </cell>
        </row>
        <row r="77">
          <cell r="B77">
            <v>1996</v>
          </cell>
          <cell r="C77">
            <v>34.700000000000003</v>
          </cell>
        </row>
        <row r="78">
          <cell r="B78">
            <v>1996</v>
          </cell>
          <cell r="C78">
            <v>39.700000000000003</v>
          </cell>
        </row>
        <row r="79">
          <cell r="B79">
            <v>1996</v>
          </cell>
          <cell r="C79">
            <v>54.6</v>
          </cell>
        </row>
        <row r="80">
          <cell r="B80">
            <v>1996</v>
          </cell>
          <cell r="C80">
            <v>59.7</v>
          </cell>
        </row>
        <row r="81">
          <cell r="B81">
            <v>1996</v>
          </cell>
          <cell r="C81">
            <v>72.8</v>
          </cell>
        </row>
        <row r="82">
          <cell r="B82">
            <v>1996</v>
          </cell>
          <cell r="C82">
            <v>72.900000000000006</v>
          </cell>
        </row>
        <row r="83">
          <cell r="B83">
            <v>1996</v>
          </cell>
          <cell r="C83">
            <v>72.7</v>
          </cell>
        </row>
        <row r="84">
          <cell r="B84">
            <v>1996</v>
          </cell>
          <cell r="C84">
            <v>67.099999999999994</v>
          </cell>
        </row>
        <row r="85">
          <cell r="B85">
            <v>1996</v>
          </cell>
          <cell r="C85">
            <v>55.7</v>
          </cell>
        </row>
        <row r="86">
          <cell r="B86">
            <v>1996</v>
          </cell>
          <cell r="C86">
            <v>39.299999999999997</v>
          </cell>
        </row>
        <row r="87">
          <cell r="B87">
            <v>1996</v>
          </cell>
          <cell r="C87">
            <v>38.299999999999997</v>
          </cell>
        </row>
        <row r="88">
          <cell r="B88">
            <v>1997</v>
          </cell>
          <cell r="C88">
            <v>32.5</v>
          </cell>
        </row>
        <row r="89">
          <cell r="B89">
            <v>1997</v>
          </cell>
          <cell r="C89">
            <v>40.5</v>
          </cell>
        </row>
        <row r="90">
          <cell r="B90">
            <v>1997</v>
          </cell>
          <cell r="C90">
            <v>44.6</v>
          </cell>
        </row>
        <row r="91">
          <cell r="B91">
            <v>1997</v>
          </cell>
          <cell r="C91">
            <v>50.3</v>
          </cell>
        </row>
        <row r="92">
          <cell r="B92">
            <v>1997</v>
          </cell>
          <cell r="C92">
            <v>58.8</v>
          </cell>
        </row>
        <row r="93">
          <cell r="B93">
            <v>1997</v>
          </cell>
          <cell r="C93">
            <v>69.099999999999994</v>
          </cell>
        </row>
        <row r="94">
          <cell r="B94">
            <v>1997</v>
          </cell>
          <cell r="C94">
            <v>75.8</v>
          </cell>
        </row>
        <row r="95">
          <cell r="B95">
            <v>1997</v>
          </cell>
          <cell r="C95">
            <v>73.3</v>
          </cell>
        </row>
        <row r="96">
          <cell r="B96">
            <v>1997</v>
          </cell>
          <cell r="C96">
            <v>65.099999999999994</v>
          </cell>
        </row>
        <row r="97">
          <cell r="B97">
            <v>1997</v>
          </cell>
          <cell r="C97">
            <v>53.7</v>
          </cell>
        </row>
        <row r="98">
          <cell r="B98">
            <v>1997</v>
          </cell>
          <cell r="C98">
            <v>43.6</v>
          </cell>
        </row>
        <row r="99">
          <cell r="B99">
            <v>1997</v>
          </cell>
          <cell r="C99">
            <v>37.200000000000003</v>
          </cell>
        </row>
        <row r="100">
          <cell r="B100">
            <v>1998</v>
          </cell>
          <cell r="C100">
            <v>40.1</v>
          </cell>
        </row>
        <row r="101">
          <cell r="B101">
            <v>1998</v>
          </cell>
          <cell r="C101">
            <v>41</v>
          </cell>
        </row>
        <row r="102">
          <cell r="B102">
            <v>1998</v>
          </cell>
          <cell r="C102">
            <v>45.5</v>
          </cell>
        </row>
        <row r="103">
          <cell r="B103">
            <v>1998</v>
          </cell>
          <cell r="C103">
            <v>54.9</v>
          </cell>
        </row>
        <row r="104">
          <cell r="B104">
            <v>1998</v>
          </cell>
          <cell r="C104">
            <v>66</v>
          </cell>
        </row>
        <row r="105">
          <cell r="B105">
            <v>1998</v>
          </cell>
          <cell r="C105">
            <v>70.400000000000006</v>
          </cell>
        </row>
        <row r="106">
          <cell r="B106">
            <v>1998</v>
          </cell>
          <cell r="C106">
            <v>75.3</v>
          </cell>
        </row>
        <row r="107">
          <cell r="B107">
            <v>1998</v>
          </cell>
          <cell r="C107">
            <v>76.2</v>
          </cell>
        </row>
        <row r="108">
          <cell r="B108">
            <v>1998</v>
          </cell>
          <cell r="C108">
            <v>72.7</v>
          </cell>
        </row>
        <row r="109">
          <cell r="B109">
            <v>1998</v>
          </cell>
          <cell r="C109">
            <v>56.2</v>
          </cell>
        </row>
        <row r="110">
          <cell r="B110">
            <v>1998</v>
          </cell>
          <cell r="C110">
            <v>45.6</v>
          </cell>
        </row>
        <row r="111">
          <cell r="B111">
            <v>1998</v>
          </cell>
          <cell r="C111">
            <v>40.9</v>
          </cell>
        </row>
        <row r="112">
          <cell r="B112">
            <v>1999</v>
          </cell>
          <cell r="C112">
            <v>34.9</v>
          </cell>
        </row>
        <row r="113">
          <cell r="B113">
            <v>1999</v>
          </cell>
          <cell r="C113">
            <v>37.5</v>
          </cell>
        </row>
        <row r="114">
          <cell r="B114">
            <v>1999</v>
          </cell>
          <cell r="C114">
            <v>41.4</v>
          </cell>
        </row>
        <row r="115">
          <cell r="B115">
            <v>1999</v>
          </cell>
          <cell r="C115">
            <v>53</v>
          </cell>
        </row>
        <row r="116">
          <cell r="B116">
            <v>1999</v>
          </cell>
          <cell r="C116">
            <v>62.8</v>
          </cell>
        </row>
        <row r="117">
          <cell r="B117">
            <v>1999</v>
          </cell>
          <cell r="C117">
            <v>70.8</v>
          </cell>
        </row>
        <row r="118">
          <cell r="B118">
            <v>1999</v>
          </cell>
          <cell r="C118">
            <v>78.5</v>
          </cell>
        </row>
        <row r="119">
          <cell r="B119">
            <v>1999</v>
          </cell>
          <cell r="C119">
            <v>75.400000000000006</v>
          </cell>
        </row>
        <row r="120">
          <cell r="B120">
            <v>1999</v>
          </cell>
          <cell r="C120">
            <v>67</v>
          </cell>
        </row>
        <row r="121">
          <cell r="B121">
            <v>1999</v>
          </cell>
          <cell r="C121">
            <v>53.1</v>
          </cell>
        </row>
        <row r="122">
          <cell r="B122">
            <v>1999</v>
          </cell>
          <cell r="C122">
            <v>50.1</v>
          </cell>
        </row>
        <row r="123">
          <cell r="B123">
            <v>1999</v>
          </cell>
          <cell r="C123">
            <v>38.200000000000003</v>
          </cell>
        </row>
        <row r="124">
          <cell r="B124">
            <v>2000</v>
          </cell>
          <cell r="C124">
            <v>32.700000000000003</v>
          </cell>
        </row>
        <row r="125">
          <cell r="B125">
            <v>2000</v>
          </cell>
          <cell r="C125">
            <v>36.799999999999997</v>
          </cell>
        </row>
        <row r="126">
          <cell r="B126">
            <v>2000</v>
          </cell>
          <cell r="C126">
            <v>48.2</v>
          </cell>
        </row>
        <row r="127">
          <cell r="B127">
            <v>2000</v>
          </cell>
          <cell r="C127">
            <v>53.6</v>
          </cell>
        </row>
        <row r="128">
          <cell r="B128">
            <v>2000</v>
          </cell>
          <cell r="C128">
            <v>64.8</v>
          </cell>
        </row>
        <row r="129">
          <cell r="B129">
            <v>2000</v>
          </cell>
          <cell r="C129">
            <v>72.3</v>
          </cell>
        </row>
        <row r="130">
          <cell r="B130">
            <v>2000</v>
          </cell>
          <cell r="C130">
            <v>72.099999999999994</v>
          </cell>
        </row>
        <row r="131">
          <cell r="B131">
            <v>2000</v>
          </cell>
          <cell r="C131">
            <v>73</v>
          </cell>
        </row>
        <row r="132">
          <cell r="B132">
            <v>2000</v>
          </cell>
          <cell r="C132">
            <v>65.2</v>
          </cell>
        </row>
        <row r="133">
          <cell r="B133">
            <v>2000</v>
          </cell>
          <cell r="C133">
            <v>57.2</v>
          </cell>
        </row>
        <row r="134">
          <cell r="B134">
            <v>2000</v>
          </cell>
          <cell r="C134">
            <v>42.9</v>
          </cell>
        </row>
        <row r="135">
          <cell r="B135">
            <v>2000</v>
          </cell>
          <cell r="C135">
            <v>28.1</v>
          </cell>
        </row>
        <row r="136">
          <cell r="B136">
            <v>2001</v>
          </cell>
          <cell r="C136">
            <v>32.299999999999997</v>
          </cell>
        </row>
        <row r="137">
          <cell r="B137">
            <v>2001</v>
          </cell>
          <cell r="C137">
            <v>38.5</v>
          </cell>
        </row>
        <row r="138">
          <cell r="B138">
            <v>2001</v>
          </cell>
          <cell r="C138">
            <v>36.200000000000003</v>
          </cell>
        </row>
        <row r="139">
          <cell r="B139">
            <v>2001</v>
          </cell>
          <cell r="C139">
            <v>55.5</v>
          </cell>
        </row>
        <row r="140">
          <cell r="B140">
            <v>2001</v>
          </cell>
          <cell r="C140">
            <v>60.8</v>
          </cell>
        </row>
        <row r="141">
          <cell r="B141">
            <v>2001</v>
          </cell>
          <cell r="C141">
            <v>69</v>
          </cell>
        </row>
        <row r="142">
          <cell r="B142">
            <v>2001</v>
          </cell>
          <cell r="C142">
            <v>72.2</v>
          </cell>
        </row>
        <row r="143">
          <cell r="B143">
            <v>2001</v>
          </cell>
          <cell r="C143">
            <v>64.099999999999994</v>
          </cell>
        </row>
        <row r="144">
          <cell r="B144">
            <v>2001</v>
          </cell>
          <cell r="C144">
            <v>65.3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A4">
            <v>32874</v>
          </cell>
          <cell r="B4">
            <v>16.495457999999999</v>
          </cell>
        </row>
        <row r="5">
          <cell r="A5">
            <v>32905</v>
          </cell>
          <cell r="B5">
            <v>15.170311999999999</v>
          </cell>
        </row>
        <row r="6">
          <cell r="A6">
            <v>32933</v>
          </cell>
          <cell r="B6">
            <v>12.748545</v>
          </cell>
        </row>
        <row r="7">
          <cell r="A7">
            <v>32964</v>
          </cell>
          <cell r="B7">
            <v>12.306327</v>
          </cell>
        </row>
        <row r="8">
          <cell r="A8">
            <v>32994</v>
          </cell>
          <cell r="B8">
            <v>8.3354750000000006</v>
          </cell>
        </row>
        <row r="9">
          <cell r="A9">
            <v>33025</v>
          </cell>
          <cell r="B9">
            <v>8.6308410000000002</v>
          </cell>
        </row>
        <row r="10">
          <cell r="A10">
            <v>33055</v>
          </cell>
          <cell r="B10">
            <v>12.373495</v>
          </cell>
        </row>
        <row r="11">
          <cell r="A11">
            <v>33086</v>
          </cell>
          <cell r="B11">
            <v>11.533300000000001</v>
          </cell>
        </row>
        <row r="12">
          <cell r="A12">
            <v>33117</v>
          </cell>
          <cell r="B12">
            <v>9.4710590000000003</v>
          </cell>
        </row>
        <row r="13">
          <cell r="A13">
            <v>33147</v>
          </cell>
          <cell r="B13">
            <v>9.5660830000000008</v>
          </cell>
        </row>
        <row r="14">
          <cell r="A14">
            <v>33178</v>
          </cell>
          <cell r="B14">
            <v>14.441103999999999</v>
          </cell>
        </row>
        <row r="15">
          <cell r="A15">
            <v>33208</v>
          </cell>
          <cell r="B15">
            <v>24.497757</v>
          </cell>
        </row>
        <row r="16">
          <cell r="A16">
            <v>33239</v>
          </cell>
          <cell r="B16">
            <v>19.935203999999999</v>
          </cell>
        </row>
        <row r="17">
          <cell r="A17">
            <v>33270</v>
          </cell>
          <cell r="B17">
            <v>13.989250999999999</v>
          </cell>
        </row>
        <row r="18">
          <cell r="A18">
            <v>33298</v>
          </cell>
          <cell r="B18">
            <v>12.49736</v>
          </cell>
        </row>
        <row r="19">
          <cell r="A19">
            <v>33329</v>
          </cell>
          <cell r="B19">
            <v>9.3156289999999995</v>
          </cell>
        </row>
        <row r="20">
          <cell r="A20">
            <v>33359</v>
          </cell>
          <cell r="B20">
            <v>7.632072</v>
          </cell>
        </row>
        <row r="21">
          <cell r="A21">
            <v>33390</v>
          </cell>
          <cell r="B21">
            <v>7.4356470000000003</v>
          </cell>
        </row>
        <row r="22">
          <cell r="A22">
            <v>33420</v>
          </cell>
          <cell r="B22">
            <v>9.8618640000000006</v>
          </cell>
        </row>
        <row r="23">
          <cell r="A23">
            <v>33451</v>
          </cell>
          <cell r="B23">
            <v>8.9212980000000002</v>
          </cell>
        </row>
        <row r="24">
          <cell r="A24">
            <v>33482</v>
          </cell>
          <cell r="B24">
            <v>7.382161</v>
          </cell>
        </row>
        <row r="25">
          <cell r="A25">
            <v>33512</v>
          </cell>
          <cell r="B25">
            <v>8.1688799999999997</v>
          </cell>
        </row>
        <row r="26">
          <cell r="A26">
            <v>33543</v>
          </cell>
          <cell r="B26">
            <v>15.654849</v>
          </cell>
        </row>
        <row r="27">
          <cell r="A27">
            <v>33573</v>
          </cell>
          <cell r="B27">
            <v>20.067626000000001</v>
          </cell>
        </row>
        <row r="28">
          <cell r="A28">
            <v>33604</v>
          </cell>
          <cell r="B28">
            <v>16.979825999999999</v>
          </cell>
        </row>
        <row r="29">
          <cell r="A29">
            <v>33635</v>
          </cell>
          <cell r="B29">
            <v>13.451544999999999</v>
          </cell>
        </row>
        <row r="30">
          <cell r="A30">
            <v>33664</v>
          </cell>
          <cell r="B30">
            <v>12.148491999999999</v>
          </cell>
        </row>
        <row r="31">
          <cell r="A31">
            <v>33695</v>
          </cell>
          <cell r="B31">
            <v>12.294813</v>
          </cell>
        </row>
        <row r="32">
          <cell r="A32">
            <v>33725</v>
          </cell>
          <cell r="B32">
            <v>7.4159069999999998</v>
          </cell>
        </row>
        <row r="33">
          <cell r="A33">
            <v>33756</v>
          </cell>
          <cell r="B33">
            <v>6.8304590000000003</v>
          </cell>
        </row>
        <row r="34">
          <cell r="A34">
            <v>33786</v>
          </cell>
          <cell r="B34">
            <v>10.961838999999999</v>
          </cell>
        </row>
        <row r="35">
          <cell r="A35">
            <v>33817</v>
          </cell>
          <cell r="B35">
            <v>9.0867850000000008</v>
          </cell>
        </row>
        <row r="36">
          <cell r="A36">
            <v>33848</v>
          </cell>
          <cell r="B36">
            <v>8.5098640000000003</v>
          </cell>
        </row>
        <row r="37">
          <cell r="A37">
            <v>33878</v>
          </cell>
          <cell r="B37">
            <v>8.4877059999999993</v>
          </cell>
        </row>
        <row r="38">
          <cell r="A38">
            <v>33909</v>
          </cell>
          <cell r="B38">
            <v>14.834148000000001</v>
          </cell>
        </row>
        <row r="39">
          <cell r="A39">
            <v>33939</v>
          </cell>
          <cell r="B39">
            <v>21.154781</v>
          </cell>
        </row>
        <row r="40">
          <cell r="A40">
            <v>33970</v>
          </cell>
          <cell r="B40">
            <v>15.210972</v>
          </cell>
        </row>
        <row r="41">
          <cell r="A41">
            <v>34001</v>
          </cell>
          <cell r="B41">
            <v>14.750581</v>
          </cell>
        </row>
        <row r="42">
          <cell r="A42">
            <v>34029</v>
          </cell>
          <cell r="B42">
            <v>11.811070000000001</v>
          </cell>
        </row>
        <row r="43">
          <cell r="A43">
            <v>34060</v>
          </cell>
          <cell r="B43">
            <v>14.105847000000001</v>
          </cell>
        </row>
        <row r="44">
          <cell r="A44">
            <v>34090</v>
          </cell>
          <cell r="B44">
            <v>7.4241190000000001</v>
          </cell>
        </row>
        <row r="45">
          <cell r="A45">
            <v>34121</v>
          </cell>
          <cell r="B45">
            <v>9.6142489999999992</v>
          </cell>
        </row>
        <row r="46">
          <cell r="A46">
            <v>34151</v>
          </cell>
          <cell r="B46">
            <v>9.7584</v>
          </cell>
        </row>
        <row r="47">
          <cell r="A47">
            <v>34182</v>
          </cell>
          <cell r="B47">
            <v>8.7772360000000003</v>
          </cell>
        </row>
        <row r="48">
          <cell r="A48">
            <v>34213</v>
          </cell>
          <cell r="B48">
            <v>6.629346</v>
          </cell>
        </row>
        <row r="49">
          <cell r="A49">
            <v>34243</v>
          </cell>
          <cell r="B49">
            <v>8.8834940000000007</v>
          </cell>
        </row>
        <row r="50">
          <cell r="A50">
            <v>34274</v>
          </cell>
          <cell r="B50">
            <v>14.920049000000001</v>
          </cell>
        </row>
        <row r="51">
          <cell r="A51">
            <v>34304</v>
          </cell>
          <cell r="B51">
            <v>21.167484999999999</v>
          </cell>
        </row>
        <row r="52">
          <cell r="A52">
            <v>34335</v>
          </cell>
          <cell r="B52">
            <v>19.735977999999999</v>
          </cell>
        </row>
        <row r="53">
          <cell r="A53">
            <v>34366</v>
          </cell>
          <cell r="B53">
            <v>15.465037000000001</v>
          </cell>
        </row>
        <row r="54">
          <cell r="A54">
            <v>34394</v>
          </cell>
          <cell r="B54">
            <v>11.389132999999999</v>
          </cell>
        </row>
        <row r="55">
          <cell r="A55">
            <v>34425</v>
          </cell>
          <cell r="B55">
            <v>10.512998</v>
          </cell>
        </row>
        <row r="56">
          <cell r="A56">
            <v>34455</v>
          </cell>
          <cell r="B56">
            <v>7.728288</v>
          </cell>
        </row>
        <row r="57">
          <cell r="A57">
            <v>34486</v>
          </cell>
          <cell r="B57">
            <v>9.1988760000000003</v>
          </cell>
        </row>
        <row r="58">
          <cell r="A58">
            <v>34516</v>
          </cell>
          <cell r="B58">
            <v>10.533937</v>
          </cell>
        </row>
        <row r="59">
          <cell r="A59">
            <v>34547</v>
          </cell>
          <cell r="B59">
            <v>9.0554679999999994</v>
          </cell>
        </row>
        <row r="60">
          <cell r="A60">
            <v>34578</v>
          </cell>
          <cell r="B60">
            <v>6.6530009999999997</v>
          </cell>
        </row>
        <row r="61">
          <cell r="A61">
            <v>34608</v>
          </cell>
          <cell r="B61">
            <v>7.7992179999999998</v>
          </cell>
        </row>
        <row r="62">
          <cell r="A62">
            <v>34639</v>
          </cell>
          <cell r="B62">
            <v>12.494142</v>
          </cell>
        </row>
        <row r="63">
          <cell r="A63">
            <v>34669</v>
          </cell>
          <cell r="B63">
            <v>18.394863000000001</v>
          </cell>
        </row>
        <row r="64">
          <cell r="A64">
            <v>34700</v>
          </cell>
          <cell r="B64">
            <v>14.741944999999999</v>
          </cell>
        </row>
        <row r="65">
          <cell r="A65">
            <v>34731</v>
          </cell>
          <cell r="B65">
            <v>13.230409</v>
          </cell>
        </row>
        <row r="66">
          <cell r="A66">
            <v>34759</v>
          </cell>
          <cell r="B66">
            <v>9.9050480000000007</v>
          </cell>
        </row>
        <row r="67">
          <cell r="A67">
            <v>34790</v>
          </cell>
          <cell r="B67">
            <v>10.377329</v>
          </cell>
        </row>
        <row r="68">
          <cell r="A68">
            <v>34820</v>
          </cell>
          <cell r="B68">
            <v>6.7255599999999998</v>
          </cell>
        </row>
        <row r="69">
          <cell r="A69">
            <v>34851</v>
          </cell>
          <cell r="B69">
            <v>6.7518459999999996</v>
          </cell>
        </row>
        <row r="70">
          <cell r="A70">
            <v>34881</v>
          </cell>
          <cell r="B70">
            <v>9.1634849999999997</v>
          </cell>
        </row>
        <row r="71">
          <cell r="A71">
            <v>34912</v>
          </cell>
          <cell r="B71">
            <v>9.2130039999999997</v>
          </cell>
        </row>
        <row r="72">
          <cell r="A72">
            <v>34943</v>
          </cell>
          <cell r="B72">
            <v>6.191554</v>
          </cell>
        </row>
        <row r="73">
          <cell r="A73">
            <v>34973</v>
          </cell>
          <cell r="B73">
            <v>7.854349</v>
          </cell>
        </row>
        <row r="74">
          <cell r="A74">
            <v>35004</v>
          </cell>
          <cell r="B74">
            <v>16.642444000000001</v>
          </cell>
        </row>
        <row r="75">
          <cell r="A75">
            <v>35034</v>
          </cell>
          <cell r="B75">
            <v>23.837672000000001</v>
          </cell>
        </row>
        <row r="76">
          <cell r="A76">
            <v>35065</v>
          </cell>
          <cell r="B76">
            <v>16.048622999999999</v>
          </cell>
        </row>
        <row r="77">
          <cell r="A77">
            <v>35096</v>
          </cell>
          <cell r="B77">
            <v>13.305263</v>
          </cell>
        </row>
        <row r="78">
          <cell r="A78">
            <v>35125</v>
          </cell>
          <cell r="B78">
            <v>12.105051</v>
          </cell>
        </row>
        <row r="79">
          <cell r="A79">
            <v>35156</v>
          </cell>
          <cell r="B79">
            <v>11.421255</v>
          </cell>
        </row>
        <row r="80">
          <cell r="A80">
            <v>35186</v>
          </cell>
          <cell r="B80">
            <v>8.7658210000000008</v>
          </cell>
        </row>
        <row r="81">
          <cell r="A81">
            <v>35217</v>
          </cell>
          <cell r="B81">
            <v>7.4523710000000003</v>
          </cell>
        </row>
        <row r="82">
          <cell r="A82">
            <v>35247</v>
          </cell>
          <cell r="B82">
            <v>10.186434</v>
          </cell>
        </row>
        <row r="83">
          <cell r="A83">
            <v>35278</v>
          </cell>
          <cell r="B83">
            <v>9.7550899999999992</v>
          </cell>
        </row>
        <row r="84">
          <cell r="A84">
            <v>35309</v>
          </cell>
          <cell r="B84">
            <v>7.6978749999999998</v>
          </cell>
        </row>
        <row r="85">
          <cell r="A85">
            <v>35339</v>
          </cell>
          <cell r="B85">
            <v>7.8624980000000004</v>
          </cell>
        </row>
        <row r="86">
          <cell r="A86">
            <v>35370</v>
          </cell>
          <cell r="B86">
            <v>15.266729</v>
          </cell>
        </row>
        <row r="87">
          <cell r="A87">
            <v>35400</v>
          </cell>
          <cell r="B87">
            <v>18.329734999999999</v>
          </cell>
        </row>
        <row r="88">
          <cell r="A88">
            <v>35431</v>
          </cell>
          <cell r="B88">
            <v>18.614497</v>
          </cell>
        </row>
        <row r="89">
          <cell r="A89">
            <v>35462</v>
          </cell>
          <cell r="B89">
            <v>13.534178000000001</v>
          </cell>
        </row>
        <row r="90">
          <cell r="A90">
            <v>35490</v>
          </cell>
          <cell r="B90">
            <v>11.465892</v>
          </cell>
        </row>
        <row r="91">
          <cell r="A91">
            <v>35521</v>
          </cell>
          <cell r="B91">
            <v>12.936538000000001</v>
          </cell>
        </row>
        <row r="92">
          <cell r="A92">
            <v>35551</v>
          </cell>
          <cell r="B92">
            <v>8.5319540000000007</v>
          </cell>
        </row>
        <row r="93">
          <cell r="A93">
            <v>35582</v>
          </cell>
          <cell r="B93">
            <v>7.6079080000000001</v>
          </cell>
        </row>
        <row r="94">
          <cell r="A94">
            <v>35612</v>
          </cell>
          <cell r="B94">
            <v>11.276628000000001</v>
          </cell>
        </row>
        <row r="95">
          <cell r="A95">
            <v>35643</v>
          </cell>
          <cell r="B95">
            <v>9.6805570000000003</v>
          </cell>
        </row>
        <row r="96">
          <cell r="A96">
            <v>35674</v>
          </cell>
          <cell r="B96">
            <v>8.1191689999999994</v>
          </cell>
        </row>
        <row r="97">
          <cell r="A97">
            <v>35704</v>
          </cell>
          <cell r="B97">
            <v>8.673349</v>
          </cell>
        </row>
        <row r="98">
          <cell r="A98">
            <v>35735</v>
          </cell>
          <cell r="B98">
            <v>14.794259</v>
          </cell>
        </row>
        <row r="99">
          <cell r="A99">
            <v>35765</v>
          </cell>
          <cell r="B99">
            <v>20.146958000000001</v>
          </cell>
        </row>
        <row r="100">
          <cell r="A100">
            <v>35796</v>
          </cell>
          <cell r="B100">
            <v>16.560002000000001</v>
          </cell>
        </row>
        <row r="101">
          <cell r="A101">
            <v>35827</v>
          </cell>
          <cell r="B101">
            <v>13.527293999999999</v>
          </cell>
        </row>
        <row r="102">
          <cell r="A102">
            <v>35855</v>
          </cell>
          <cell r="B102">
            <v>13.527293999999999</v>
          </cell>
        </row>
        <row r="103">
          <cell r="A103">
            <v>35886</v>
          </cell>
          <cell r="B103">
            <v>11.584885</v>
          </cell>
        </row>
        <row r="104">
          <cell r="A104">
            <v>35916</v>
          </cell>
          <cell r="B104">
            <v>8.0278220000000005</v>
          </cell>
        </row>
        <row r="105">
          <cell r="A105">
            <v>35947</v>
          </cell>
          <cell r="B105">
            <v>9.4636940000000003</v>
          </cell>
        </row>
        <row r="106">
          <cell r="A106">
            <v>35977</v>
          </cell>
          <cell r="B106">
            <v>10.751757</v>
          </cell>
        </row>
        <row r="107">
          <cell r="A107">
            <v>36008</v>
          </cell>
          <cell r="B107">
            <v>10.284291</v>
          </cell>
        </row>
        <row r="108">
          <cell r="A108">
            <v>36039</v>
          </cell>
          <cell r="B108">
            <v>8.0404409999999995</v>
          </cell>
        </row>
        <row r="109">
          <cell r="A109">
            <v>36069</v>
          </cell>
          <cell r="B109">
            <v>12.265948</v>
          </cell>
        </row>
        <row r="110">
          <cell r="A110">
            <v>36100</v>
          </cell>
          <cell r="B110">
            <v>14.018243999999999</v>
          </cell>
        </row>
        <row r="111">
          <cell r="A111">
            <v>36130</v>
          </cell>
          <cell r="B111">
            <v>17.522787999999998</v>
          </cell>
        </row>
        <row r="112">
          <cell r="A112">
            <v>36161</v>
          </cell>
          <cell r="B112">
            <v>15.997857</v>
          </cell>
        </row>
        <row r="113">
          <cell r="A113">
            <v>36192</v>
          </cell>
          <cell r="B113">
            <v>11.989145000000001</v>
          </cell>
        </row>
        <row r="114">
          <cell r="A114">
            <v>36220</v>
          </cell>
          <cell r="B114">
            <v>6.9644110000000001</v>
          </cell>
        </row>
        <row r="115">
          <cell r="A115">
            <v>36251</v>
          </cell>
          <cell r="B115">
            <v>10.016489999999999</v>
          </cell>
        </row>
        <row r="116">
          <cell r="A116">
            <v>36281</v>
          </cell>
          <cell r="B116">
            <v>6.1374230000000001</v>
          </cell>
        </row>
        <row r="117">
          <cell r="A117">
            <v>36312</v>
          </cell>
          <cell r="B117">
            <v>7.1470209999999996</v>
          </cell>
        </row>
        <row r="118">
          <cell r="A118">
            <v>36342</v>
          </cell>
          <cell r="B118">
            <v>9.7196610000000003</v>
          </cell>
        </row>
        <row r="119">
          <cell r="A119">
            <v>36373</v>
          </cell>
          <cell r="B119">
            <v>7.8545379999999998</v>
          </cell>
        </row>
        <row r="120">
          <cell r="A120">
            <v>36404</v>
          </cell>
          <cell r="B120">
            <v>5.7267340000000004</v>
          </cell>
        </row>
        <row r="121">
          <cell r="A121">
            <v>36434</v>
          </cell>
          <cell r="B121">
            <v>7.2719139999999998</v>
          </cell>
        </row>
        <row r="122">
          <cell r="A122">
            <v>36465</v>
          </cell>
          <cell r="B122">
            <v>10.134529000000001</v>
          </cell>
        </row>
        <row r="123">
          <cell r="A123">
            <v>36495</v>
          </cell>
          <cell r="B123">
            <v>17.544969999999999</v>
          </cell>
        </row>
        <row r="124">
          <cell r="A124">
            <v>36526</v>
          </cell>
          <cell r="B124">
            <v>15.042154999999999</v>
          </cell>
        </row>
        <row r="125">
          <cell r="A125">
            <v>36557</v>
          </cell>
          <cell r="B125">
            <v>11.209559</v>
          </cell>
        </row>
        <row r="126">
          <cell r="A126">
            <v>36586</v>
          </cell>
          <cell r="B126">
            <v>8.6996990000000007</v>
          </cell>
        </row>
        <row r="127">
          <cell r="A127">
            <v>36617</v>
          </cell>
          <cell r="B127">
            <v>9.9220210000000009</v>
          </cell>
        </row>
        <row r="128">
          <cell r="A128">
            <v>36647</v>
          </cell>
          <cell r="B128">
            <v>6.649864</v>
          </cell>
        </row>
        <row r="129">
          <cell r="A129">
            <v>36678</v>
          </cell>
          <cell r="B129">
            <v>6.72905</v>
          </cell>
        </row>
        <row r="130">
          <cell r="A130">
            <v>36708</v>
          </cell>
          <cell r="B130">
            <v>8.1212540000000004</v>
          </cell>
        </row>
        <row r="131">
          <cell r="A131">
            <v>36739</v>
          </cell>
          <cell r="B131">
            <v>8.3120309999999993</v>
          </cell>
        </row>
        <row r="132">
          <cell r="A132">
            <v>36770</v>
          </cell>
          <cell r="B132">
            <v>6.8676250000000003</v>
          </cell>
        </row>
        <row r="133">
          <cell r="A133">
            <v>36800</v>
          </cell>
          <cell r="B133">
            <v>5.4469799999999999</v>
          </cell>
        </row>
        <row r="134">
          <cell r="A134">
            <v>36831</v>
          </cell>
          <cell r="B134">
            <v>11.293424999999999</v>
          </cell>
        </row>
        <row r="135">
          <cell r="A135">
            <v>36861</v>
          </cell>
          <cell r="B135">
            <v>18.211103000000001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topLeftCell="D1" zoomScale="85" zoomScaleNormal="85" workbookViewId="0">
      <selection activeCell="M15" sqref="M15"/>
    </sheetView>
  </sheetViews>
  <sheetFormatPr defaultRowHeight="15" x14ac:dyDescent="0.25"/>
  <cols>
    <col min="1" max="1" width="6" style="7" bestFit="1" customWidth="1"/>
    <col min="2" max="2" width="11.5703125" style="7" bestFit="1" customWidth="1"/>
    <col min="3" max="3" width="10.85546875" style="7" bestFit="1" customWidth="1"/>
    <col min="4" max="4" width="10.42578125" style="7" bestFit="1" customWidth="1"/>
    <col min="5" max="5" width="10.140625" style="7" bestFit="1" customWidth="1"/>
    <col min="6" max="6" width="10.140625" style="7" customWidth="1"/>
    <col min="7" max="7" width="9.140625" style="7" bestFit="1" customWidth="1"/>
    <col min="8" max="8" width="13.5703125" style="7" bestFit="1" customWidth="1"/>
    <col min="10" max="10" width="35" bestFit="1" customWidth="1"/>
    <col min="11" max="11" width="17.5703125" bestFit="1" customWidth="1"/>
    <col min="12" max="12" width="9.5703125" bestFit="1" customWidth="1"/>
    <col min="13" max="13" width="24.7109375" bestFit="1" customWidth="1"/>
  </cols>
  <sheetData>
    <row r="1" spans="1:14" x14ac:dyDescent="0.25">
      <c r="A1" s="17" t="s">
        <v>38</v>
      </c>
      <c r="B1" s="16"/>
      <c r="C1" s="16"/>
      <c r="D1" s="16"/>
      <c r="E1" s="16"/>
      <c r="F1" s="18" t="s">
        <v>0</v>
      </c>
      <c r="G1" s="16"/>
      <c r="H1" s="16"/>
    </row>
    <row r="3" spans="1:14" x14ac:dyDescent="0.25">
      <c r="A3" s="16"/>
      <c r="B3" s="17"/>
      <c r="C3" s="19"/>
      <c r="D3" s="19"/>
      <c r="E3" s="16"/>
      <c r="F3" s="17"/>
      <c r="G3" s="16"/>
      <c r="H3" s="16"/>
    </row>
    <row r="4" spans="1:14" x14ac:dyDescent="0.25">
      <c r="A4" s="16"/>
      <c r="B4" s="19" t="s">
        <v>1</v>
      </c>
      <c r="C4" s="19" t="s">
        <v>39</v>
      </c>
      <c r="D4" s="19" t="s">
        <v>39</v>
      </c>
      <c r="E4" s="19" t="s">
        <v>39</v>
      </c>
      <c r="F4" s="19" t="s">
        <v>2</v>
      </c>
      <c r="G4" s="17" t="s">
        <v>3</v>
      </c>
      <c r="H4" s="17" t="s">
        <v>40</v>
      </c>
    </row>
    <row r="5" spans="1:14" ht="15.75" thickBot="1" x14ac:dyDescent="0.3">
      <c r="A5" s="22" t="s">
        <v>4</v>
      </c>
      <c r="B5" s="22" t="s">
        <v>5</v>
      </c>
      <c r="C5" s="22" t="s">
        <v>5</v>
      </c>
      <c r="D5" s="22" t="s">
        <v>6</v>
      </c>
      <c r="E5" s="22" t="s">
        <v>7</v>
      </c>
      <c r="F5" s="22" t="s">
        <v>8</v>
      </c>
      <c r="G5" s="23" t="s">
        <v>9</v>
      </c>
      <c r="H5" s="23" t="s">
        <v>41</v>
      </c>
      <c r="J5" s="16"/>
      <c r="K5" s="16" t="s">
        <v>91</v>
      </c>
      <c r="L5" s="16" t="s">
        <v>92</v>
      </c>
      <c r="M5" s="16" t="s">
        <v>93</v>
      </c>
    </row>
    <row r="6" spans="1:14" ht="15.75" thickTop="1" x14ac:dyDescent="0.25">
      <c r="A6" s="20">
        <v>1949</v>
      </c>
      <c r="B6" s="20">
        <v>28.748176000000001</v>
      </c>
      <c r="C6" s="20">
        <v>31.722159999999999</v>
      </c>
      <c r="D6" s="20">
        <v>1.4481580000000001</v>
      </c>
      <c r="E6" s="20">
        <v>1.5917600000000001</v>
      </c>
      <c r="F6" s="20">
        <v>29.002099000000001</v>
      </c>
      <c r="G6" s="20">
        <v>31.981503</v>
      </c>
      <c r="H6" s="20">
        <v>0</v>
      </c>
      <c r="J6" s="19" t="s">
        <v>84</v>
      </c>
      <c r="K6" s="45" t="s">
        <v>152</v>
      </c>
      <c r="L6" s="7" t="s">
        <v>179</v>
      </c>
      <c r="M6" s="7" t="s">
        <v>94</v>
      </c>
    </row>
    <row r="7" spans="1:14" x14ac:dyDescent="0.25">
      <c r="A7" s="20">
        <v>1950</v>
      </c>
      <c r="B7" s="20">
        <v>32.562666999999998</v>
      </c>
      <c r="C7" s="20">
        <v>35.540384000000003</v>
      </c>
      <c r="D7" s="20">
        <v>1.912887</v>
      </c>
      <c r="E7" s="20">
        <v>1.465322</v>
      </c>
      <c r="F7" s="20">
        <v>31.631955999999999</v>
      </c>
      <c r="G7" s="20">
        <v>34.615768000000003</v>
      </c>
      <c r="H7" s="20">
        <v>0</v>
      </c>
      <c r="J7" s="19" t="s">
        <v>85</v>
      </c>
      <c r="K7" s="45" t="s">
        <v>135</v>
      </c>
      <c r="L7" s="45" t="s">
        <v>134</v>
      </c>
      <c r="M7" s="7" t="s">
        <v>94</v>
      </c>
    </row>
    <row r="8" spans="1:14" x14ac:dyDescent="0.25">
      <c r="A8" s="20">
        <v>1951</v>
      </c>
      <c r="B8" s="20">
        <v>35.792150999999997</v>
      </c>
      <c r="C8" s="20">
        <v>38.750615000000003</v>
      </c>
      <c r="D8" s="20">
        <v>1.892425</v>
      </c>
      <c r="E8" s="20">
        <v>2.6215449999999998</v>
      </c>
      <c r="F8" s="20">
        <v>34.008105</v>
      </c>
      <c r="G8" s="20">
        <v>36.974029999999999</v>
      </c>
      <c r="H8" s="20">
        <v>0</v>
      </c>
      <c r="J8" s="19" t="s">
        <v>86</v>
      </c>
      <c r="K8" s="45" t="s">
        <v>96</v>
      </c>
      <c r="L8" s="45" t="s">
        <v>134</v>
      </c>
      <c r="M8" s="7" t="s">
        <v>94</v>
      </c>
    </row>
    <row r="9" spans="1:14" x14ac:dyDescent="0.25">
      <c r="A9" s="20">
        <v>1952</v>
      </c>
      <c r="B9" s="20">
        <v>34.976731999999998</v>
      </c>
      <c r="C9" s="20">
        <v>37.916913000000001</v>
      </c>
      <c r="D9" s="20">
        <v>2.1459839999999999</v>
      </c>
      <c r="E9" s="20">
        <v>2.3651309999999999</v>
      </c>
      <c r="F9" s="20">
        <v>33.799903</v>
      </c>
      <c r="G9" s="20">
        <v>36.747824999999999</v>
      </c>
      <c r="H9" s="20">
        <v>0</v>
      </c>
      <c r="J9" s="19" t="s">
        <v>87</v>
      </c>
      <c r="K9" s="45" t="s">
        <v>152</v>
      </c>
      <c r="L9" s="45" t="s">
        <v>122</v>
      </c>
      <c r="M9" s="7" t="s">
        <v>94</v>
      </c>
      <c r="N9" s="45" t="s">
        <v>151</v>
      </c>
    </row>
    <row r="10" spans="1:14" x14ac:dyDescent="0.25">
      <c r="A10" s="20">
        <v>1953</v>
      </c>
      <c r="B10" s="20">
        <v>35.349336000000001</v>
      </c>
      <c r="C10" s="20">
        <v>38.180796000000001</v>
      </c>
      <c r="D10" s="20">
        <v>2.3130419999999998</v>
      </c>
      <c r="E10" s="20">
        <v>1.8660129999999999</v>
      </c>
      <c r="F10" s="20">
        <v>34.826155999999997</v>
      </c>
      <c r="G10" s="20">
        <v>37.664467999999999</v>
      </c>
      <c r="H10" s="20">
        <v>0</v>
      </c>
      <c r="J10" s="19" t="s">
        <v>88</v>
      </c>
      <c r="K10" s="45" t="s">
        <v>135</v>
      </c>
      <c r="L10" s="45" t="s">
        <v>134</v>
      </c>
      <c r="M10" s="7" t="s">
        <v>94</v>
      </c>
    </row>
    <row r="11" spans="1:14" x14ac:dyDescent="0.25">
      <c r="A11" s="21">
        <v>1954</v>
      </c>
      <c r="B11" s="20">
        <v>33.764330000000001</v>
      </c>
      <c r="C11" s="20">
        <v>36.518430000000002</v>
      </c>
      <c r="D11" s="20">
        <v>2.3478759999999999</v>
      </c>
      <c r="E11" s="20">
        <v>1.6963010000000001</v>
      </c>
      <c r="F11" s="20">
        <v>33.877299999999998</v>
      </c>
      <c r="G11" s="20">
        <v>36.639381999999998</v>
      </c>
      <c r="H11" s="20">
        <v>0</v>
      </c>
      <c r="J11" s="17" t="s">
        <v>89</v>
      </c>
      <c r="K11" s="45" t="s">
        <v>135</v>
      </c>
      <c r="L11" s="45" t="s">
        <v>134</v>
      </c>
      <c r="M11" s="7" t="s">
        <v>94</v>
      </c>
    </row>
    <row r="12" spans="1:14" x14ac:dyDescent="0.25">
      <c r="A12" s="20">
        <v>1955</v>
      </c>
      <c r="B12" s="20">
        <v>37.363680000000002</v>
      </c>
      <c r="C12" s="20">
        <v>40.147666999999998</v>
      </c>
      <c r="D12" s="20">
        <v>2.7899080000000001</v>
      </c>
      <c r="E12" s="20">
        <v>2.2855080000000001</v>
      </c>
      <c r="F12" s="20">
        <v>37.410105000000001</v>
      </c>
      <c r="G12" s="20">
        <v>40.207971000000001</v>
      </c>
      <c r="H12" s="20">
        <v>0</v>
      </c>
      <c r="J12" s="17" t="s">
        <v>90</v>
      </c>
      <c r="K12" s="45" t="s">
        <v>135</v>
      </c>
      <c r="L12" s="45" t="s">
        <v>134</v>
      </c>
      <c r="M12" s="7" t="s">
        <v>95</v>
      </c>
    </row>
    <row r="13" spans="1:14" x14ac:dyDescent="0.25">
      <c r="A13" s="20">
        <v>1956</v>
      </c>
      <c r="B13" s="20">
        <v>39.771451999999996</v>
      </c>
      <c r="C13" s="20">
        <v>42.622033000000002</v>
      </c>
      <c r="D13" s="20">
        <v>3.2067410000000001</v>
      </c>
      <c r="E13" s="20">
        <v>2.9453770000000001</v>
      </c>
      <c r="F13" s="20">
        <v>38.888151000000001</v>
      </c>
      <c r="G13" s="20">
        <v>41.754252000000001</v>
      </c>
      <c r="H13" s="20">
        <v>0</v>
      </c>
    </row>
    <row r="14" spans="1:14" x14ac:dyDescent="0.25">
      <c r="A14" s="20">
        <v>1957</v>
      </c>
      <c r="B14" s="20">
        <v>40.133484000000003</v>
      </c>
      <c r="C14" s="20">
        <v>42.982790000000001</v>
      </c>
      <c r="D14" s="20">
        <v>3.5289830000000002</v>
      </c>
      <c r="E14" s="20">
        <v>3.439441</v>
      </c>
      <c r="F14" s="20">
        <v>38.925592000000002</v>
      </c>
      <c r="G14" s="20">
        <v>41.787185999999998</v>
      </c>
      <c r="H14" s="20">
        <v>1.12E-4</v>
      </c>
    </row>
    <row r="15" spans="1:14" x14ac:dyDescent="0.25">
      <c r="A15" s="20">
        <v>1958</v>
      </c>
      <c r="B15" s="20">
        <v>37.216321999999998</v>
      </c>
      <c r="C15" s="20">
        <v>40.133327000000001</v>
      </c>
      <c r="D15" s="20">
        <v>3.8843709999999998</v>
      </c>
      <c r="E15" s="20">
        <v>2.049839</v>
      </c>
      <c r="F15" s="20">
        <v>38.716701999999998</v>
      </c>
      <c r="G15" s="20">
        <v>41.645028000000003</v>
      </c>
      <c r="H15" s="20">
        <v>1.915E-3</v>
      </c>
    </row>
    <row r="16" spans="1:14" x14ac:dyDescent="0.25">
      <c r="A16" s="20">
        <v>1959</v>
      </c>
      <c r="B16" s="20">
        <v>39.045216000000003</v>
      </c>
      <c r="C16" s="20">
        <v>41.948742000000003</v>
      </c>
      <c r="D16" s="20">
        <v>4.0762780000000003</v>
      </c>
      <c r="E16" s="20">
        <v>1.5338080000000001</v>
      </c>
      <c r="F16" s="20">
        <v>40.550068000000003</v>
      </c>
      <c r="G16" s="20">
        <v>43.465722</v>
      </c>
      <c r="H16" s="20">
        <v>2.1870000000000001E-3</v>
      </c>
    </row>
    <row r="17" spans="1:8" x14ac:dyDescent="0.25">
      <c r="A17" s="20">
        <v>1960</v>
      </c>
      <c r="B17" s="20">
        <v>39.869117000000003</v>
      </c>
      <c r="C17" s="20">
        <v>42.803347000000002</v>
      </c>
      <c r="D17" s="20">
        <v>4.1876259999999998</v>
      </c>
      <c r="E17" s="20">
        <v>1.4774750000000001</v>
      </c>
      <c r="F17" s="20">
        <v>42.136750999999997</v>
      </c>
      <c r="G17" s="20">
        <v>45.086455000000001</v>
      </c>
      <c r="H17" s="20">
        <v>6.0260000000000001E-3</v>
      </c>
    </row>
    <row r="18" spans="1:8" x14ac:dyDescent="0.25">
      <c r="A18" s="20">
        <v>1961</v>
      </c>
      <c r="B18" s="20">
        <v>40.307136</v>
      </c>
      <c r="C18" s="20">
        <v>43.279040000000002</v>
      </c>
      <c r="D18" s="20">
        <v>4.4369009999999998</v>
      </c>
      <c r="E18" s="20">
        <v>1.376584</v>
      </c>
      <c r="F18" s="20">
        <v>42.758243</v>
      </c>
      <c r="G18" s="20">
        <v>45.737836999999999</v>
      </c>
      <c r="H18" s="20">
        <v>1.9678000000000001E-2</v>
      </c>
    </row>
    <row r="19" spans="1:8" x14ac:dyDescent="0.25">
      <c r="A19" s="20">
        <v>1962</v>
      </c>
      <c r="B19" s="20">
        <v>41.731884999999998</v>
      </c>
      <c r="C19" s="20">
        <v>44.875723999999998</v>
      </c>
      <c r="D19" s="20">
        <v>4.9942789999999997</v>
      </c>
      <c r="E19" s="20">
        <v>1.4725360000000001</v>
      </c>
      <c r="F19" s="20">
        <v>44.680770000000003</v>
      </c>
      <c r="G19" s="20">
        <v>47.826436999999999</v>
      </c>
      <c r="H19" s="20">
        <v>2.6394000000000001E-2</v>
      </c>
    </row>
    <row r="20" spans="1:8" x14ac:dyDescent="0.25">
      <c r="A20" s="20">
        <v>1963</v>
      </c>
      <c r="B20" s="20">
        <v>44.037180999999997</v>
      </c>
      <c r="C20" s="20">
        <v>47.171759000000002</v>
      </c>
      <c r="D20" s="20">
        <v>5.0866540000000002</v>
      </c>
      <c r="E20" s="20">
        <v>1.835183</v>
      </c>
      <c r="F20" s="20">
        <v>46.509283000000003</v>
      </c>
      <c r="G20" s="20">
        <v>49.644195000000003</v>
      </c>
      <c r="H20" s="20">
        <v>3.8147E-2</v>
      </c>
    </row>
    <row r="21" spans="1:8" x14ac:dyDescent="0.25">
      <c r="A21" s="20">
        <v>1964</v>
      </c>
      <c r="B21" s="20">
        <v>45.788950999999997</v>
      </c>
      <c r="C21" s="20">
        <v>49.054017999999999</v>
      </c>
      <c r="D21" s="20">
        <v>5.4472959999999997</v>
      </c>
      <c r="E21" s="20">
        <v>1.8146610000000001</v>
      </c>
      <c r="F21" s="20">
        <v>48.543050000000001</v>
      </c>
      <c r="G21" s="20">
        <v>51.814788</v>
      </c>
      <c r="H21" s="20">
        <v>3.9819E-2</v>
      </c>
    </row>
    <row r="22" spans="1:8" x14ac:dyDescent="0.25">
      <c r="A22" s="20">
        <v>1965</v>
      </c>
      <c r="B22" s="20">
        <v>47.234901999999998</v>
      </c>
      <c r="C22" s="20">
        <v>50.673881999999999</v>
      </c>
      <c r="D22" s="20">
        <v>5.8919350000000001</v>
      </c>
      <c r="E22" s="20">
        <v>1.8289329999999999</v>
      </c>
      <c r="F22" s="20">
        <v>50.576504</v>
      </c>
      <c r="G22" s="20">
        <v>54.015000999999998</v>
      </c>
      <c r="H22" s="20">
        <v>4.3164000000000001E-2</v>
      </c>
    </row>
    <row r="23" spans="1:8" x14ac:dyDescent="0.25">
      <c r="A23" s="20">
        <v>1966</v>
      </c>
      <c r="B23" s="20">
        <v>50.035367000000001</v>
      </c>
      <c r="C23" s="20">
        <v>53.531987000000001</v>
      </c>
      <c r="D23" s="20">
        <v>6.1458320000000004</v>
      </c>
      <c r="E23" s="20">
        <v>1.829067</v>
      </c>
      <c r="F23" s="20">
        <v>53.513987</v>
      </c>
      <c r="G23" s="20">
        <v>57.014332000000003</v>
      </c>
      <c r="H23" s="20">
        <v>6.4158000000000007E-2</v>
      </c>
    </row>
    <row r="24" spans="1:8" x14ac:dyDescent="0.25">
      <c r="A24" s="20">
        <v>1967</v>
      </c>
      <c r="B24" s="20">
        <v>52.597132000000002</v>
      </c>
      <c r="C24" s="20">
        <v>56.375801000000003</v>
      </c>
      <c r="D24" s="20">
        <v>6.1591550000000002</v>
      </c>
      <c r="E24" s="20">
        <v>2.115402</v>
      </c>
      <c r="F24" s="20">
        <v>55.126873000000003</v>
      </c>
      <c r="G24" s="20">
        <v>58.904521000000003</v>
      </c>
      <c r="H24" s="20">
        <v>8.8456000000000007E-2</v>
      </c>
    </row>
    <row r="25" spans="1:8" x14ac:dyDescent="0.25">
      <c r="A25" s="20">
        <v>1968</v>
      </c>
      <c r="B25" s="20">
        <v>54.306187000000001</v>
      </c>
      <c r="C25" s="20">
        <v>58.220376000000002</v>
      </c>
      <c r="D25" s="20">
        <v>6.9051140000000002</v>
      </c>
      <c r="E25" s="20">
        <v>1.998489</v>
      </c>
      <c r="F25" s="20">
        <v>58.502470000000002</v>
      </c>
      <c r="G25" s="20">
        <v>62.414507</v>
      </c>
      <c r="H25" s="20">
        <v>0.14153399999999999</v>
      </c>
    </row>
    <row r="26" spans="1:8" x14ac:dyDescent="0.25">
      <c r="A26" s="20">
        <v>1969</v>
      </c>
      <c r="B26" s="20">
        <v>56.285569000000002</v>
      </c>
      <c r="C26" s="20">
        <v>60.534182000000001</v>
      </c>
      <c r="D26" s="20">
        <v>7.6762160000000002</v>
      </c>
      <c r="E26" s="20">
        <v>2.1256590000000002</v>
      </c>
      <c r="F26" s="20">
        <v>61.361750999999998</v>
      </c>
      <c r="G26" s="20">
        <v>65.614019999999996</v>
      </c>
      <c r="H26" s="20">
        <v>0.153722</v>
      </c>
    </row>
    <row r="27" spans="1:8" x14ac:dyDescent="0.25">
      <c r="A27" s="20">
        <v>1970</v>
      </c>
      <c r="B27" s="20">
        <v>59.186070999999998</v>
      </c>
      <c r="C27" s="20">
        <v>63.495438999999998</v>
      </c>
      <c r="D27" s="20">
        <v>8.3416149999999991</v>
      </c>
      <c r="E27" s="20">
        <v>2.6321349999999999</v>
      </c>
      <c r="F27" s="20">
        <v>63.522269000000001</v>
      </c>
      <c r="G27" s="20">
        <v>67.838324999999998</v>
      </c>
      <c r="H27" s="20">
        <v>0.239347</v>
      </c>
    </row>
    <row r="28" spans="1:8" x14ac:dyDescent="0.25">
      <c r="A28" s="20">
        <v>1971</v>
      </c>
      <c r="B28" s="20">
        <v>58.041559999999997</v>
      </c>
      <c r="C28" s="20">
        <v>62.716712000000001</v>
      </c>
      <c r="D28" s="20">
        <v>9.53477</v>
      </c>
      <c r="E28" s="20">
        <v>2.1508980000000002</v>
      </c>
      <c r="F28" s="20">
        <v>64.595645000000005</v>
      </c>
      <c r="G28" s="20">
        <v>69.282843</v>
      </c>
      <c r="H28" s="20">
        <v>0.412939</v>
      </c>
    </row>
    <row r="29" spans="1:8" x14ac:dyDescent="0.25">
      <c r="A29" s="20">
        <v>1972</v>
      </c>
      <c r="B29" s="20">
        <v>58.937904000000003</v>
      </c>
      <c r="C29" s="20">
        <v>63.903663999999999</v>
      </c>
      <c r="D29" s="20">
        <v>11.387141</v>
      </c>
      <c r="E29" s="20">
        <v>2.1183100000000001</v>
      </c>
      <c r="F29" s="20">
        <v>67.695880000000002</v>
      </c>
      <c r="G29" s="20">
        <v>72.687866999999997</v>
      </c>
      <c r="H29" s="20">
        <v>0.58375200000000005</v>
      </c>
    </row>
    <row r="30" spans="1:8" x14ac:dyDescent="0.25">
      <c r="A30" s="20">
        <v>1973</v>
      </c>
      <c r="B30" s="20">
        <v>58.241491000000003</v>
      </c>
      <c r="C30" s="20">
        <v>63.562604999999998</v>
      </c>
      <c r="D30" s="20">
        <v>14.613144999999999</v>
      </c>
      <c r="E30" s="20">
        <v>2.0330859999999999</v>
      </c>
      <c r="F30" s="20">
        <v>70.313860000000005</v>
      </c>
      <c r="G30" s="20">
        <v>75.683689999999999</v>
      </c>
      <c r="H30" s="20">
        <v>0.91017700000000001</v>
      </c>
    </row>
    <row r="31" spans="1:8" x14ac:dyDescent="0.25">
      <c r="A31" s="20">
        <v>1974</v>
      </c>
      <c r="B31" s="20">
        <v>56.330758000000003</v>
      </c>
      <c r="C31" s="20">
        <v>62.344692000000002</v>
      </c>
      <c r="D31" s="20">
        <v>14.304275000000001</v>
      </c>
      <c r="E31" s="20">
        <v>2.2033659999999999</v>
      </c>
      <c r="F31" s="20">
        <v>67.905124000000001</v>
      </c>
      <c r="G31" s="20">
        <v>73.962368999999995</v>
      </c>
      <c r="H31" s="20">
        <v>1.2720830000000001</v>
      </c>
    </row>
    <row r="32" spans="1:8" x14ac:dyDescent="0.25">
      <c r="A32" s="20">
        <v>1975</v>
      </c>
      <c r="B32" s="20">
        <v>54.733272999999997</v>
      </c>
      <c r="C32" s="20">
        <v>61.320191000000001</v>
      </c>
      <c r="D32" s="20">
        <v>14.032389</v>
      </c>
      <c r="E32" s="20">
        <v>2.323251</v>
      </c>
      <c r="F32" s="20">
        <v>65.356532000000001</v>
      </c>
      <c r="G32" s="20">
        <v>71.964552999999995</v>
      </c>
      <c r="H32" s="20">
        <v>1.8997980000000001</v>
      </c>
    </row>
    <row r="33" spans="1:8" x14ac:dyDescent="0.25">
      <c r="A33" s="20">
        <v>1976</v>
      </c>
      <c r="B33" s="20">
        <v>54.722895999999999</v>
      </c>
      <c r="C33" s="20">
        <v>61.561168000000002</v>
      </c>
      <c r="D33" s="20">
        <v>16.760058999999998</v>
      </c>
      <c r="E33" s="20">
        <v>2.1716880000000001</v>
      </c>
      <c r="F33" s="20">
        <v>69.107175999999995</v>
      </c>
      <c r="G33" s="20">
        <v>75.974825999999993</v>
      </c>
      <c r="H33" s="20">
        <v>2.1111209999999998</v>
      </c>
    </row>
    <row r="34" spans="1:8" x14ac:dyDescent="0.25">
      <c r="A34" s="20">
        <v>1977</v>
      </c>
      <c r="B34" s="20">
        <v>55.100782000000002</v>
      </c>
      <c r="C34" s="20">
        <v>62.011510999999999</v>
      </c>
      <c r="D34" s="20">
        <v>19.948131</v>
      </c>
      <c r="E34" s="20">
        <v>2.0518909999999999</v>
      </c>
      <c r="F34" s="20">
        <v>70.991179000000002</v>
      </c>
      <c r="G34" s="20">
        <v>77.961330000000004</v>
      </c>
      <c r="H34" s="20">
        <v>2.701762</v>
      </c>
    </row>
    <row r="35" spans="1:8" x14ac:dyDescent="0.25">
      <c r="A35" s="20">
        <v>1978</v>
      </c>
      <c r="B35" s="20">
        <v>55.074117999999999</v>
      </c>
      <c r="C35" s="20">
        <v>63.103684000000001</v>
      </c>
      <c r="D35" s="20">
        <v>19.106169999999999</v>
      </c>
      <c r="E35" s="20">
        <v>1.9204369999999999</v>
      </c>
      <c r="F35" s="20">
        <v>71.853521999999998</v>
      </c>
      <c r="G35" s="20">
        <v>79.950406000000001</v>
      </c>
      <c r="H35" s="20">
        <v>3.0241259999999999</v>
      </c>
    </row>
    <row r="36" spans="1:8" x14ac:dyDescent="0.25">
      <c r="A36" s="20">
        <v>1979</v>
      </c>
      <c r="B36" s="20">
        <v>58.005609</v>
      </c>
      <c r="C36" s="20">
        <v>65.904290000000003</v>
      </c>
      <c r="D36" s="20">
        <v>19.459817000000001</v>
      </c>
      <c r="E36" s="20">
        <v>2.8551139999999999</v>
      </c>
      <c r="F36" s="20">
        <v>72.890521000000007</v>
      </c>
      <c r="G36" s="20">
        <v>80.858583999999993</v>
      </c>
      <c r="H36" s="20">
        <v>2.775827</v>
      </c>
    </row>
    <row r="37" spans="1:8" x14ac:dyDescent="0.25">
      <c r="A37" s="20">
        <v>1980</v>
      </c>
      <c r="B37" s="20">
        <v>59.007872999999996</v>
      </c>
      <c r="C37" s="20">
        <v>67.175383999999994</v>
      </c>
      <c r="D37" s="20">
        <v>15.796234999999999</v>
      </c>
      <c r="E37" s="20">
        <v>3.6947709999999998</v>
      </c>
      <c r="F37" s="20">
        <v>69.827758000000003</v>
      </c>
      <c r="G37" s="20">
        <v>78.066668000000007</v>
      </c>
      <c r="H37" s="20">
        <v>2.739169</v>
      </c>
    </row>
    <row r="38" spans="1:8" x14ac:dyDescent="0.25">
      <c r="A38" s="20">
        <v>1981</v>
      </c>
      <c r="B38" s="20">
        <v>58.529328999999997</v>
      </c>
      <c r="C38" s="20">
        <v>66.950605999999993</v>
      </c>
      <c r="D38" s="20">
        <v>13.719027000000001</v>
      </c>
      <c r="E38" s="20">
        <v>4.3072410000000003</v>
      </c>
      <c r="F38" s="20">
        <v>67.571093000000005</v>
      </c>
      <c r="G38" s="20">
        <v>76.105776000000006</v>
      </c>
      <c r="H38" s="20">
        <v>3.0075889999999998</v>
      </c>
    </row>
    <row r="39" spans="1:8" x14ac:dyDescent="0.25">
      <c r="A39" s="20">
        <v>1982</v>
      </c>
      <c r="B39" s="20">
        <v>57.457822</v>
      </c>
      <c r="C39" s="20">
        <v>66.568607</v>
      </c>
      <c r="D39" s="20">
        <v>11.861081</v>
      </c>
      <c r="E39" s="20">
        <v>4.6076009999999998</v>
      </c>
      <c r="F39" s="20">
        <v>63.888373999999999</v>
      </c>
      <c r="G39" s="20">
        <v>73.099185000000006</v>
      </c>
      <c r="H39" s="20">
        <v>3.131148</v>
      </c>
    </row>
    <row r="40" spans="1:8" x14ac:dyDescent="0.25">
      <c r="A40" s="20">
        <v>1983</v>
      </c>
      <c r="B40" s="20">
        <v>54.415961000000003</v>
      </c>
      <c r="C40" s="20">
        <v>64.114121999999995</v>
      </c>
      <c r="D40" s="20">
        <v>11.751802</v>
      </c>
      <c r="E40" s="20">
        <v>3.6929310000000002</v>
      </c>
      <c r="F40" s="20">
        <v>63.151857999999997</v>
      </c>
      <c r="G40" s="20">
        <v>72.970566000000005</v>
      </c>
      <c r="H40" s="20">
        <v>3.2025489999999999</v>
      </c>
    </row>
    <row r="41" spans="1:8" x14ac:dyDescent="0.25">
      <c r="A41" s="20">
        <v>1984</v>
      </c>
      <c r="B41" s="20">
        <v>58.849156000000001</v>
      </c>
      <c r="C41" s="20">
        <v>68.839550000000003</v>
      </c>
      <c r="D41" s="20">
        <v>12.470726000000001</v>
      </c>
      <c r="E41" s="20">
        <v>3.7861470000000002</v>
      </c>
      <c r="F41" s="20">
        <v>66.505983999999998</v>
      </c>
      <c r="G41" s="20">
        <v>76.631701000000007</v>
      </c>
      <c r="H41" s="20">
        <v>3.5525310000000001</v>
      </c>
    </row>
    <row r="42" spans="1:8" x14ac:dyDescent="0.25">
      <c r="A42" s="20">
        <v>1985</v>
      </c>
      <c r="B42" s="20">
        <v>57.538724000000002</v>
      </c>
      <c r="C42" s="20">
        <v>67.698303999999993</v>
      </c>
      <c r="D42" s="20">
        <v>11.780575000000001</v>
      </c>
      <c r="E42" s="20">
        <v>4.1961779999999997</v>
      </c>
      <c r="F42" s="20">
        <v>66.093149999999994</v>
      </c>
      <c r="G42" s="20">
        <v>76.392385000000004</v>
      </c>
      <c r="H42" s="20">
        <v>4.0755629999999998</v>
      </c>
    </row>
    <row r="43" spans="1:8" x14ac:dyDescent="0.25">
      <c r="A43" s="20">
        <v>1986</v>
      </c>
      <c r="B43" s="20">
        <v>56.575231000000002</v>
      </c>
      <c r="C43" s="20">
        <v>67.066479999999999</v>
      </c>
      <c r="D43" s="20">
        <v>14.151401999999999</v>
      </c>
      <c r="E43" s="20">
        <v>4.0214790000000002</v>
      </c>
      <c r="F43" s="20">
        <v>66.033275000000003</v>
      </c>
      <c r="G43" s="20">
        <v>76.647004999999993</v>
      </c>
      <c r="H43" s="20">
        <v>4.380109</v>
      </c>
    </row>
    <row r="44" spans="1:8" x14ac:dyDescent="0.25">
      <c r="A44" s="20">
        <v>1987</v>
      </c>
      <c r="B44" s="20">
        <v>57.166744999999999</v>
      </c>
      <c r="C44" s="20">
        <v>67.542484999999999</v>
      </c>
      <c r="D44" s="20">
        <v>15.398223</v>
      </c>
      <c r="E44" s="20">
        <v>3.8119499999999999</v>
      </c>
      <c r="F44" s="20">
        <v>68.520615000000006</v>
      </c>
      <c r="G44" s="20">
        <v>79.054456000000002</v>
      </c>
      <c r="H44" s="20">
        <v>4.753933</v>
      </c>
    </row>
    <row r="45" spans="1:8" x14ac:dyDescent="0.25">
      <c r="A45" s="20">
        <v>1988</v>
      </c>
      <c r="B45" s="20">
        <v>57.874997</v>
      </c>
      <c r="C45" s="20">
        <v>68.918718999999996</v>
      </c>
      <c r="D45" s="20">
        <v>17.295929999999998</v>
      </c>
      <c r="E45" s="20">
        <v>4.3664529999999999</v>
      </c>
      <c r="F45" s="20">
        <v>71.557051000000001</v>
      </c>
      <c r="G45" s="20">
        <v>82.709171999999995</v>
      </c>
      <c r="H45" s="20">
        <v>5.5869679999999997</v>
      </c>
    </row>
    <row r="46" spans="1:8" x14ac:dyDescent="0.25">
      <c r="A46" s="20">
        <v>1989</v>
      </c>
      <c r="B46" s="20">
        <v>57.482678999999997</v>
      </c>
      <c r="C46" s="20">
        <v>69.320071999999996</v>
      </c>
      <c r="D46" s="20">
        <v>18.766297000000002</v>
      </c>
      <c r="E46" s="20">
        <v>4.6608989999999997</v>
      </c>
      <c r="F46" s="20">
        <v>72.911156000000005</v>
      </c>
      <c r="G46" s="20">
        <v>84.785998000000006</v>
      </c>
      <c r="H46" s="20">
        <v>5.6021609999999997</v>
      </c>
    </row>
    <row r="47" spans="1:8" x14ac:dyDescent="0.25">
      <c r="A47" s="20">
        <v>1990</v>
      </c>
      <c r="B47" s="20">
        <v>58.559601999999998</v>
      </c>
      <c r="C47" s="20">
        <v>70.704628999999997</v>
      </c>
      <c r="D47" s="20">
        <v>18.817257999999999</v>
      </c>
      <c r="E47" s="20">
        <v>4.7524839999999999</v>
      </c>
      <c r="F47" s="20">
        <v>72.332203000000007</v>
      </c>
      <c r="G47" s="20">
        <v>84.485118</v>
      </c>
      <c r="H47" s="20">
        <v>6.1043500000000002</v>
      </c>
    </row>
    <row r="48" spans="1:8" x14ac:dyDescent="0.25">
      <c r="A48" s="20">
        <v>1991</v>
      </c>
      <c r="B48" s="20">
        <v>57.871727</v>
      </c>
      <c r="C48" s="20">
        <v>70.362375</v>
      </c>
      <c r="D48" s="20">
        <v>18.334821000000002</v>
      </c>
      <c r="E48" s="20">
        <v>5.1409649999999996</v>
      </c>
      <c r="F48" s="20">
        <v>71.880347999999998</v>
      </c>
      <c r="G48" s="20">
        <v>84.437961999999999</v>
      </c>
      <c r="H48" s="20">
        <v>6.4221320000000004</v>
      </c>
    </row>
    <row r="49" spans="1:8" x14ac:dyDescent="0.25">
      <c r="A49" s="20">
        <v>1992</v>
      </c>
      <c r="B49" s="20">
        <v>57.655056999999999</v>
      </c>
      <c r="C49" s="20">
        <v>69.955616000000006</v>
      </c>
      <c r="D49" s="20">
        <v>19.372204</v>
      </c>
      <c r="E49" s="20">
        <v>4.9369420000000002</v>
      </c>
      <c r="F49" s="20">
        <v>73.395685999999998</v>
      </c>
      <c r="G49" s="20">
        <v>85.782977000000002</v>
      </c>
      <c r="H49" s="20">
        <v>6.4792059999999996</v>
      </c>
    </row>
    <row r="50" spans="1:8" x14ac:dyDescent="0.25">
      <c r="A50" s="20">
        <v>1993</v>
      </c>
      <c r="B50" s="20">
        <v>55.822082000000002</v>
      </c>
      <c r="C50" s="20">
        <v>68.315359999999998</v>
      </c>
      <c r="D50" s="20">
        <v>21.272542000000001</v>
      </c>
      <c r="E50" s="20">
        <v>4.2583659999999997</v>
      </c>
      <c r="F50" s="20">
        <v>74.835705000000004</v>
      </c>
      <c r="G50" s="20">
        <v>87.42362</v>
      </c>
      <c r="H50" s="20">
        <v>6.4104989999999997</v>
      </c>
    </row>
    <row r="51" spans="1:8" x14ac:dyDescent="0.25">
      <c r="A51" s="20">
        <v>1994</v>
      </c>
      <c r="B51" s="20">
        <v>58.043638000000001</v>
      </c>
      <c r="C51" s="20">
        <v>70.725632000000004</v>
      </c>
      <c r="D51" s="20">
        <v>22.389927</v>
      </c>
      <c r="E51" s="20">
        <v>4.0611459999999999</v>
      </c>
      <c r="F51" s="20">
        <v>76.256399999999999</v>
      </c>
      <c r="G51" s="20">
        <v>89.091330999999997</v>
      </c>
      <c r="H51" s="20">
        <v>6.6938769999999996</v>
      </c>
    </row>
    <row r="52" spans="1:8" x14ac:dyDescent="0.25">
      <c r="A52" s="20">
        <v>1995</v>
      </c>
      <c r="B52" s="20">
        <v>57.540134999999999</v>
      </c>
      <c r="C52" s="20">
        <v>71.173993999999993</v>
      </c>
      <c r="D52" s="20">
        <v>22.260473000000001</v>
      </c>
      <c r="E52" s="20">
        <v>4.5108680000000003</v>
      </c>
      <c r="F52" s="20">
        <v>77.259296000000006</v>
      </c>
      <c r="G52" s="20">
        <v>91.029071000000002</v>
      </c>
      <c r="H52" s="20">
        <v>7.0754359999999998</v>
      </c>
    </row>
    <row r="53" spans="1:8" x14ac:dyDescent="0.25">
      <c r="A53" s="20">
        <v>1996</v>
      </c>
      <c r="B53" s="20">
        <v>58.387225000000001</v>
      </c>
      <c r="C53" s="20">
        <v>72.486071999999993</v>
      </c>
      <c r="D53" s="20">
        <v>23.701778000000001</v>
      </c>
      <c r="E53" s="20">
        <v>4.6332659999999999</v>
      </c>
      <c r="F53" s="20">
        <v>79.784722000000002</v>
      </c>
      <c r="G53" s="20">
        <v>94.022217999999995</v>
      </c>
      <c r="H53" s="20">
        <v>7.0866740000000004</v>
      </c>
    </row>
    <row r="54" spans="1:8" x14ac:dyDescent="0.25">
      <c r="A54" s="20">
        <v>1997</v>
      </c>
      <c r="B54" s="20">
        <v>58.856690999999998</v>
      </c>
      <c r="C54" s="20">
        <v>72.471913000000001</v>
      </c>
      <c r="D54" s="20">
        <v>25.215347000000001</v>
      </c>
      <c r="E54" s="20">
        <v>4.5139930000000001</v>
      </c>
      <c r="F54" s="20">
        <v>80.873463999999998</v>
      </c>
      <c r="G54" s="20">
        <v>94.602200999999994</v>
      </c>
      <c r="H54" s="20">
        <v>6.5969920000000002</v>
      </c>
    </row>
    <row r="55" spans="1:8" x14ac:dyDescent="0.25">
      <c r="A55" s="20">
        <v>1998</v>
      </c>
      <c r="B55" s="20">
        <v>59.314082999999997</v>
      </c>
      <c r="C55" s="20">
        <v>72.876230000000007</v>
      </c>
      <c r="D55" s="20">
        <v>26.580687000000001</v>
      </c>
      <c r="E55" s="20">
        <v>4.2991999999999999</v>
      </c>
      <c r="F55" s="20">
        <v>81.368979999999993</v>
      </c>
      <c r="G55" s="20">
        <v>95.017911999999995</v>
      </c>
      <c r="H55" s="20">
        <v>7.0678089999999996</v>
      </c>
    </row>
    <row r="56" spans="1:8" x14ac:dyDescent="0.25">
      <c r="A56" s="20">
        <v>1999</v>
      </c>
      <c r="B56" s="20">
        <v>57.614480999999998</v>
      </c>
      <c r="C56" s="20">
        <v>71.742196000000007</v>
      </c>
      <c r="D56" s="20">
        <v>27.252254000000001</v>
      </c>
      <c r="E56" s="20">
        <v>3.714985</v>
      </c>
      <c r="F56" s="20">
        <v>82.427167999999995</v>
      </c>
      <c r="G56" s="20">
        <v>96.651965000000004</v>
      </c>
      <c r="H56" s="20">
        <v>7.6102559999999997</v>
      </c>
    </row>
    <row r="57" spans="1:8" x14ac:dyDescent="0.25">
      <c r="A57" s="20">
        <v>2000</v>
      </c>
      <c r="B57" s="20">
        <v>57.366024000000003</v>
      </c>
      <c r="C57" s="20">
        <v>71.332158000000007</v>
      </c>
      <c r="D57" s="20">
        <v>28.972788000000001</v>
      </c>
      <c r="E57" s="20">
        <v>4.0058629999999997</v>
      </c>
      <c r="F57" s="20">
        <v>84.730573000000007</v>
      </c>
      <c r="G57" s="20">
        <v>98.814473000000007</v>
      </c>
      <c r="H57" s="20">
        <v>7.862349</v>
      </c>
    </row>
    <row r="58" spans="1:8" x14ac:dyDescent="0.25">
      <c r="A58" s="20">
        <v>2001</v>
      </c>
      <c r="B58" s="20">
        <v>58.541347999999999</v>
      </c>
      <c r="C58" s="20">
        <v>71.734566999999998</v>
      </c>
      <c r="D58" s="20">
        <v>30.157055</v>
      </c>
      <c r="E58" s="20">
        <v>3.7706710000000001</v>
      </c>
      <c r="F58" s="20">
        <v>82.901595999999998</v>
      </c>
      <c r="G58" s="20">
        <v>96.168164000000004</v>
      </c>
      <c r="H58" s="20">
        <v>8.0288529999999998</v>
      </c>
    </row>
    <row r="59" spans="1:8" x14ac:dyDescent="0.25">
      <c r="A59" s="20">
        <v>2002</v>
      </c>
      <c r="B59" s="20">
        <v>56.833672999999997</v>
      </c>
      <c r="C59" s="20">
        <v>70.713029000000006</v>
      </c>
      <c r="D59" s="20">
        <v>29.408183000000001</v>
      </c>
      <c r="E59" s="20">
        <v>3.6687219999999998</v>
      </c>
      <c r="F59" s="20">
        <v>83.698975000000004</v>
      </c>
      <c r="G59" s="20">
        <v>97.645140999999995</v>
      </c>
      <c r="H59" s="20">
        <v>8.145429</v>
      </c>
    </row>
    <row r="60" spans="1:8" x14ac:dyDescent="0.25">
      <c r="A60" s="20">
        <v>2003</v>
      </c>
      <c r="B60" s="20">
        <v>56.032783999999999</v>
      </c>
      <c r="C60" s="20">
        <v>69.938280000000006</v>
      </c>
      <c r="D60" s="20">
        <v>31.061029000000001</v>
      </c>
      <c r="E60" s="20">
        <v>4.0542189999999998</v>
      </c>
      <c r="F60" s="20">
        <v>84.013527999999994</v>
      </c>
      <c r="G60" s="20">
        <v>97.942622</v>
      </c>
      <c r="H60" s="20">
        <v>7.9588580000000002</v>
      </c>
    </row>
    <row r="61" spans="1:8" x14ac:dyDescent="0.25">
      <c r="A61" s="20">
        <v>2004</v>
      </c>
      <c r="B61" s="20">
        <v>55.942348000000003</v>
      </c>
      <c r="C61" s="20">
        <v>70.232901999999996</v>
      </c>
      <c r="D61" s="20">
        <v>33.543726999999997</v>
      </c>
      <c r="E61" s="20">
        <v>4.4339810000000002</v>
      </c>
      <c r="F61" s="20">
        <v>85.818797000000004</v>
      </c>
      <c r="G61" s="20">
        <v>100.160004</v>
      </c>
      <c r="H61" s="20">
        <v>8.2219850000000001</v>
      </c>
    </row>
    <row r="62" spans="1:8" x14ac:dyDescent="0.25">
      <c r="A62" s="20">
        <v>2005</v>
      </c>
      <c r="B62" s="20">
        <v>55.044001999999999</v>
      </c>
      <c r="C62" s="20">
        <v>69.434000999999995</v>
      </c>
      <c r="D62" s="20">
        <v>34.709032000000001</v>
      </c>
      <c r="E62" s="20">
        <v>4.5599020000000001</v>
      </c>
      <c r="F62" s="20">
        <v>85.794213999999997</v>
      </c>
      <c r="G62" s="20">
        <v>100.28150100000001</v>
      </c>
      <c r="H62" s="20">
        <v>8.1608099999999997</v>
      </c>
    </row>
    <row r="63" spans="1:8" x14ac:dyDescent="0.25">
      <c r="A63" s="20">
        <v>2006</v>
      </c>
      <c r="B63" s="20">
        <v>55.937854000000002</v>
      </c>
      <c r="C63" s="20">
        <v>70.751868999999999</v>
      </c>
      <c r="D63" s="20">
        <v>34.678919</v>
      </c>
      <c r="E63" s="20">
        <v>4.8725769999999997</v>
      </c>
      <c r="F63" s="20">
        <v>84.702034999999995</v>
      </c>
      <c r="G63" s="20">
        <v>99.629524000000004</v>
      </c>
      <c r="H63" s="20">
        <v>8.2154140000000009</v>
      </c>
    </row>
    <row r="64" spans="1:8" x14ac:dyDescent="0.25">
      <c r="A64" s="20">
        <v>2007</v>
      </c>
      <c r="B64" s="20">
        <v>56.435648999999998</v>
      </c>
      <c r="C64" s="20">
        <v>71.419022999999996</v>
      </c>
      <c r="D64" s="20">
        <v>34.703625000000002</v>
      </c>
      <c r="E64" s="20">
        <v>5.483466</v>
      </c>
      <c r="F64" s="20">
        <v>86.211380000000005</v>
      </c>
      <c r="G64" s="20">
        <v>101.31413000000001</v>
      </c>
      <c r="H64" s="20">
        <v>8.4553639999999994</v>
      </c>
    </row>
    <row r="65" spans="1:16" x14ac:dyDescent="0.25">
      <c r="A65" s="20">
        <v>2008</v>
      </c>
      <c r="B65" s="20">
        <v>57.587014000000003</v>
      </c>
      <c r="C65" s="20">
        <v>73.233666999999997</v>
      </c>
      <c r="D65" s="20">
        <v>32.993293999999999</v>
      </c>
      <c r="E65" s="20">
        <v>7.0627449999999996</v>
      </c>
      <c r="F65" s="20">
        <v>83.551079999999999</v>
      </c>
      <c r="G65" s="20">
        <v>99.292861000000002</v>
      </c>
      <c r="H65" s="20">
        <v>8.4272969999999994</v>
      </c>
    </row>
    <row r="66" spans="1:16" x14ac:dyDescent="0.25">
      <c r="A66" s="20">
        <v>2009</v>
      </c>
      <c r="B66" s="20">
        <v>56.670273999999999</v>
      </c>
      <c r="C66" s="20">
        <v>72.681077999999999</v>
      </c>
      <c r="D66" s="20">
        <v>29.705994</v>
      </c>
      <c r="E66" s="20">
        <v>6.965738</v>
      </c>
      <c r="F66" s="20">
        <v>78.486600999999993</v>
      </c>
      <c r="G66" s="20">
        <v>94.596985000000004</v>
      </c>
      <c r="H66" s="20">
        <v>8.3560189999999999</v>
      </c>
    </row>
    <row r="67" spans="1:16" x14ac:dyDescent="0.25">
      <c r="A67" s="20">
        <v>2010</v>
      </c>
      <c r="B67" s="20">
        <v>58.206642000000002</v>
      </c>
      <c r="C67" s="20">
        <v>74.769216999999998</v>
      </c>
      <c r="D67" s="20">
        <v>29.877210999999999</v>
      </c>
      <c r="E67" s="20">
        <v>8.2342300000000002</v>
      </c>
      <c r="F67" s="20">
        <v>81.412091000000004</v>
      </c>
      <c r="G67" s="20">
        <v>98.016396999999998</v>
      </c>
      <c r="H67" s="20">
        <v>8.4344330000000003</v>
      </c>
    </row>
    <row r="68" spans="1:16" x14ac:dyDescent="0.25">
      <c r="A68" s="20">
        <v>2011</v>
      </c>
      <c r="B68" s="20">
        <v>60.563478000000003</v>
      </c>
      <c r="C68" s="20">
        <v>78.002358000000001</v>
      </c>
      <c r="D68" s="20">
        <v>28.719733000000002</v>
      </c>
      <c r="E68" s="20">
        <v>10.458598</v>
      </c>
      <c r="F68" s="20">
        <v>79.896456999999998</v>
      </c>
      <c r="G68" s="20">
        <v>97.366496999999995</v>
      </c>
      <c r="H68" s="20">
        <v>8.2686980000000005</v>
      </c>
    </row>
    <row r="69" spans="1:16" x14ac:dyDescent="0.25">
      <c r="A69" s="20">
        <v>2012</v>
      </c>
      <c r="B69" s="20">
        <v>62.342412000000003</v>
      </c>
      <c r="C69" s="20">
        <v>79.251064</v>
      </c>
      <c r="D69" s="20">
        <v>27.074759</v>
      </c>
      <c r="E69" s="20">
        <v>11.356824</v>
      </c>
      <c r="F69" s="20">
        <v>77.946105000000003</v>
      </c>
      <c r="G69" s="20">
        <v>94.976067</v>
      </c>
      <c r="H69" s="20">
        <v>8.0502819999999993</v>
      </c>
    </row>
    <row r="70" spans="1:16" x14ac:dyDescent="0.25">
      <c r="A70" s="16"/>
      <c r="P70" s="16"/>
    </row>
    <row r="71" spans="1:16" x14ac:dyDescent="0.25">
      <c r="P71" s="7"/>
    </row>
    <row r="72" spans="1:16" x14ac:dyDescent="0.25">
      <c r="P72" s="7"/>
    </row>
    <row r="73" spans="1:16" x14ac:dyDescent="0.25">
      <c r="P73" s="7"/>
    </row>
    <row r="74" spans="1:16" x14ac:dyDescent="0.25">
      <c r="P74" s="7"/>
    </row>
    <row r="75" spans="1:16" x14ac:dyDescent="0.25">
      <c r="P75" s="7"/>
    </row>
    <row r="76" spans="1:16" x14ac:dyDescent="0.25">
      <c r="P76" s="7"/>
    </row>
    <row r="77" spans="1:16" x14ac:dyDescent="0.25">
      <c r="P77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0722-36CC-4469-BDFE-210990B50332}">
  <dimension ref="A1:I51"/>
  <sheetViews>
    <sheetView workbookViewId="0">
      <selection activeCell="D7" sqref="D7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136</v>
      </c>
    </row>
    <row r="2" spans="1:9" ht="15.75" thickBot="1" x14ac:dyDescent="0.3">
      <c r="D2" t="s">
        <v>4</v>
      </c>
      <c r="E2" t="s">
        <v>99</v>
      </c>
    </row>
    <row r="3" spans="1:9" x14ac:dyDescent="0.25">
      <c r="A3" s="32" t="s">
        <v>43</v>
      </c>
      <c r="B3" s="32"/>
      <c r="D3" s="35">
        <v>2007</v>
      </c>
      <c r="E3" s="71">
        <f>$B$17+(D3*$B$18)</f>
        <v>886.14239316237945</v>
      </c>
    </row>
    <row r="4" spans="1:9" x14ac:dyDescent="0.25">
      <c r="A4" s="24" t="s">
        <v>44</v>
      </c>
      <c r="B4" s="24">
        <v>0.96793651227684141</v>
      </c>
      <c r="D4" s="35">
        <v>2008</v>
      </c>
      <c r="E4" s="71">
        <f>$B$17+(D4*$B$18)</f>
        <v>908.17081807080831</v>
      </c>
    </row>
    <row r="5" spans="1:9" x14ac:dyDescent="0.25">
      <c r="A5" s="24" t="s">
        <v>45</v>
      </c>
      <c r="B5" s="33">
        <v>0.93690109179865588</v>
      </c>
      <c r="D5" s="35">
        <v>2009</v>
      </c>
      <c r="E5" s="71">
        <f>$B$17+(D5*$B$18)</f>
        <v>930.19924297922989</v>
      </c>
    </row>
    <row r="6" spans="1:9" x14ac:dyDescent="0.25">
      <c r="A6" s="24" t="s">
        <v>46</v>
      </c>
      <c r="B6" s="24">
        <v>0.93437713547060208</v>
      </c>
    </row>
    <row r="7" spans="1:9" x14ac:dyDescent="0.25">
      <c r="A7" s="24" t="s">
        <v>47</v>
      </c>
      <c r="B7" s="24">
        <v>46.273722652464599</v>
      </c>
      <c r="D7" t="s">
        <v>173</v>
      </c>
    </row>
    <row r="8" spans="1:9" ht="15.75" thickBot="1" x14ac:dyDescent="0.3">
      <c r="A8" s="30" t="s">
        <v>48</v>
      </c>
      <c r="B8" s="30">
        <v>27</v>
      </c>
    </row>
    <row r="10" spans="1:9" ht="15.75" thickBot="1" x14ac:dyDescent="0.3">
      <c r="A10" t="s">
        <v>49</v>
      </c>
    </row>
    <row r="11" spans="1:9" x14ac:dyDescent="0.25">
      <c r="A11" s="31"/>
      <c r="B11" s="31" t="s">
        <v>54</v>
      </c>
      <c r="C11" s="31" t="s">
        <v>55</v>
      </c>
      <c r="D11" s="31" t="s">
        <v>56</v>
      </c>
      <c r="E11" s="31" t="s">
        <v>57</v>
      </c>
      <c r="F11" s="31" t="s">
        <v>58</v>
      </c>
    </row>
    <row r="12" spans="1:9" x14ac:dyDescent="0.25">
      <c r="A12" s="24" t="s">
        <v>50</v>
      </c>
      <c r="B12" s="24">
        <v>1</v>
      </c>
      <c r="C12" s="24">
        <v>794841.96346373623</v>
      </c>
      <c r="D12" s="24">
        <v>794841.96346373623</v>
      </c>
      <c r="E12" s="24">
        <v>371.20336884794824</v>
      </c>
      <c r="F12" s="33">
        <v>1.6292108244974209E-16</v>
      </c>
    </row>
    <row r="13" spans="1:9" x14ac:dyDescent="0.25">
      <c r="A13" s="24" t="s">
        <v>51</v>
      </c>
      <c r="B13" s="24">
        <v>25</v>
      </c>
      <c r="C13" s="24">
        <v>53531.435202930385</v>
      </c>
      <c r="D13" s="24">
        <v>2141.2574081172152</v>
      </c>
      <c r="E13" s="24"/>
      <c r="F13" s="24"/>
    </row>
    <row r="14" spans="1:9" ht="15.75" thickBot="1" x14ac:dyDescent="0.3">
      <c r="A14" s="30" t="s">
        <v>52</v>
      </c>
      <c r="B14" s="30">
        <v>26</v>
      </c>
      <c r="C14" s="30">
        <v>848373.39866666659</v>
      </c>
      <c r="D14" s="30"/>
      <c r="E14" s="30"/>
      <c r="F14" s="30"/>
    </row>
    <row r="15" spans="1:9" ht="15.75" thickBot="1" x14ac:dyDescent="0.3"/>
    <row r="16" spans="1:9" x14ac:dyDescent="0.25">
      <c r="A16" s="31"/>
      <c r="B16" s="31" t="s">
        <v>59</v>
      </c>
      <c r="C16" s="31" t="s">
        <v>47</v>
      </c>
      <c r="D16" s="31" t="s">
        <v>60</v>
      </c>
      <c r="E16" s="31" t="s">
        <v>61</v>
      </c>
      <c r="F16" s="31" t="s">
        <v>62</v>
      </c>
      <c r="G16" s="31" t="s">
        <v>63</v>
      </c>
      <c r="H16" s="31" t="s">
        <v>64</v>
      </c>
      <c r="I16" s="31" t="s">
        <v>65</v>
      </c>
    </row>
    <row r="17" spans="1:9" x14ac:dyDescent="0.25">
      <c r="A17" s="24" t="s">
        <v>53</v>
      </c>
      <c r="B17" s="24">
        <v>-43324.906398046391</v>
      </c>
      <c r="C17" s="24">
        <v>2278.7050027109112</v>
      </c>
      <c r="D17" s="24">
        <v>-19.012950928928479</v>
      </c>
      <c r="E17" s="33">
        <v>2.2234773987510209E-16</v>
      </c>
      <c r="F17" s="24">
        <v>-48017.987201481323</v>
      </c>
      <c r="G17" s="24">
        <v>-38631.825594611459</v>
      </c>
      <c r="H17" s="24">
        <v>-48017.987201481323</v>
      </c>
      <c r="I17" s="24">
        <v>-38631.825594611459</v>
      </c>
    </row>
    <row r="18" spans="1:9" ht="15.75" thickBot="1" x14ac:dyDescent="0.3">
      <c r="A18" s="30" t="s">
        <v>4</v>
      </c>
      <c r="B18" s="30">
        <v>22.028424908424899</v>
      </c>
      <c r="C18" s="30">
        <v>1.1433455098501568</v>
      </c>
      <c r="D18" s="30">
        <v>19.266638753242557</v>
      </c>
      <c r="E18" s="34">
        <v>1.6292108244974324E-16</v>
      </c>
      <c r="F18" s="30">
        <v>19.673660751771131</v>
      </c>
      <c r="G18" s="30">
        <v>24.383189065078675</v>
      </c>
      <c r="H18" s="30">
        <v>19.673660751771131</v>
      </c>
      <c r="I18" s="30">
        <v>24.383189065078675</v>
      </c>
    </row>
    <row r="22" spans="1:9" x14ac:dyDescent="0.25">
      <c r="A22" t="s">
        <v>66</v>
      </c>
      <c r="E22" t="s">
        <v>70</v>
      </c>
    </row>
    <row r="23" spans="1:9" ht="15.75" thickBot="1" x14ac:dyDescent="0.3"/>
    <row r="24" spans="1:9" x14ac:dyDescent="0.25">
      <c r="A24" s="31" t="s">
        <v>67</v>
      </c>
      <c r="B24" s="31" t="s">
        <v>68</v>
      </c>
      <c r="C24" s="31" t="s">
        <v>69</v>
      </c>
      <c r="E24" s="31" t="s">
        <v>71</v>
      </c>
      <c r="F24" s="31" t="s">
        <v>11</v>
      </c>
    </row>
    <row r="25" spans="1:9" x14ac:dyDescent="0.25">
      <c r="A25" s="24">
        <v>1</v>
      </c>
      <c r="B25" s="24">
        <v>291.37492063491663</v>
      </c>
      <c r="C25" s="24">
        <v>-40.25492063491663</v>
      </c>
      <c r="E25" s="24">
        <v>1.8518518518518519</v>
      </c>
      <c r="F25" s="24">
        <v>251.12</v>
      </c>
    </row>
    <row r="26" spans="1:9" x14ac:dyDescent="0.25">
      <c r="A26" s="24">
        <v>2</v>
      </c>
      <c r="B26" s="24">
        <v>313.40334554333822</v>
      </c>
      <c r="C26" s="24">
        <v>-40.733345543338203</v>
      </c>
      <c r="E26" s="24">
        <v>5.5555555555555554</v>
      </c>
      <c r="F26" s="24">
        <v>272.67</v>
      </c>
    </row>
    <row r="27" spans="1:9" x14ac:dyDescent="0.25">
      <c r="A27" s="24">
        <v>3</v>
      </c>
      <c r="B27" s="24">
        <v>335.43177045176708</v>
      </c>
      <c r="C27" s="24">
        <v>-52.661770451767097</v>
      </c>
      <c r="E27" s="24">
        <v>9.2592592592592595</v>
      </c>
      <c r="F27" s="24">
        <v>282.77</v>
      </c>
    </row>
    <row r="28" spans="1:9" x14ac:dyDescent="0.25">
      <c r="A28" s="24">
        <v>4</v>
      </c>
      <c r="B28" s="24">
        <v>357.46019536018866</v>
      </c>
      <c r="C28" s="24">
        <v>-63.780195360188657</v>
      </c>
      <c r="E28" s="24">
        <v>12.962962962962962</v>
      </c>
      <c r="F28" s="24">
        <v>293.68</v>
      </c>
    </row>
    <row r="29" spans="1:9" x14ac:dyDescent="0.25">
      <c r="A29" s="24">
        <v>5</v>
      </c>
      <c r="B29" s="24">
        <v>379.48862026861752</v>
      </c>
      <c r="C29" s="24">
        <v>-51.858620268617528</v>
      </c>
      <c r="E29" s="24">
        <v>16.666666666666668</v>
      </c>
      <c r="F29" s="24">
        <v>327.63</v>
      </c>
    </row>
    <row r="30" spans="1:9" x14ac:dyDescent="0.25">
      <c r="A30" s="24">
        <v>6</v>
      </c>
      <c r="B30" s="24">
        <v>401.51704517703911</v>
      </c>
      <c r="C30" s="24">
        <v>-17.827045177039111</v>
      </c>
      <c r="E30" s="24">
        <v>20.37037037037037</v>
      </c>
      <c r="F30" s="24">
        <v>383.69</v>
      </c>
    </row>
    <row r="31" spans="1:9" x14ac:dyDescent="0.25">
      <c r="A31" s="24">
        <v>7</v>
      </c>
      <c r="B31" s="24">
        <v>423.54547008546797</v>
      </c>
      <c r="C31" s="24">
        <v>-9.5054700854679481</v>
      </c>
      <c r="E31" s="24">
        <v>24.074074074074073</v>
      </c>
      <c r="F31" s="24">
        <v>414.04</v>
      </c>
    </row>
    <row r="32" spans="1:9" x14ac:dyDescent="0.25">
      <c r="A32" s="24">
        <v>8</v>
      </c>
      <c r="B32" s="24">
        <v>445.57389499388955</v>
      </c>
      <c r="C32" s="24">
        <v>9.6961050061104288</v>
      </c>
      <c r="E32" s="24">
        <v>27.777777777777779</v>
      </c>
      <c r="F32" s="24">
        <v>455.27</v>
      </c>
    </row>
    <row r="33" spans="1:6" x14ac:dyDescent="0.25">
      <c r="A33" s="24">
        <v>9</v>
      </c>
      <c r="B33" s="24">
        <v>467.60231990231841</v>
      </c>
      <c r="C33" s="24">
        <v>59.367680097681614</v>
      </c>
      <c r="E33" s="24">
        <v>31.481481481481481</v>
      </c>
      <c r="F33" s="24">
        <v>526.97</v>
      </c>
    </row>
    <row r="34" spans="1:6" x14ac:dyDescent="0.25">
      <c r="A34" s="24">
        <v>10</v>
      </c>
      <c r="B34" s="24">
        <v>489.63074481074</v>
      </c>
      <c r="C34" s="24">
        <v>39.719255189260025</v>
      </c>
      <c r="E34" s="24">
        <v>35.18518518518519</v>
      </c>
      <c r="F34" s="24">
        <v>529.35</v>
      </c>
    </row>
    <row r="35" spans="1:6" x14ac:dyDescent="0.25">
      <c r="A35" s="24">
        <v>11</v>
      </c>
      <c r="B35" s="24">
        <v>511.65916971916886</v>
      </c>
      <c r="C35" s="24">
        <v>65.200830280831156</v>
      </c>
      <c r="E35" s="24">
        <v>38.888888888888893</v>
      </c>
      <c r="F35" s="24">
        <v>576.86</v>
      </c>
    </row>
    <row r="36" spans="1:6" x14ac:dyDescent="0.25">
      <c r="A36" s="24">
        <v>12</v>
      </c>
      <c r="B36" s="24">
        <v>533.68759462759044</v>
      </c>
      <c r="C36" s="24">
        <v>78.882405372409607</v>
      </c>
      <c r="E36" s="24">
        <v>42.592592592592595</v>
      </c>
      <c r="F36" s="24">
        <v>610.29</v>
      </c>
    </row>
    <row r="37" spans="1:6" x14ac:dyDescent="0.25">
      <c r="A37" s="24">
        <v>13</v>
      </c>
      <c r="B37" s="24">
        <v>555.71601953601203</v>
      </c>
      <c r="C37" s="24">
        <v>63.063980463987946</v>
      </c>
      <c r="E37" s="24">
        <v>46.296296296296298</v>
      </c>
      <c r="F37" s="24">
        <v>612.57000000000005</v>
      </c>
    </row>
    <row r="38" spans="1:6" x14ac:dyDescent="0.25">
      <c r="A38" s="24">
        <v>14</v>
      </c>
      <c r="B38" s="24">
        <v>577.74444444444089</v>
      </c>
      <c r="C38" s="24">
        <v>32.545555555559076</v>
      </c>
      <c r="E38" s="24">
        <v>50</v>
      </c>
      <c r="F38" s="24">
        <v>618.78</v>
      </c>
    </row>
    <row r="39" spans="1:6" x14ac:dyDescent="0.25">
      <c r="A39" s="24">
        <v>15</v>
      </c>
      <c r="B39" s="24">
        <v>599.77286935286247</v>
      </c>
      <c r="C39" s="24">
        <v>40.667130647137583</v>
      </c>
      <c r="E39" s="24">
        <v>53.703703703703709</v>
      </c>
      <c r="F39" s="24">
        <v>628.64</v>
      </c>
    </row>
    <row r="40" spans="1:6" x14ac:dyDescent="0.25">
      <c r="A40" s="24">
        <v>16</v>
      </c>
      <c r="B40" s="24">
        <v>621.80129426129133</v>
      </c>
      <c r="C40" s="24">
        <v>51.598705738708645</v>
      </c>
      <c r="E40" s="24">
        <v>57.407407407407412</v>
      </c>
      <c r="F40" s="24">
        <v>640.44000000000005</v>
      </c>
    </row>
    <row r="41" spans="1:6" x14ac:dyDescent="0.25">
      <c r="A41" s="24">
        <v>17</v>
      </c>
      <c r="B41" s="24">
        <v>643.82971916971292</v>
      </c>
      <c r="C41" s="24">
        <v>30.900280830287102</v>
      </c>
      <c r="E41" s="24">
        <v>61.111111111111114</v>
      </c>
      <c r="F41" s="24">
        <v>673.4</v>
      </c>
    </row>
    <row r="42" spans="1:6" x14ac:dyDescent="0.25">
      <c r="A42" s="24">
        <v>18</v>
      </c>
      <c r="B42" s="24">
        <v>665.85814407814178</v>
      </c>
      <c r="C42" s="24">
        <v>-37.21814407814179</v>
      </c>
      <c r="E42" s="24">
        <v>64.81481481481481</v>
      </c>
      <c r="F42" s="24">
        <v>673.7</v>
      </c>
    </row>
    <row r="43" spans="1:6" x14ac:dyDescent="0.25">
      <c r="A43" s="24">
        <v>19</v>
      </c>
      <c r="B43" s="24">
        <v>687.88656898656336</v>
      </c>
      <c r="C43" s="24">
        <v>-14.186568986563316</v>
      </c>
      <c r="E43" s="24">
        <v>68.518518518518519</v>
      </c>
      <c r="F43" s="24">
        <v>674.73</v>
      </c>
    </row>
    <row r="44" spans="1:6" x14ac:dyDescent="0.25">
      <c r="A44" s="24">
        <v>20</v>
      </c>
      <c r="B44" s="24">
        <v>709.91499389499222</v>
      </c>
      <c r="C44" s="24">
        <v>18.335006105007778</v>
      </c>
      <c r="E44" s="24">
        <v>72.222222222222214</v>
      </c>
      <c r="F44" s="24">
        <v>728.25</v>
      </c>
    </row>
    <row r="45" spans="1:6" x14ac:dyDescent="0.25">
      <c r="A45" s="24">
        <v>21</v>
      </c>
      <c r="B45" s="24">
        <v>731.94341880341381</v>
      </c>
      <c r="C45" s="24">
        <v>21.94658119658618</v>
      </c>
      <c r="E45" s="24">
        <v>75.925925925925924</v>
      </c>
      <c r="F45" s="24">
        <v>753.89</v>
      </c>
    </row>
    <row r="46" spans="1:6" x14ac:dyDescent="0.25">
      <c r="A46" s="24">
        <v>22</v>
      </c>
      <c r="B46" s="24">
        <v>753.97184371184267</v>
      </c>
      <c r="C46" s="24">
        <v>14.858156288157375</v>
      </c>
      <c r="E46" s="24">
        <v>79.629629629629619</v>
      </c>
      <c r="F46" s="24">
        <v>763.73</v>
      </c>
    </row>
    <row r="47" spans="1:6" x14ac:dyDescent="0.25">
      <c r="A47" s="24">
        <v>23</v>
      </c>
      <c r="B47" s="24">
        <v>776.00026862026425</v>
      </c>
      <c r="C47" s="24">
        <v>4.0597313797356946</v>
      </c>
      <c r="E47" s="24">
        <v>83.333333333333329</v>
      </c>
      <c r="F47" s="24">
        <v>768.83</v>
      </c>
    </row>
    <row r="48" spans="1:6" x14ac:dyDescent="0.25">
      <c r="A48" s="24">
        <v>24</v>
      </c>
      <c r="B48" s="24">
        <v>798.02869352868584</v>
      </c>
      <c r="C48" s="24">
        <v>-34.298693528685817</v>
      </c>
      <c r="E48" s="24">
        <v>87.037037037037038</v>
      </c>
      <c r="F48" s="24">
        <v>780.06</v>
      </c>
    </row>
    <row r="49" spans="1:6" x14ac:dyDescent="0.25">
      <c r="A49" s="24">
        <v>25</v>
      </c>
      <c r="B49" s="24">
        <v>820.0571184371147</v>
      </c>
      <c r="C49" s="24">
        <v>-31.527118437114723</v>
      </c>
      <c r="E49" s="24">
        <v>90.740740740740733</v>
      </c>
      <c r="F49" s="24">
        <v>781.99</v>
      </c>
    </row>
    <row r="50" spans="1:6" x14ac:dyDescent="0.25">
      <c r="A50" s="24">
        <v>26</v>
      </c>
      <c r="B50" s="24">
        <v>842.08554334553628</v>
      </c>
      <c r="C50" s="24">
        <v>-60.095543345536271</v>
      </c>
      <c r="E50" s="24">
        <v>94.444444444444443</v>
      </c>
      <c r="F50" s="24">
        <v>787.22</v>
      </c>
    </row>
    <row r="51" spans="1:6" ht="15.75" thickBot="1" x14ac:dyDescent="0.3">
      <c r="A51" s="30">
        <v>27</v>
      </c>
      <c r="B51" s="30">
        <v>864.11396825396514</v>
      </c>
      <c r="C51" s="30">
        <v>-76.893968253965113</v>
      </c>
      <c r="E51" s="30">
        <v>98.148148148148138</v>
      </c>
      <c r="F51" s="30">
        <v>788.53</v>
      </c>
    </row>
  </sheetData>
  <sortState ref="F25:F51">
    <sortCondition ref="F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10E-BEB6-4C2C-9617-2FF54728B6AB}">
  <dimension ref="A1:I51"/>
  <sheetViews>
    <sheetView workbookViewId="0">
      <selection activeCell="D7" sqref="D7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137</v>
      </c>
    </row>
    <row r="2" spans="1:9" ht="15.75" thickBot="1" x14ac:dyDescent="0.3">
      <c r="D2" s="41" t="s">
        <v>4</v>
      </c>
      <c r="E2" s="41" t="s">
        <v>99</v>
      </c>
    </row>
    <row r="3" spans="1:9" x14ac:dyDescent="0.25">
      <c r="A3" s="32" t="s">
        <v>43</v>
      </c>
      <c r="B3" s="32"/>
      <c r="D3" s="35">
        <v>2007</v>
      </c>
      <c r="E3" s="71">
        <f>$B$17+(D3*$B$18)</f>
        <v>92.787236467236653</v>
      </c>
    </row>
    <row r="4" spans="1:9" x14ac:dyDescent="0.25">
      <c r="A4" s="24" t="s">
        <v>44</v>
      </c>
      <c r="B4" s="24">
        <v>0.6879318198879032</v>
      </c>
      <c r="D4" s="35">
        <v>2008</v>
      </c>
      <c r="E4" s="71">
        <f>$B$17+(D4*$B$18)</f>
        <v>94.327938542938682</v>
      </c>
    </row>
    <row r="5" spans="1:9" x14ac:dyDescent="0.25">
      <c r="A5" s="24" t="s">
        <v>45</v>
      </c>
      <c r="B5" s="33">
        <v>0.47325018881428255</v>
      </c>
      <c r="D5" s="35">
        <v>2009</v>
      </c>
      <c r="E5" s="71">
        <f>$B$17+(D5*$B$18)</f>
        <v>95.868640618640711</v>
      </c>
    </row>
    <row r="6" spans="1:9" x14ac:dyDescent="0.25">
      <c r="A6" s="24" t="s">
        <v>46</v>
      </c>
      <c r="B6" s="24">
        <v>0.45218019636685386</v>
      </c>
    </row>
    <row r="7" spans="1:9" x14ac:dyDescent="0.25">
      <c r="A7" s="24" t="s">
        <v>47</v>
      </c>
      <c r="B7" s="24">
        <v>13.157167645251709</v>
      </c>
      <c r="D7" s="41" t="s">
        <v>173</v>
      </c>
    </row>
    <row r="8" spans="1:9" ht="15.75" thickBot="1" x14ac:dyDescent="0.3">
      <c r="A8" s="30" t="s">
        <v>48</v>
      </c>
      <c r="B8" s="30">
        <v>27</v>
      </c>
    </row>
    <row r="10" spans="1:9" ht="15.75" thickBot="1" x14ac:dyDescent="0.3">
      <c r="A10" t="s">
        <v>49</v>
      </c>
    </row>
    <row r="11" spans="1:9" x14ac:dyDescent="0.25">
      <c r="A11" s="31"/>
      <c r="B11" s="31" t="s">
        <v>54</v>
      </c>
      <c r="C11" s="31" t="s">
        <v>55</v>
      </c>
      <c r="D11" s="31" t="s">
        <v>56</v>
      </c>
      <c r="E11" s="31" t="s">
        <v>57</v>
      </c>
      <c r="F11" s="31" t="s">
        <v>58</v>
      </c>
    </row>
    <row r="12" spans="1:9" x14ac:dyDescent="0.25">
      <c r="A12" s="24" t="s">
        <v>50</v>
      </c>
      <c r="B12" s="24">
        <v>1</v>
      </c>
      <c r="C12" s="24">
        <v>3888.2236073870554</v>
      </c>
      <c r="D12" s="24">
        <v>3888.2236073870554</v>
      </c>
      <c r="E12" s="24">
        <v>22.460861815450542</v>
      </c>
      <c r="F12" s="33">
        <v>7.3229573215798286E-5</v>
      </c>
    </row>
    <row r="13" spans="1:9" x14ac:dyDescent="0.25">
      <c r="A13" s="24" t="s">
        <v>51</v>
      </c>
      <c r="B13" s="24">
        <v>25</v>
      </c>
      <c r="C13" s="24">
        <v>4327.7765111314602</v>
      </c>
      <c r="D13" s="24">
        <v>173.1110604452584</v>
      </c>
      <c r="E13" s="24"/>
      <c r="F13" s="24"/>
    </row>
    <row r="14" spans="1:9" ht="15.75" thickBot="1" x14ac:dyDescent="0.3">
      <c r="A14" s="30" t="s">
        <v>52</v>
      </c>
      <c r="B14" s="30">
        <v>26</v>
      </c>
      <c r="C14" s="30">
        <v>8216.0001185185156</v>
      </c>
      <c r="D14" s="30"/>
      <c r="E14" s="30"/>
      <c r="F14" s="30"/>
    </row>
    <row r="15" spans="1:9" ht="15.75" thickBot="1" x14ac:dyDescent="0.3"/>
    <row r="16" spans="1:9" x14ac:dyDescent="0.25">
      <c r="A16" s="31"/>
      <c r="B16" s="31" t="s">
        <v>59</v>
      </c>
      <c r="C16" s="31" t="s">
        <v>47</v>
      </c>
      <c r="D16" s="31" t="s">
        <v>60</v>
      </c>
      <c r="E16" s="31" t="s">
        <v>61</v>
      </c>
      <c r="F16" s="31" t="s">
        <v>62</v>
      </c>
      <c r="G16" s="31" t="s">
        <v>63</v>
      </c>
      <c r="H16" s="31" t="s">
        <v>64</v>
      </c>
      <c r="I16" s="31" t="s">
        <v>65</v>
      </c>
    </row>
    <row r="17" spans="1:9" x14ac:dyDescent="0.25">
      <c r="A17" s="24" t="s">
        <v>53</v>
      </c>
      <c r="B17" s="24">
        <v>-2999.4018294668303</v>
      </c>
      <c r="C17" s="24">
        <v>647.9120765777501</v>
      </c>
      <c r="D17" s="24">
        <v>-4.6293346549574599</v>
      </c>
      <c r="E17" s="33">
        <v>9.738979407856416E-5</v>
      </c>
      <c r="F17" s="24">
        <v>-4333.8017299731537</v>
      </c>
      <c r="G17" s="24">
        <v>-1665.001928960507</v>
      </c>
      <c r="H17" s="24">
        <v>-4333.8017299731537</v>
      </c>
      <c r="I17" s="24">
        <v>-1665.001928960507</v>
      </c>
    </row>
    <row r="18" spans="1:9" ht="15.75" thickBot="1" x14ac:dyDescent="0.3">
      <c r="A18" s="30" t="s">
        <v>4</v>
      </c>
      <c r="B18" s="30">
        <v>1.5407020757020762</v>
      </c>
      <c r="C18" s="30">
        <v>0.32509138420794603</v>
      </c>
      <c r="D18" s="30">
        <v>4.7392891677392468</v>
      </c>
      <c r="E18" s="34">
        <v>7.3229573215797595E-5</v>
      </c>
      <c r="F18" s="30">
        <v>0.87116383675787679</v>
      </c>
      <c r="G18" s="30">
        <v>2.2102403146462755</v>
      </c>
      <c r="H18" s="30">
        <v>0.87116383675787679</v>
      </c>
      <c r="I18" s="30">
        <v>2.2102403146462755</v>
      </c>
    </row>
    <row r="22" spans="1:9" x14ac:dyDescent="0.25">
      <c r="A22" t="s">
        <v>66</v>
      </c>
      <c r="E22" t="s">
        <v>70</v>
      </c>
    </row>
    <row r="23" spans="1:9" ht="15.75" thickBot="1" x14ac:dyDescent="0.3"/>
    <row r="24" spans="1:9" x14ac:dyDescent="0.25">
      <c r="A24" s="31" t="s">
        <v>67</v>
      </c>
      <c r="B24" s="31" t="s">
        <v>68</v>
      </c>
      <c r="C24" s="31" t="s">
        <v>69</v>
      </c>
      <c r="E24" s="31" t="s">
        <v>71</v>
      </c>
      <c r="F24" s="31" t="s">
        <v>11</v>
      </c>
    </row>
    <row r="25" spans="1:9" x14ac:dyDescent="0.25">
      <c r="A25" s="24">
        <v>1</v>
      </c>
      <c r="B25" s="24">
        <v>298.33732931013787</v>
      </c>
      <c r="C25" s="24">
        <v>-47.21732931013787</v>
      </c>
      <c r="E25" s="24">
        <v>1.8518518518518519</v>
      </c>
      <c r="F25" s="24">
        <v>251.12</v>
      </c>
    </row>
    <row r="26" spans="1:9" x14ac:dyDescent="0.25">
      <c r="A26" s="24">
        <v>2</v>
      </c>
      <c r="B26" s="24">
        <v>313.51845606550404</v>
      </c>
      <c r="C26" s="24">
        <v>-40.848456065504024</v>
      </c>
      <c r="E26" s="24">
        <v>5.5555555555555554</v>
      </c>
      <c r="F26" s="24">
        <v>272.67</v>
      </c>
    </row>
    <row r="27" spans="1:9" x14ac:dyDescent="0.25">
      <c r="A27" s="24">
        <v>3</v>
      </c>
      <c r="B27" s="24">
        <v>300.63031199714629</v>
      </c>
      <c r="C27" s="24">
        <v>-17.860311997146312</v>
      </c>
      <c r="E27" s="24">
        <v>9.2592592592592595</v>
      </c>
      <c r="F27" s="24">
        <v>282.77</v>
      </c>
    </row>
    <row r="28" spans="1:9" x14ac:dyDescent="0.25">
      <c r="A28" s="24">
        <v>4</v>
      </c>
      <c r="B28" s="24">
        <v>380.09402235726623</v>
      </c>
      <c r="C28" s="24">
        <v>-86.414022357266219</v>
      </c>
      <c r="E28" s="24">
        <v>12.962962962962962</v>
      </c>
      <c r="F28" s="24">
        <v>293.68</v>
      </c>
    </row>
    <row r="29" spans="1:9" x14ac:dyDescent="0.25">
      <c r="A29" s="24">
        <v>5</v>
      </c>
      <c r="B29" s="24">
        <v>404.13080638659602</v>
      </c>
      <c r="C29" s="24">
        <v>-76.500806386596025</v>
      </c>
      <c r="E29" s="24">
        <v>16.666666666666668</v>
      </c>
      <c r="F29" s="24">
        <v>327.63</v>
      </c>
    </row>
    <row r="30" spans="1:9" x14ac:dyDescent="0.25">
      <c r="A30" s="24">
        <v>6</v>
      </c>
      <c r="B30" s="24">
        <v>466.12040730434137</v>
      </c>
      <c r="C30" s="24">
        <v>-82.430407304341372</v>
      </c>
      <c r="E30" s="24">
        <v>20.37037037037037</v>
      </c>
      <c r="F30" s="24">
        <v>383.69</v>
      </c>
    </row>
    <row r="31" spans="1:9" x14ac:dyDescent="0.25">
      <c r="A31" s="24">
        <v>7</v>
      </c>
      <c r="B31" s="24">
        <v>546.21666461260156</v>
      </c>
      <c r="C31" s="24">
        <v>-132.17666461260154</v>
      </c>
      <c r="E31" s="24">
        <v>24.074074074074073</v>
      </c>
      <c r="F31" s="24">
        <v>414.04</v>
      </c>
    </row>
    <row r="32" spans="1:9" x14ac:dyDescent="0.25">
      <c r="A32" s="24">
        <v>8</v>
      </c>
      <c r="B32" s="24">
        <v>590.96936119352483</v>
      </c>
      <c r="C32" s="24">
        <v>-135.69936119352485</v>
      </c>
      <c r="E32" s="24">
        <v>27.777777777777779</v>
      </c>
      <c r="F32" s="24">
        <v>455.27</v>
      </c>
    </row>
    <row r="33" spans="1:6" x14ac:dyDescent="0.25">
      <c r="A33" s="24">
        <v>9</v>
      </c>
      <c r="B33" s="24">
        <v>632.79652813929943</v>
      </c>
      <c r="C33" s="24">
        <v>-105.8265281392994</v>
      </c>
      <c r="E33" s="24">
        <v>31.481481481481481</v>
      </c>
      <c r="F33" s="24">
        <v>526.97</v>
      </c>
    </row>
    <row r="34" spans="1:6" x14ac:dyDescent="0.25">
      <c r="A34" s="24">
        <v>10</v>
      </c>
      <c r="B34" s="24">
        <v>610.42017984883773</v>
      </c>
      <c r="C34" s="24">
        <v>-81.070179848837711</v>
      </c>
      <c r="E34" s="24">
        <v>35.18518518518519</v>
      </c>
      <c r="F34" s="24">
        <v>529.35</v>
      </c>
    </row>
    <row r="35" spans="1:6" x14ac:dyDescent="0.25">
      <c r="A35" s="24">
        <v>11</v>
      </c>
      <c r="B35" s="24">
        <v>562.10940668462547</v>
      </c>
      <c r="C35" s="24">
        <v>14.750593315374545</v>
      </c>
      <c r="E35" s="24">
        <v>38.888888888888893</v>
      </c>
      <c r="F35" s="24">
        <v>576.86</v>
      </c>
    </row>
    <row r="36" spans="1:6" x14ac:dyDescent="0.25">
      <c r="A36" s="24">
        <v>12</v>
      </c>
      <c r="B36" s="24">
        <v>652.56362026868248</v>
      </c>
      <c r="C36" s="24">
        <v>-39.993620268682434</v>
      </c>
      <c r="E36" s="24">
        <v>42.592592592592595</v>
      </c>
      <c r="F36" s="24">
        <v>610.29</v>
      </c>
    </row>
    <row r="37" spans="1:6" x14ac:dyDescent="0.25">
      <c r="A37" s="24">
        <v>13</v>
      </c>
      <c r="B37" s="24">
        <v>619.90838407094157</v>
      </c>
      <c r="C37" s="24">
        <v>-1.1283840709415927</v>
      </c>
      <c r="E37" s="24">
        <v>46.296296296296298</v>
      </c>
      <c r="F37" s="24">
        <v>612.57000000000005</v>
      </c>
    </row>
    <row r="38" spans="1:6" x14ac:dyDescent="0.25">
      <c r="A38" s="24">
        <v>14</v>
      </c>
      <c r="B38" s="24">
        <v>726.8878866751628</v>
      </c>
      <c r="C38" s="24">
        <v>-116.59788667516284</v>
      </c>
      <c r="E38" s="24">
        <v>50</v>
      </c>
      <c r="F38" s="24">
        <v>618.78</v>
      </c>
    </row>
    <row r="39" spans="1:6" x14ac:dyDescent="0.25">
      <c r="A39" s="24">
        <v>15</v>
      </c>
      <c r="B39" s="24">
        <v>824.61639016283266</v>
      </c>
      <c r="C39" s="24">
        <v>-184.1763901628326</v>
      </c>
      <c r="E39" s="24">
        <v>53.703703703703709</v>
      </c>
      <c r="F39" s="24">
        <v>628.64</v>
      </c>
    </row>
    <row r="40" spans="1:6" x14ac:dyDescent="0.25">
      <c r="A40" s="24">
        <v>16</v>
      </c>
      <c r="B40" s="24">
        <v>749.58050843969465</v>
      </c>
      <c r="C40" s="24">
        <v>-76.180508439694677</v>
      </c>
      <c r="E40" s="24">
        <v>57.407407407407412</v>
      </c>
      <c r="F40" s="24">
        <v>640.44000000000005</v>
      </c>
    </row>
    <row r="41" spans="1:6" x14ac:dyDescent="0.25">
      <c r="A41" s="24">
        <v>17</v>
      </c>
      <c r="B41" s="24">
        <v>711.46955481424402</v>
      </c>
      <c r="C41" s="24">
        <v>-36.739554814244002</v>
      </c>
      <c r="E41" s="24">
        <v>61.111111111111114</v>
      </c>
      <c r="F41" s="24">
        <v>673.4</v>
      </c>
    </row>
    <row r="42" spans="1:6" x14ac:dyDescent="0.25">
      <c r="A42" s="24">
        <v>18</v>
      </c>
      <c r="B42" s="24">
        <v>630.26634034673839</v>
      </c>
      <c r="C42" s="24">
        <v>-1.6263403467384023</v>
      </c>
      <c r="E42" s="24">
        <v>64.81481481481481</v>
      </c>
      <c r="F42" s="24">
        <v>673.7</v>
      </c>
    </row>
    <row r="43" spans="1:6" x14ac:dyDescent="0.25">
      <c r="A43" s="24">
        <v>19</v>
      </c>
      <c r="B43" s="24">
        <v>550.24915140699568</v>
      </c>
      <c r="C43" s="24">
        <v>123.45084859300437</v>
      </c>
      <c r="E43" s="24">
        <v>68.518518518518519</v>
      </c>
      <c r="F43" s="24">
        <v>674.73</v>
      </c>
    </row>
    <row r="44" spans="1:6" x14ac:dyDescent="0.25">
      <c r="A44" s="24">
        <v>20</v>
      </c>
      <c r="B44" s="24">
        <v>566.69537205864242</v>
      </c>
      <c r="C44" s="24">
        <v>161.55462794135758</v>
      </c>
      <c r="E44" s="24">
        <v>72.222222222222214</v>
      </c>
      <c r="F44" s="24">
        <v>728.25</v>
      </c>
    </row>
    <row r="45" spans="1:6" x14ac:dyDescent="0.25">
      <c r="A45" s="24">
        <v>21</v>
      </c>
      <c r="B45" s="24">
        <v>561.47685973648527</v>
      </c>
      <c r="C45" s="24">
        <v>192.41314026351472</v>
      </c>
      <c r="E45" s="24">
        <v>75.925925925925924</v>
      </c>
      <c r="F45" s="24">
        <v>753.89</v>
      </c>
    </row>
    <row r="46" spans="1:6" x14ac:dyDescent="0.25">
      <c r="A46" s="24">
        <v>22</v>
      </c>
      <c r="B46" s="24">
        <v>590.73215608797227</v>
      </c>
      <c r="C46" s="24">
        <v>178.09784391202777</v>
      </c>
      <c r="E46" s="24">
        <v>79.629629629629619</v>
      </c>
      <c r="F46" s="24">
        <v>763.73</v>
      </c>
    </row>
    <row r="47" spans="1:6" x14ac:dyDescent="0.25">
      <c r="A47" s="24">
        <v>23</v>
      </c>
      <c r="B47" s="24">
        <v>581.95556718252612</v>
      </c>
      <c r="C47" s="24">
        <v>198.10443281747382</v>
      </c>
      <c r="E47" s="24">
        <v>83.333333333333329</v>
      </c>
      <c r="F47" s="24">
        <v>768.83</v>
      </c>
    </row>
    <row r="48" spans="1:6" x14ac:dyDescent="0.25">
      <c r="A48" s="24">
        <v>24</v>
      </c>
      <c r="B48" s="24">
        <v>577.21146507147421</v>
      </c>
      <c r="C48" s="24">
        <v>186.51853492852581</v>
      </c>
      <c r="E48" s="24">
        <v>87.037037037037038</v>
      </c>
      <c r="F48" s="24">
        <v>780.06</v>
      </c>
    </row>
    <row r="49" spans="1:6" x14ac:dyDescent="0.25">
      <c r="A49" s="24">
        <v>25</v>
      </c>
      <c r="B49" s="24">
        <v>693.6001035292818</v>
      </c>
      <c r="C49" s="24">
        <v>94.929896470718177</v>
      </c>
      <c r="E49" s="24">
        <v>90.740740740740733</v>
      </c>
      <c r="F49" s="24">
        <v>781.99</v>
      </c>
    </row>
    <row r="50" spans="1:6" x14ac:dyDescent="0.25">
      <c r="A50" s="24">
        <v>26</v>
      </c>
      <c r="B50" s="24">
        <v>706.01383738653431</v>
      </c>
      <c r="C50" s="24">
        <v>75.976162613465704</v>
      </c>
      <c r="E50" s="24">
        <v>94.444444444444443</v>
      </c>
      <c r="F50" s="24">
        <v>787.22</v>
      </c>
    </row>
    <row r="51" spans="1:6" ht="15.75" thickBot="1" x14ac:dyDescent="0.3">
      <c r="A51" s="30">
        <v>27</v>
      </c>
      <c r="B51" s="30">
        <v>750.5293288619049</v>
      </c>
      <c r="C51" s="30">
        <v>36.690671138095126</v>
      </c>
      <c r="E51" s="30">
        <v>98.148148148148138</v>
      </c>
      <c r="F51" s="30">
        <v>788.53</v>
      </c>
    </row>
  </sheetData>
  <sortState ref="F25:F51">
    <sortCondition ref="F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A9D1-9C12-4DCC-BEA2-A611E5ECD12D}">
  <dimension ref="A1:I51"/>
  <sheetViews>
    <sheetView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155</v>
      </c>
    </row>
    <row r="2" spans="1:9" ht="15.75" thickBot="1" x14ac:dyDescent="0.3">
      <c r="A2" s="41" t="s">
        <v>173</v>
      </c>
      <c r="D2" s="41" t="s">
        <v>4</v>
      </c>
      <c r="E2" s="41" t="s">
        <v>99</v>
      </c>
    </row>
    <row r="3" spans="1:9" x14ac:dyDescent="0.25">
      <c r="A3" s="32" t="s">
        <v>43</v>
      </c>
      <c r="B3" s="32"/>
      <c r="D3" s="35">
        <v>2007</v>
      </c>
      <c r="E3" s="71">
        <f>$B$17+(D3*$B$18)</f>
        <v>490.59504273504353</v>
      </c>
    </row>
    <row r="4" spans="1:9" x14ac:dyDescent="0.25">
      <c r="A4" s="24" t="s">
        <v>44</v>
      </c>
      <c r="B4" s="24">
        <v>0.95520095436445818</v>
      </c>
      <c r="D4" s="35">
        <v>2008</v>
      </c>
      <c r="E4" s="71">
        <f>$B$17+(D4*$B$18)</f>
        <v>503.88437118437287</v>
      </c>
    </row>
    <row r="5" spans="1:9" x14ac:dyDescent="0.25">
      <c r="A5" s="24" t="s">
        <v>45</v>
      </c>
      <c r="B5" s="55">
        <v>0.91240886321877179</v>
      </c>
      <c r="D5" s="35">
        <v>2009</v>
      </c>
      <c r="E5" s="71">
        <f>$B$17+(D5*$B$18)</f>
        <v>517.1736996337022</v>
      </c>
    </row>
    <row r="6" spans="1:9" x14ac:dyDescent="0.25">
      <c r="A6" s="24" t="s">
        <v>46</v>
      </c>
      <c r="B6" s="24">
        <v>0.90890521774752275</v>
      </c>
    </row>
    <row r="7" spans="1:9" x14ac:dyDescent="0.25">
      <c r="A7" s="24" t="s">
        <v>47</v>
      </c>
      <c r="B7" s="24">
        <v>33.329232531194542</v>
      </c>
      <c r="D7" s="41" t="s">
        <v>173</v>
      </c>
    </row>
    <row r="8" spans="1:9" ht="15.75" thickBot="1" x14ac:dyDescent="0.3">
      <c r="A8" s="30" t="s">
        <v>48</v>
      </c>
      <c r="B8" s="30">
        <v>27</v>
      </c>
    </row>
    <row r="10" spans="1:9" ht="15.75" thickBot="1" x14ac:dyDescent="0.3">
      <c r="A10" t="s">
        <v>49</v>
      </c>
    </row>
    <row r="11" spans="1:9" x14ac:dyDescent="0.25">
      <c r="A11" s="31"/>
      <c r="B11" s="31" t="s">
        <v>54</v>
      </c>
      <c r="C11" s="31" t="s">
        <v>55</v>
      </c>
      <c r="D11" s="31" t="s">
        <v>56</v>
      </c>
      <c r="E11" s="31" t="s">
        <v>57</v>
      </c>
      <c r="F11" s="31" t="s">
        <v>58</v>
      </c>
    </row>
    <row r="12" spans="1:9" x14ac:dyDescent="0.25">
      <c r="A12" s="24" t="s">
        <v>50</v>
      </c>
      <c r="B12" s="24">
        <v>1</v>
      </c>
      <c r="C12" s="24">
        <v>289281.03853870573</v>
      </c>
      <c r="D12" s="24">
        <v>289281.03853870573</v>
      </c>
      <c r="E12" s="24">
        <v>260.41700586032113</v>
      </c>
      <c r="F12" s="55">
        <v>9.9484129294362797E-15</v>
      </c>
    </row>
    <row r="13" spans="1:9" x14ac:dyDescent="0.25">
      <c r="A13" s="24" t="s">
        <v>51</v>
      </c>
      <c r="B13" s="24">
        <v>25</v>
      </c>
      <c r="C13" s="24">
        <v>27770.94352796091</v>
      </c>
      <c r="D13" s="24">
        <v>1110.8377411184365</v>
      </c>
      <c r="E13" s="24"/>
      <c r="F13" s="24"/>
    </row>
    <row r="14" spans="1:9" ht="15.75" thickBot="1" x14ac:dyDescent="0.3">
      <c r="A14" s="30" t="s">
        <v>52</v>
      </c>
      <c r="B14" s="30">
        <v>26</v>
      </c>
      <c r="C14" s="30">
        <v>317051.98206666665</v>
      </c>
      <c r="D14" s="30"/>
      <c r="E14" s="30"/>
      <c r="F14" s="30"/>
    </row>
    <row r="15" spans="1:9" ht="15.75" thickBot="1" x14ac:dyDescent="0.3"/>
    <row r="16" spans="1:9" x14ac:dyDescent="0.25">
      <c r="A16" s="31"/>
      <c r="B16" s="31" t="s">
        <v>59</v>
      </c>
      <c r="C16" s="31" t="s">
        <v>47</v>
      </c>
      <c r="D16" s="31" t="s">
        <v>60</v>
      </c>
      <c r="E16" s="31" t="s">
        <v>61</v>
      </c>
      <c r="F16" s="31" t="s">
        <v>62</v>
      </c>
      <c r="G16" s="31" t="s">
        <v>63</v>
      </c>
      <c r="H16" s="31" t="s">
        <v>64</v>
      </c>
      <c r="I16" s="31" t="s">
        <v>65</v>
      </c>
    </row>
    <row r="17" spans="1:9" x14ac:dyDescent="0.25">
      <c r="A17" s="24" t="s">
        <v>53</v>
      </c>
      <c r="B17" s="24">
        <v>-26181.087155067147</v>
      </c>
      <c r="C17" s="24">
        <v>1641.2660264173317</v>
      </c>
      <c r="D17" s="24">
        <v>-15.951763293496683</v>
      </c>
      <c r="E17" s="55">
        <v>1.2962529807268272E-14</v>
      </c>
      <c r="F17" s="24">
        <v>-29561.337811797854</v>
      </c>
      <c r="G17" s="24">
        <v>-22800.836498336441</v>
      </c>
      <c r="H17" s="24">
        <v>-29561.337811797854</v>
      </c>
      <c r="I17" s="24">
        <v>-22800.836498336441</v>
      </c>
    </row>
    <row r="18" spans="1:9" ht="15.75" thickBot="1" x14ac:dyDescent="0.3">
      <c r="A18" s="30" t="s">
        <v>4</v>
      </c>
      <c r="B18" s="30">
        <v>13.289328449328446</v>
      </c>
      <c r="C18" s="30">
        <v>0.8235090279528966</v>
      </c>
      <c r="D18" s="30">
        <v>16.137441118725143</v>
      </c>
      <c r="E18" s="34">
        <v>9.9484129294363886E-15</v>
      </c>
      <c r="F18" s="30">
        <v>11.593279857719063</v>
      </c>
      <c r="G18" s="30">
        <v>14.985377040937829</v>
      </c>
      <c r="H18" s="30">
        <v>11.593279857719063</v>
      </c>
      <c r="I18" s="30">
        <v>14.985377040937829</v>
      </c>
    </row>
    <row r="22" spans="1:9" x14ac:dyDescent="0.25">
      <c r="A22" t="s">
        <v>66</v>
      </c>
      <c r="E22" t="s">
        <v>70</v>
      </c>
    </row>
    <row r="23" spans="1:9" ht="15.75" thickBot="1" x14ac:dyDescent="0.3"/>
    <row r="24" spans="1:9" x14ac:dyDescent="0.25">
      <c r="A24" s="31" t="s">
        <v>67</v>
      </c>
      <c r="B24" s="31" t="s">
        <v>72</v>
      </c>
      <c r="C24" s="31" t="s">
        <v>69</v>
      </c>
      <c r="E24" s="31" t="s">
        <v>71</v>
      </c>
      <c r="F24" s="31" t="s">
        <v>13</v>
      </c>
    </row>
    <row r="25" spans="1:9" x14ac:dyDescent="0.25">
      <c r="A25" s="24">
        <v>1</v>
      </c>
      <c r="B25" s="24">
        <v>124.7908670709015</v>
      </c>
      <c r="C25" s="24">
        <v>-61.370867070901497</v>
      </c>
      <c r="E25" s="24">
        <v>1.8518518518518519</v>
      </c>
      <c r="F25" s="24">
        <v>63.42</v>
      </c>
    </row>
    <row r="26" spans="1:9" x14ac:dyDescent="0.25">
      <c r="A26" s="24">
        <v>2</v>
      </c>
      <c r="B26" s="24">
        <v>134.55748250417903</v>
      </c>
      <c r="C26" s="24">
        <v>-35.31748250417904</v>
      </c>
      <c r="E26" s="24">
        <v>5.5555555555555554</v>
      </c>
      <c r="F26" s="24">
        <v>99.24</v>
      </c>
    </row>
    <row r="27" spans="1:9" x14ac:dyDescent="0.25">
      <c r="A27" s="24">
        <v>3</v>
      </c>
      <c r="B27" s="24">
        <v>126.26603294363613</v>
      </c>
      <c r="C27" s="24">
        <v>-23.636032943636138</v>
      </c>
      <c r="E27" s="24">
        <v>9.2592592592592595</v>
      </c>
      <c r="F27" s="24">
        <v>102.63</v>
      </c>
    </row>
    <row r="28" spans="1:9" x14ac:dyDescent="0.25">
      <c r="A28" s="24">
        <v>4</v>
      </c>
      <c r="B28" s="24">
        <v>177.38816060219841</v>
      </c>
      <c r="C28" s="24">
        <v>-41.398160602198402</v>
      </c>
      <c r="E28" s="24">
        <v>12.962962962962962</v>
      </c>
      <c r="F28" s="24">
        <v>135.99</v>
      </c>
    </row>
    <row r="29" spans="1:9" x14ac:dyDescent="0.25">
      <c r="A29" s="24">
        <v>5</v>
      </c>
      <c r="B29" s="24">
        <v>192.85196837155456</v>
      </c>
      <c r="C29" s="24">
        <v>-12.381968371554564</v>
      </c>
      <c r="E29" s="24">
        <v>16.666666666666668</v>
      </c>
      <c r="F29" s="24">
        <v>180.47</v>
      </c>
    </row>
    <row r="30" spans="1:9" x14ac:dyDescent="0.25">
      <c r="A30" s="24">
        <v>6</v>
      </c>
      <c r="B30" s="24">
        <v>232.7323147241047</v>
      </c>
      <c r="C30" s="24">
        <v>-21.542314724104699</v>
      </c>
      <c r="E30" s="24">
        <v>20.37037037037037</v>
      </c>
      <c r="F30" s="24">
        <v>211.19</v>
      </c>
    </row>
    <row r="31" spans="1:9" x14ac:dyDescent="0.25">
      <c r="A31" s="24">
        <v>7</v>
      </c>
      <c r="B31" s="24">
        <v>284.26138469238686</v>
      </c>
      <c r="C31" s="24">
        <v>-44.701384692386853</v>
      </c>
      <c r="E31" s="24">
        <v>24.074074074074073</v>
      </c>
      <c r="F31" s="24">
        <v>239.56</v>
      </c>
    </row>
    <row r="32" spans="1:9" x14ac:dyDescent="0.25">
      <c r="A32" s="24">
        <v>8</v>
      </c>
      <c r="B32" s="24">
        <v>313.05255310506971</v>
      </c>
      <c r="C32" s="24">
        <v>-63.782553105069695</v>
      </c>
      <c r="E32" s="24">
        <v>27.777777777777779</v>
      </c>
      <c r="F32" s="24">
        <v>249.27</v>
      </c>
    </row>
    <row r="33" spans="1:6" x14ac:dyDescent="0.25">
      <c r="A33" s="24">
        <v>9</v>
      </c>
      <c r="B33" s="24">
        <v>339.96161333529807</v>
      </c>
      <c r="C33" s="24">
        <v>-79.671613335298048</v>
      </c>
      <c r="E33" s="24">
        <v>31.481481481481481</v>
      </c>
      <c r="F33" s="24">
        <v>260.29000000000002</v>
      </c>
    </row>
    <row r="34" spans="1:6" x14ac:dyDescent="0.25">
      <c r="A34" s="24">
        <v>10</v>
      </c>
      <c r="B34" s="24">
        <v>325.56602912895659</v>
      </c>
      <c r="C34" s="24">
        <v>-36.846029128956559</v>
      </c>
      <c r="E34" s="24">
        <v>35.18518518518519</v>
      </c>
      <c r="F34" s="24">
        <v>288.72000000000003</v>
      </c>
    </row>
    <row r="35" spans="1:6" x14ac:dyDescent="0.25">
      <c r="A35" s="24">
        <v>11</v>
      </c>
      <c r="B35" s="24">
        <v>294.48581022409928</v>
      </c>
      <c r="C35" s="24">
        <v>3.8941897759007134</v>
      </c>
      <c r="E35" s="24">
        <v>38.888888888888893</v>
      </c>
      <c r="F35" s="24">
        <v>298.38</v>
      </c>
    </row>
    <row r="36" spans="1:6" x14ac:dyDescent="0.25">
      <c r="A36" s="24">
        <v>12</v>
      </c>
      <c r="B36" s="24">
        <v>352.67856051404488</v>
      </c>
      <c r="C36" s="24">
        <v>-37.908560514044893</v>
      </c>
      <c r="E36" s="24">
        <v>42.592592592592595</v>
      </c>
      <c r="F36" s="24">
        <v>314.77</v>
      </c>
    </row>
    <row r="37" spans="1:6" x14ac:dyDescent="0.25">
      <c r="A37" s="24">
        <v>13</v>
      </c>
      <c r="B37" s="24">
        <v>331.67016377475505</v>
      </c>
      <c r="C37" s="24">
        <v>-10.150163774755072</v>
      </c>
      <c r="E37" s="24">
        <v>46.296296296296298</v>
      </c>
      <c r="F37" s="24">
        <v>321.52</v>
      </c>
    </row>
    <row r="38" spans="1:6" x14ac:dyDescent="0.25">
      <c r="A38" s="24">
        <v>14</v>
      </c>
      <c r="B38" s="24">
        <v>400.49428190613298</v>
      </c>
      <c r="C38" s="24">
        <v>-50.71428190613301</v>
      </c>
      <c r="E38" s="24">
        <v>50</v>
      </c>
      <c r="F38" s="24">
        <v>341.98</v>
      </c>
    </row>
    <row r="39" spans="1:6" x14ac:dyDescent="0.25">
      <c r="A39" s="24">
        <v>15</v>
      </c>
      <c r="B39" s="24">
        <v>463.36686875785733</v>
      </c>
      <c r="C39" s="24">
        <v>-121.38686875785731</v>
      </c>
      <c r="E39" s="24">
        <v>53.703703703703709</v>
      </c>
      <c r="F39" s="24">
        <v>349.78</v>
      </c>
    </row>
    <row r="40" spans="1:6" x14ac:dyDescent="0.25">
      <c r="A40" s="24">
        <v>16</v>
      </c>
      <c r="B40" s="24">
        <v>415.09333726733439</v>
      </c>
      <c r="C40" s="24">
        <v>-56.723337267334387</v>
      </c>
      <c r="E40" s="24">
        <v>57.407407407407412</v>
      </c>
      <c r="F40" s="24">
        <v>358.37</v>
      </c>
    </row>
    <row r="41" spans="1:6" x14ac:dyDescent="0.25">
      <c r="A41" s="24">
        <v>17</v>
      </c>
      <c r="B41" s="24">
        <v>390.57506310671045</v>
      </c>
      <c r="C41" s="24">
        <v>-13.105063106710418</v>
      </c>
      <c r="E41" s="24">
        <v>61.111111111111114</v>
      </c>
      <c r="F41" s="24">
        <v>368.59</v>
      </c>
    </row>
    <row r="42" spans="1:6" x14ac:dyDescent="0.25">
      <c r="A42" s="24">
        <v>18</v>
      </c>
      <c r="B42" s="24">
        <v>338.33384409641843</v>
      </c>
      <c r="C42" s="24">
        <v>37.376155903581548</v>
      </c>
      <c r="E42" s="24">
        <v>64.81481481481481</v>
      </c>
      <c r="F42" s="24">
        <v>374.53</v>
      </c>
    </row>
    <row r="43" spans="1:6" x14ac:dyDescent="0.25">
      <c r="A43" s="24">
        <v>19</v>
      </c>
      <c r="B43" s="24">
        <v>286.8556419168512</v>
      </c>
      <c r="C43" s="24">
        <v>81.734358083148777</v>
      </c>
      <c r="E43" s="24">
        <v>68.518518518518519</v>
      </c>
      <c r="F43" s="24">
        <v>375.71</v>
      </c>
    </row>
    <row r="44" spans="1:6" x14ac:dyDescent="0.25">
      <c r="A44" s="24">
        <v>20</v>
      </c>
      <c r="B44" s="24">
        <v>297.43614196956855</v>
      </c>
      <c r="C44" s="24">
        <v>77.09385803043142</v>
      </c>
      <c r="E44" s="24">
        <v>72.222222222222214</v>
      </c>
      <c r="F44" s="24">
        <v>377.47</v>
      </c>
    </row>
    <row r="45" spans="1:6" x14ac:dyDescent="0.25">
      <c r="A45" s="24">
        <v>21</v>
      </c>
      <c r="B45" s="24">
        <v>294.07886791437943</v>
      </c>
      <c r="C45" s="24">
        <v>100.32113208562055</v>
      </c>
      <c r="E45" s="24">
        <v>75.925925925925924</v>
      </c>
      <c r="F45" s="24">
        <v>394.4</v>
      </c>
    </row>
    <row r="46" spans="1:6" x14ac:dyDescent="0.25">
      <c r="A46" s="24">
        <v>22</v>
      </c>
      <c r="B46" s="24">
        <v>312.89994973892476</v>
      </c>
      <c r="C46" s="24">
        <v>87.120050261075221</v>
      </c>
      <c r="E46" s="24">
        <v>79.629629629629619</v>
      </c>
      <c r="F46" s="24">
        <v>400.02</v>
      </c>
    </row>
    <row r="47" spans="1:6" x14ac:dyDescent="0.25">
      <c r="A47" s="24">
        <v>23</v>
      </c>
      <c r="B47" s="24">
        <v>307.25362519156113</v>
      </c>
      <c r="C47" s="24">
        <v>107.66637480843889</v>
      </c>
      <c r="E47" s="24">
        <v>83.333333333333329</v>
      </c>
      <c r="F47" s="24">
        <v>414.92</v>
      </c>
    </row>
    <row r="48" spans="1:6" x14ac:dyDescent="0.25">
      <c r="A48" s="24">
        <v>24</v>
      </c>
      <c r="B48" s="24">
        <v>304.20155786866195</v>
      </c>
      <c r="C48" s="24">
        <v>114.81844213133803</v>
      </c>
      <c r="E48" s="24">
        <v>87.037037037037038</v>
      </c>
      <c r="F48" s="24">
        <v>419.02</v>
      </c>
    </row>
    <row r="49" spans="1:6" x14ac:dyDescent="0.25">
      <c r="A49" s="24">
        <v>25</v>
      </c>
      <c r="B49" s="24">
        <v>379.07894285712331</v>
      </c>
      <c r="C49" s="24">
        <v>46.751057142876675</v>
      </c>
      <c r="E49" s="24">
        <v>90.740740740740733</v>
      </c>
      <c r="F49" s="24">
        <v>425.83</v>
      </c>
    </row>
    <row r="50" spans="1:6" x14ac:dyDescent="0.25">
      <c r="A50" s="24">
        <v>26</v>
      </c>
      <c r="B50" s="24">
        <v>387.06518568537632</v>
      </c>
      <c r="C50" s="24">
        <v>41.884814314623668</v>
      </c>
      <c r="E50" s="24">
        <v>94.444444444444443</v>
      </c>
      <c r="F50" s="24">
        <v>427.68</v>
      </c>
    </row>
    <row r="51" spans="1:6" ht="15.75" thickBot="1" x14ac:dyDescent="0.3">
      <c r="A51" s="30">
        <v>27</v>
      </c>
      <c r="B51" s="30">
        <v>415.70375073191417</v>
      </c>
      <c r="C51" s="30">
        <v>11.976249268085837</v>
      </c>
      <c r="E51" s="30">
        <v>98.148148148148138</v>
      </c>
      <c r="F51" s="30">
        <v>428.95</v>
      </c>
    </row>
  </sheetData>
  <sortState ref="F25:F51">
    <sortCondition ref="F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46"/>
  <sheetViews>
    <sheetView topLeftCell="A127" workbookViewId="0">
      <selection activeCell="K134" sqref="K134:N143"/>
    </sheetView>
  </sheetViews>
  <sheetFormatPr defaultColWidth="8.85546875" defaultRowHeight="15" x14ac:dyDescent="0.25"/>
  <cols>
    <col min="1" max="1" width="10" style="25" bestFit="1" customWidth="1"/>
    <col min="2" max="2" width="5.140625" style="25" bestFit="1" customWidth="1"/>
    <col min="3" max="3" width="12.5703125" style="25" bestFit="1" customWidth="1"/>
    <col min="4" max="4" width="8.85546875" style="41"/>
    <col min="5" max="13" width="8.85546875" style="25"/>
    <col min="14" max="14" width="5.140625" style="25" bestFit="1" customWidth="1"/>
    <col min="15" max="15" width="8.85546875" style="41"/>
    <col min="16" max="24" width="8.85546875" style="25"/>
    <col min="26" max="26" width="8.85546875" style="25"/>
    <col min="27" max="27" width="8.85546875" style="41"/>
    <col min="28" max="16384" width="8.85546875" style="25"/>
  </cols>
  <sheetData>
    <row r="1" spans="1:28" x14ac:dyDescent="0.25">
      <c r="A1" s="1" t="s">
        <v>14</v>
      </c>
      <c r="E1" s="25" t="s">
        <v>206</v>
      </c>
    </row>
    <row r="2" spans="1:28" x14ac:dyDescent="0.25">
      <c r="A2" s="1"/>
    </row>
    <row r="3" spans="1:28" s="1" customFormat="1" ht="13.5" thickBot="1" x14ac:dyDescent="0.25">
      <c r="A3" s="2" t="s">
        <v>15</v>
      </c>
      <c r="B3" s="2" t="s">
        <v>4</v>
      </c>
      <c r="C3" s="2" t="s">
        <v>16</v>
      </c>
      <c r="D3" s="42" t="s">
        <v>83</v>
      </c>
      <c r="M3" s="2" t="s">
        <v>16</v>
      </c>
      <c r="N3" s="2" t="s">
        <v>4</v>
      </c>
      <c r="O3" s="42" t="s">
        <v>83</v>
      </c>
      <c r="P3" s="2" t="s">
        <v>74</v>
      </c>
      <c r="Q3" s="2" t="s">
        <v>75</v>
      </c>
      <c r="R3" s="2" t="s">
        <v>21</v>
      </c>
      <c r="S3" s="2" t="s">
        <v>76</v>
      </c>
      <c r="T3" s="2" t="s">
        <v>77</v>
      </c>
      <c r="U3" s="2" t="s">
        <v>78</v>
      </c>
      <c r="V3" s="2" t="s">
        <v>79</v>
      </c>
      <c r="W3" s="2" t="s">
        <v>80</v>
      </c>
      <c r="X3" s="2" t="s">
        <v>81</v>
      </c>
      <c r="AA3" s="42" t="s">
        <v>73</v>
      </c>
      <c r="AB3" s="2" t="s">
        <v>82</v>
      </c>
    </row>
    <row r="4" spans="1:28" ht="15.75" thickTop="1" x14ac:dyDescent="0.25">
      <c r="A4" s="25" t="s">
        <v>17</v>
      </c>
      <c r="B4" s="25">
        <v>1990</v>
      </c>
      <c r="C4" s="25">
        <v>40.799999999999997</v>
      </c>
      <c r="D4" s="41">
        <v>1</v>
      </c>
      <c r="M4" s="25">
        <v>40.799999999999997</v>
      </c>
      <c r="N4" s="25">
        <v>1990</v>
      </c>
      <c r="O4" s="41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AA4" s="41">
        <v>1</v>
      </c>
      <c r="AB4" s="25">
        <v>0</v>
      </c>
    </row>
    <row r="5" spans="1:28" x14ac:dyDescent="0.25">
      <c r="A5" s="25" t="s">
        <v>18</v>
      </c>
      <c r="B5" s="25">
        <v>1990</v>
      </c>
      <c r="C5" s="25">
        <v>42.2</v>
      </c>
      <c r="D5" s="41">
        <v>2</v>
      </c>
      <c r="M5" s="25">
        <v>42.2</v>
      </c>
      <c r="N5" s="25">
        <v>1990</v>
      </c>
      <c r="O5" s="41">
        <v>2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AA5" s="41">
        <v>0</v>
      </c>
      <c r="AB5" s="25">
        <v>0</v>
      </c>
    </row>
    <row r="6" spans="1:28" x14ac:dyDescent="0.25">
      <c r="A6" s="25" t="s">
        <v>19</v>
      </c>
      <c r="B6" s="25">
        <v>1990</v>
      </c>
      <c r="C6" s="25">
        <v>48.1</v>
      </c>
      <c r="D6" s="41">
        <v>3</v>
      </c>
      <c r="M6" s="25">
        <v>48.1</v>
      </c>
      <c r="N6" s="25">
        <v>1990</v>
      </c>
      <c r="O6" s="41">
        <v>3</v>
      </c>
      <c r="P6" s="25">
        <v>1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AA6" s="41">
        <v>0</v>
      </c>
      <c r="AB6" s="25">
        <v>0</v>
      </c>
    </row>
    <row r="7" spans="1:28" x14ac:dyDescent="0.25">
      <c r="A7" s="25" t="s">
        <v>20</v>
      </c>
      <c r="B7" s="25">
        <v>1990</v>
      </c>
      <c r="C7" s="25">
        <v>54.3</v>
      </c>
      <c r="D7" s="41">
        <v>4</v>
      </c>
      <c r="M7" s="25">
        <v>54.3</v>
      </c>
      <c r="N7" s="25">
        <v>1990</v>
      </c>
      <c r="O7" s="41">
        <v>4</v>
      </c>
      <c r="P7" s="25">
        <v>0</v>
      </c>
      <c r="Q7" s="25">
        <v>1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AA7" s="41">
        <v>0</v>
      </c>
      <c r="AB7" s="25">
        <v>0</v>
      </c>
    </row>
    <row r="8" spans="1:28" x14ac:dyDescent="0.25">
      <c r="A8" s="25" t="s">
        <v>21</v>
      </c>
      <c r="B8" s="25">
        <v>1990</v>
      </c>
      <c r="C8" s="25">
        <v>61.6</v>
      </c>
      <c r="D8" s="41">
        <v>5</v>
      </c>
      <c r="M8" s="25">
        <v>61.6</v>
      </c>
      <c r="N8" s="25">
        <v>1990</v>
      </c>
      <c r="O8" s="41">
        <v>5</v>
      </c>
      <c r="P8" s="25">
        <v>0</v>
      </c>
      <c r="Q8" s="25">
        <v>0</v>
      </c>
      <c r="R8" s="25">
        <v>1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AA8" s="41">
        <v>0</v>
      </c>
      <c r="AB8" s="25">
        <v>0</v>
      </c>
    </row>
    <row r="9" spans="1:28" x14ac:dyDescent="0.25">
      <c r="A9" s="25" t="s">
        <v>22</v>
      </c>
      <c r="B9" s="25">
        <v>1990</v>
      </c>
      <c r="C9" s="25">
        <v>72</v>
      </c>
      <c r="D9" s="41">
        <v>6</v>
      </c>
      <c r="M9" s="25">
        <v>72</v>
      </c>
      <c r="N9" s="25">
        <v>1990</v>
      </c>
      <c r="O9" s="41">
        <v>6</v>
      </c>
      <c r="P9" s="25">
        <v>0</v>
      </c>
      <c r="Q9" s="25">
        <v>0</v>
      </c>
      <c r="R9" s="25">
        <v>0</v>
      </c>
      <c r="S9" s="25">
        <v>1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AA9" s="41">
        <v>0</v>
      </c>
      <c r="AB9" s="25">
        <v>0</v>
      </c>
    </row>
    <row r="10" spans="1:28" x14ac:dyDescent="0.25">
      <c r="A10" s="25" t="s">
        <v>23</v>
      </c>
      <c r="B10" s="25">
        <v>1990</v>
      </c>
      <c r="C10" s="25">
        <v>76.900000000000006</v>
      </c>
      <c r="D10" s="41">
        <v>7</v>
      </c>
      <c r="M10" s="25">
        <v>76.900000000000006</v>
      </c>
      <c r="N10" s="25">
        <v>1990</v>
      </c>
      <c r="O10" s="41">
        <v>7</v>
      </c>
      <c r="P10" s="25">
        <v>0</v>
      </c>
      <c r="Q10" s="25">
        <v>0</v>
      </c>
      <c r="R10" s="25">
        <v>0</v>
      </c>
      <c r="S10" s="25">
        <v>0</v>
      </c>
      <c r="T10" s="25">
        <v>1</v>
      </c>
      <c r="U10" s="25">
        <v>0</v>
      </c>
      <c r="V10" s="25">
        <v>0</v>
      </c>
      <c r="W10" s="25">
        <v>0</v>
      </c>
      <c r="X10" s="25">
        <v>0</v>
      </c>
      <c r="AA10" s="41">
        <v>0</v>
      </c>
      <c r="AB10" s="25">
        <v>0</v>
      </c>
    </row>
    <row r="11" spans="1:28" x14ac:dyDescent="0.25">
      <c r="A11" s="25" t="s">
        <v>24</v>
      </c>
      <c r="B11" s="25">
        <v>1990</v>
      </c>
      <c r="C11" s="25">
        <v>73.8</v>
      </c>
      <c r="D11" s="41">
        <v>8</v>
      </c>
      <c r="M11" s="25">
        <v>73.8</v>
      </c>
      <c r="N11" s="25">
        <v>1990</v>
      </c>
      <c r="O11" s="41">
        <v>8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1</v>
      </c>
      <c r="V11" s="25">
        <v>0</v>
      </c>
      <c r="W11" s="25">
        <v>0</v>
      </c>
      <c r="X11" s="25">
        <v>0</v>
      </c>
      <c r="AA11" s="41">
        <v>0</v>
      </c>
      <c r="AB11" s="25">
        <v>0</v>
      </c>
    </row>
    <row r="12" spans="1:28" x14ac:dyDescent="0.25">
      <c r="A12" s="25" t="s">
        <v>25</v>
      </c>
      <c r="B12" s="25">
        <v>1990</v>
      </c>
      <c r="C12" s="25">
        <v>66.099999999999994</v>
      </c>
      <c r="D12" s="41">
        <v>9</v>
      </c>
      <c r="M12" s="25">
        <v>66.099999999999994</v>
      </c>
      <c r="N12" s="25">
        <v>1990</v>
      </c>
      <c r="O12" s="41">
        <v>9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1</v>
      </c>
      <c r="W12" s="25">
        <v>0</v>
      </c>
      <c r="X12" s="25">
        <v>0</v>
      </c>
      <c r="AA12" s="41">
        <v>0</v>
      </c>
      <c r="AB12" s="25">
        <v>0</v>
      </c>
    </row>
    <row r="13" spans="1:28" x14ac:dyDescent="0.25">
      <c r="A13" s="25" t="s">
        <v>26</v>
      </c>
      <c r="B13" s="25">
        <v>1990</v>
      </c>
      <c r="C13" s="25">
        <v>58.7</v>
      </c>
      <c r="D13" s="41">
        <v>10</v>
      </c>
      <c r="M13" s="25">
        <v>58.7</v>
      </c>
      <c r="N13" s="25">
        <v>1990</v>
      </c>
      <c r="O13" s="41">
        <v>10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1</v>
      </c>
      <c r="X13" s="25">
        <v>0</v>
      </c>
      <c r="AA13" s="41">
        <v>0</v>
      </c>
      <c r="AB13" s="25">
        <v>0</v>
      </c>
    </row>
    <row r="14" spans="1:28" x14ac:dyDescent="0.25">
      <c r="A14" s="25" t="s">
        <v>27</v>
      </c>
      <c r="B14" s="25">
        <v>1990</v>
      </c>
      <c r="C14" s="25">
        <v>48.6</v>
      </c>
      <c r="D14" s="41">
        <v>11</v>
      </c>
      <c r="M14" s="25">
        <v>48.6</v>
      </c>
      <c r="N14" s="25">
        <v>1990</v>
      </c>
      <c r="O14" s="41">
        <v>11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1</v>
      </c>
      <c r="AA14" s="41">
        <v>0</v>
      </c>
      <c r="AB14" s="25">
        <v>0</v>
      </c>
    </row>
    <row r="15" spans="1:28" x14ac:dyDescent="0.25">
      <c r="A15" s="25" t="s">
        <v>28</v>
      </c>
      <c r="B15" s="25">
        <v>1990</v>
      </c>
      <c r="C15" s="25">
        <v>41.3</v>
      </c>
      <c r="D15" s="41">
        <v>12</v>
      </c>
      <c r="M15" s="25">
        <v>41.3</v>
      </c>
      <c r="N15" s="25">
        <v>1990</v>
      </c>
      <c r="O15" s="41">
        <v>12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AA15" s="41">
        <v>0</v>
      </c>
      <c r="AB15" s="25">
        <v>1</v>
      </c>
    </row>
    <row r="16" spans="1:28" x14ac:dyDescent="0.25">
      <c r="A16" s="25" t="s">
        <v>17</v>
      </c>
      <c r="B16" s="25">
        <v>1991</v>
      </c>
      <c r="C16" s="25">
        <v>34</v>
      </c>
      <c r="D16" s="41">
        <v>13</v>
      </c>
      <c r="M16" s="25">
        <v>32.700000000000003</v>
      </c>
      <c r="N16" s="25">
        <v>2000</v>
      </c>
      <c r="O16" s="41">
        <v>121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AA16" s="41">
        <v>1</v>
      </c>
      <c r="AB16" s="25">
        <v>0</v>
      </c>
    </row>
    <row r="17" spans="1:28" x14ac:dyDescent="0.25">
      <c r="A17" s="25" t="s">
        <v>18</v>
      </c>
      <c r="B17" s="25">
        <v>1991</v>
      </c>
      <c r="C17" s="25">
        <v>39.5</v>
      </c>
      <c r="D17" s="41">
        <v>14</v>
      </c>
      <c r="M17" s="25">
        <v>36.799999999999997</v>
      </c>
      <c r="N17" s="25">
        <v>2000</v>
      </c>
      <c r="O17" s="41">
        <v>122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AA17" s="41">
        <v>0</v>
      </c>
      <c r="AB17" s="25">
        <v>0</v>
      </c>
    </row>
    <row r="18" spans="1:28" x14ac:dyDescent="0.25">
      <c r="A18" s="25" t="s">
        <v>19</v>
      </c>
      <c r="B18" s="25">
        <v>1991</v>
      </c>
      <c r="C18" s="25">
        <v>46.1</v>
      </c>
      <c r="D18" s="41">
        <v>15</v>
      </c>
      <c r="M18" s="25">
        <v>48.2</v>
      </c>
      <c r="N18" s="25">
        <v>2000</v>
      </c>
      <c r="O18" s="41">
        <v>123</v>
      </c>
      <c r="P18" s="25">
        <v>1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AA18" s="41">
        <v>0</v>
      </c>
      <c r="AB18" s="25">
        <v>0</v>
      </c>
    </row>
    <row r="19" spans="1:28" x14ac:dyDescent="0.25">
      <c r="A19" s="25" t="s">
        <v>20</v>
      </c>
      <c r="B19" s="25">
        <v>1991</v>
      </c>
      <c r="C19" s="25">
        <v>56</v>
      </c>
      <c r="D19" s="41">
        <v>16</v>
      </c>
      <c r="M19" s="25">
        <v>53.6</v>
      </c>
      <c r="N19" s="25">
        <v>2000</v>
      </c>
      <c r="O19" s="41">
        <v>124</v>
      </c>
      <c r="P19" s="25">
        <v>0</v>
      </c>
      <c r="Q19" s="25">
        <v>1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AA19" s="41">
        <v>0</v>
      </c>
      <c r="AB19" s="25">
        <v>0</v>
      </c>
    </row>
    <row r="20" spans="1:28" x14ac:dyDescent="0.25">
      <c r="A20" s="25" t="s">
        <v>21</v>
      </c>
      <c r="B20" s="25">
        <v>1991</v>
      </c>
      <c r="C20" s="25">
        <v>69.3</v>
      </c>
      <c r="D20" s="41">
        <v>17</v>
      </c>
      <c r="M20" s="25">
        <v>64.8</v>
      </c>
      <c r="N20" s="25">
        <v>2000</v>
      </c>
      <c r="O20" s="41">
        <v>125</v>
      </c>
      <c r="P20" s="25">
        <v>0</v>
      </c>
      <c r="Q20" s="25">
        <v>0</v>
      </c>
      <c r="R20" s="25">
        <v>1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AA20" s="41">
        <v>0</v>
      </c>
      <c r="AB20" s="25">
        <v>0</v>
      </c>
    </row>
    <row r="21" spans="1:28" x14ac:dyDescent="0.25">
      <c r="A21" s="25" t="s">
        <v>22</v>
      </c>
      <c r="B21" s="25">
        <v>1991</v>
      </c>
      <c r="C21" s="25">
        <v>72.3</v>
      </c>
      <c r="D21" s="41">
        <v>18</v>
      </c>
      <c r="M21" s="25">
        <v>72.3</v>
      </c>
      <c r="N21" s="25">
        <v>2000</v>
      </c>
      <c r="O21" s="41">
        <v>126</v>
      </c>
      <c r="P21" s="25">
        <v>0</v>
      </c>
      <c r="Q21" s="25">
        <v>0</v>
      </c>
      <c r="R21" s="25">
        <v>0</v>
      </c>
      <c r="S21" s="25">
        <v>1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AA21" s="41">
        <v>0</v>
      </c>
      <c r="AB21" s="25">
        <v>0</v>
      </c>
    </row>
    <row r="22" spans="1:28" x14ac:dyDescent="0.25">
      <c r="A22" s="25" t="s">
        <v>23</v>
      </c>
      <c r="B22" s="25">
        <v>1991</v>
      </c>
      <c r="C22" s="25">
        <v>77.900000000000006</v>
      </c>
      <c r="D22" s="41">
        <v>19</v>
      </c>
      <c r="M22" s="25">
        <v>72.099999999999994</v>
      </c>
      <c r="N22" s="25">
        <v>2000</v>
      </c>
      <c r="O22" s="41">
        <v>127</v>
      </c>
      <c r="P22" s="25">
        <v>0</v>
      </c>
      <c r="Q22" s="25">
        <v>0</v>
      </c>
      <c r="R22" s="25">
        <v>0</v>
      </c>
      <c r="S22" s="25">
        <v>0</v>
      </c>
      <c r="T22" s="25">
        <v>1</v>
      </c>
      <c r="U22" s="25">
        <v>0</v>
      </c>
      <c r="V22" s="25">
        <v>0</v>
      </c>
      <c r="W22" s="25">
        <v>0</v>
      </c>
      <c r="X22" s="25">
        <v>0</v>
      </c>
      <c r="AA22" s="41">
        <v>0</v>
      </c>
      <c r="AB22" s="25">
        <v>0</v>
      </c>
    </row>
    <row r="23" spans="1:28" x14ac:dyDescent="0.25">
      <c r="A23" s="25" t="s">
        <v>24</v>
      </c>
      <c r="B23" s="25">
        <v>1991</v>
      </c>
      <c r="C23" s="25">
        <v>77</v>
      </c>
      <c r="D23" s="41">
        <v>20</v>
      </c>
      <c r="M23" s="25">
        <v>73</v>
      </c>
      <c r="N23" s="25">
        <v>2000</v>
      </c>
      <c r="O23" s="41">
        <v>128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1</v>
      </c>
      <c r="V23" s="25">
        <v>0</v>
      </c>
      <c r="W23" s="25">
        <v>0</v>
      </c>
      <c r="X23" s="25">
        <v>0</v>
      </c>
      <c r="AA23" s="41">
        <v>0</v>
      </c>
      <c r="AB23" s="25">
        <v>0</v>
      </c>
    </row>
    <row r="24" spans="1:28" x14ac:dyDescent="0.25">
      <c r="A24" s="25" t="s">
        <v>25</v>
      </c>
      <c r="B24" s="25">
        <v>1991</v>
      </c>
      <c r="C24" s="25">
        <v>67.599999999999994</v>
      </c>
      <c r="D24" s="41">
        <v>21</v>
      </c>
      <c r="M24" s="25">
        <v>65.2</v>
      </c>
      <c r="N24" s="25">
        <v>2000</v>
      </c>
      <c r="O24" s="41">
        <v>129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1</v>
      </c>
      <c r="W24" s="25">
        <v>0</v>
      </c>
      <c r="X24" s="25">
        <v>0</v>
      </c>
      <c r="AA24" s="41">
        <v>0</v>
      </c>
      <c r="AB24" s="25">
        <v>0</v>
      </c>
    </row>
    <row r="25" spans="1:28" x14ac:dyDescent="0.25">
      <c r="A25" s="25" t="s">
        <v>26</v>
      </c>
      <c r="B25" s="25">
        <v>1991</v>
      </c>
      <c r="C25" s="25">
        <v>56.6</v>
      </c>
      <c r="D25" s="41">
        <v>22</v>
      </c>
      <c r="M25" s="25">
        <v>57.2</v>
      </c>
      <c r="N25" s="25">
        <v>2000</v>
      </c>
      <c r="O25" s="41">
        <v>130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1</v>
      </c>
      <c r="X25" s="25">
        <v>0</v>
      </c>
      <c r="AA25" s="41">
        <v>0</v>
      </c>
      <c r="AB25" s="25">
        <v>0</v>
      </c>
    </row>
    <row r="26" spans="1:28" x14ac:dyDescent="0.25">
      <c r="A26" s="25" t="s">
        <v>27</v>
      </c>
      <c r="B26" s="25">
        <v>1991</v>
      </c>
      <c r="C26" s="25">
        <v>45.7</v>
      </c>
      <c r="D26" s="41">
        <v>23</v>
      </c>
      <c r="M26" s="25">
        <v>42.9</v>
      </c>
      <c r="N26" s="25">
        <v>2000</v>
      </c>
      <c r="O26" s="41">
        <v>131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1</v>
      </c>
      <c r="AA26" s="41">
        <v>0</v>
      </c>
      <c r="AB26" s="25">
        <v>0</v>
      </c>
    </row>
    <row r="27" spans="1:28" x14ac:dyDescent="0.25">
      <c r="A27" s="25" t="s">
        <v>28</v>
      </c>
      <c r="B27" s="25">
        <v>1991</v>
      </c>
      <c r="C27" s="25">
        <v>38.5</v>
      </c>
      <c r="D27" s="41">
        <v>24</v>
      </c>
      <c r="M27" s="25">
        <v>28.1</v>
      </c>
      <c r="N27" s="25">
        <v>2000</v>
      </c>
      <c r="O27" s="41">
        <v>132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AA27" s="41">
        <v>0</v>
      </c>
      <c r="AB27" s="25">
        <v>1</v>
      </c>
    </row>
    <row r="28" spans="1:28" x14ac:dyDescent="0.25">
      <c r="A28" s="25" t="s">
        <v>17</v>
      </c>
      <c r="B28" s="25">
        <v>1992</v>
      </c>
      <c r="C28" s="25">
        <v>35</v>
      </c>
      <c r="D28" s="41">
        <v>25</v>
      </c>
      <c r="O28" s="25"/>
    </row>
    <row r="29" spans="1:28" x14ac:dyDescent="0.25">
      <c r="A29" s="25" t="s">
        <v>18</v>
      </c>
      <c r="B29" s="25">
        <v>1992</v>
      </c>
      <c r="C29" s="25">
        <v>38</v>
      </c>
      <c r="D29" s="41">
        <v>26</v>
      </c>
      <c r="O29" s="25"/>
    </row>
    <row r="30" spans="1:28" x14ac:dyDescent="0.25">
      <c r="A30" s="25" t="s">
        <v>19</v>
      </c>
      <c r="B30" s="25">
        <v>1992</v>
      </c>
      <c r="C30" s="25">
        <v>41.9</v>
      </c>
      <c r="D30" s="41">
        <v>27</v>
      </c>
      <c r="O30" s="25"/>
    </row>
    <row r="31" spans="1:28" x14ac:dyDescent="0.25">
      <c r="A31" s="25" t="s">
        <v>20</v>
      </c>
      <c r="B31" s="25">
        <v>1992</v>
      </c>
      <c r="C31" s="25">
        <v>53.1</v>
      </c>
      <c r="D31" s="41">
        <v>28</v>
      </c>
      <c r="O31" s="25"/>
    </row>
    <row r="32" spans="1:28" x14ac:dyDescent="0.25">
      <c r="A32" s="25" t="s">
        <v>21</v>
      </c>
      <c r="B32" s="25">
        <v>1992</v>
      </c>
      <c r="C32" s="25">
        <v>59.7</v>
      </c>
      <c r="D32" s="41">
        <v>29</v>
      </c>
      <c r="O32" s="25"/>
    </row>
    <row r="33" spans="1:15" x14ac:dyDescent="0.25">
      <c r="A33" s="25" t="s">
        <v>22</v>
      </c>
      <c r="B33" s="25">
        <v>1992</v>
      </c>
      <c r="C33" s="25">
        <v>68.599999999999994</v>
      </c>
      <c r="D33" s="41">
        <v>30</v>
      </c>
      <c r="O33" s="25"/>
    </row>
    <row r="34" spans="1:15" x14ac:dyDescent="0.25">
      <c r="A34" s="25" t="s">
        <v>23</v>
      </c>
      <c r="B34" s="25">
        <v>1992</v>
      </c>
      <c r="C34" s="25">
        <v>75.900000000000006</v>
      </c>
      <c r="D34" s="41">
        <v>31</v>
      </c>
      <c r="O34" s="25"/>
    </row>
    <row r="35" spans="1:15" x14ac:dyDescent="0.25">
      <c r="A35" s="25" t="s">
        <v>24</v>
      </c>
      <c r="B35" s="25">
        <v>1992</v>
      </c>
      <c r="C35" s="25">
        <v>70.400000000000006</v>
      </c>
      <c r="D35" s="41">
        <v>32</v>
      </c>
      <c r="O35" s="25"/>
    </row>
    <row r="36" spans="1:15" x14ac:dyDescent="0.25">
      <c r="A36" s="25" t="s">
        <v>25</v>
      </c>
      <c r="B36" s="25">
        <v>1992</v>
      </c>
      <c r="C36" s="25">
        <v>66</v>
      </c>
      <c r="D36" s="41">
        <v>33</v>
      </c>
      <c r="O36" s="25"/>
    </row>
    <row r="37" spans="1:15" x14ac:dyDescent="0.25">
      <c r="A37" s="25" t="s">
        <v>26</v>
      </c>
      <c r="B37" s="25">
        <v>1992</v>
      </c>
      <c r="C37" s="25">
        <v>52.2</v>
      </c>
      <c r="D37" s="41">
        <v>34</v>
      </c>
    </row>
    <row r="38" spans="1:15" x14ac:dyDescent="0.25">
      <c r="A38" s="25" t="s">
        <v>27</v>
      </c>
      <c r="B38" s="25">
        <v>1992</v>
      </c>
      <c r="C38" s="25">
        <v>45.7</v>
      </c>
      <c r="D38" s="41">
        <v>35</v>
      </c>
    </row>
    <row r="39" spans="1:15" x14ac:dyDescent="0.25">
      <c r="A39" s="25" t="s">
        <v>28</v>
      </c>
      <c r="B39" s="25">
        <v>1992</v>
      </c>
      <c r="C39" s="25">
        <v>36.799999999999997</v>
      </c>
      <c r="D39" s="41">
        <v>36</v>
      </c>
    </row>
    <row r="40" spans="1:15" x14ac:dyDescent="0.25">
      <c r="A40" s="25" t="s">
        <v>17</v>
      </c>
      <c r="B40" s="25">
        <v>1993</v>
      </c>
      <c r="C40" s="25">
        <v>36.799999999999997</v>
      </c>
      <c r="D40" s="41">
        <v>37</v>
      </c>
    </row>
    <row r="41" spans="1:15" x14ac:dyDescent="0.25">
      <c r="A41" s="25" t="s">
        <v>18</v>
      </c>
      <c r="B41" s="25">
        <v>1993</v>
      </c>
      <c r="C41" s="25">
        <v>31.7</v>
      </c>
      <c r="D41" s="41">
        <v>38</v>
      </c>
    </row>
    <row r="42" spans="1:15" x14ac:dyDescent="0.25">
      <c r="A42" s="25" t="s">
        <v>19</v>
      </c>
      <c r="B42" s="25">
        <v>1993</v>
      </c>
      <c r="C42" s="25">
        <v>39.299999999999997</v>
      </c>
      <c r="D42" s="41">
        <v>39</v>
      </c>
    </row>
    <row r="43" spans="1:15" x14ac:dyDescent="0.25">
      <c r="A43" s="25" t="s">
        <v>20</v>
      </c>
      <c r="B43" s="25">
        <v>1993</v>
      </c>
      <c r="C43" s="25">
        <v>52.6</v>
      </c>
      <c r="D43" s="41">
        <v>40</v>
      </c>
    </row>
    <row r="44" spans="1:15" x14ac:dyDescent="0.25">
      <c r="A44" s="25" t="s">
        <v>21</v>
      </c>
      <c r="B44" s="25">
        <v>1993</v>
      </c>
      <c r="C44" s="25">
        <v>64.5</v>
      </c>
      <c r="D44" s="41">
        <v>41</v>
      </c>
    </row>
    <row r="45" spans="1:15" x14ac:dyDescent="0.25">
      <c r="A45" s="25" t="s">
        <v>22</v>
      </c>
      <c r="B45" s="25">
        <v>1993</v>
      </c>
      <c r="C45" s="25">
        <v>72</v>
      </c>
      <c r="D45" s="41">
        <v>42</v>
      </c>
    </row>
    <row r="46" spans="1:15" x14ac:dyDescent="0.25">
      <c r="A46" s="25" t="s">
        <v>23</v>
      </c>
      <c r="B46" s="25">
        <v>1993</v>
      </c>
      <c r="C46" s="25">
        <v>79.7</v>
      </c>
      <c r="D46" s="41">
        <v>43</v>
      </c>
    </row>
    <row r="47" spans="1:15" x14ac:dyDescent="0.25">
      <c r="A47" s="25" t="s">
        <v>24</v>
      </c>
      <c r="B47" s="25">
        <v>1993</v>
      </c>
      <c r="C47" s="25">
        <v>78</v>
      </c>
      <c r="D47" s="41">
        <v>44</v>
      </c>
    </row>
    <row r="48" spans="1:15" x14ac:dyDescent="0.25">
      <c r="A48" s="25" t="s">
        <v>25</v>
      </c>
      <c r="B48" s="25">
        <v>1993</v>
      </c>
      <c r="C48" s="25">
        <v>68.7</v>
      </c>
      <c r="D48" s="41">
        <v>45</v>
      </c>
    </row>
    <row r="49" spans="1:4" x14ac:dyDescent="0.25">
      <c r="A49" s="25" t="s">
        <v>26</v>
      </c>
      <c r="B49" s="25">
        <v>1993</v>
      </c>
      <c r="C49" s="25">
        <v>54.2</v>
      </c>
      <c r="D49" s="41">
        <v>46</v>
      </c>
    </row>
    <row r="50" spans="1:4" x14ac:dyDescent="0.25">
      <c r="A50" s="25" t="s">
        <v>27</v>
      </c>
      <c r="B50" s="25">
        <v>1993</v>
      </c>
      <c r="C50" s="25">
        <v>45.3</v>
      </c>
      <c r="D50" s="41">
        <v>47</v>
      </c>
    </row>
    <row r="51" spans="1:4" x14ac:dyDescent="0.25">
      <c r="A51" s="25" t="s">
        <v>28</v>
      </c>
      <c r="B51" s="25">
        <v>1993</v>
      </c>
      <c r="C51" s="25">
        <v>34</v>
      </c>
      <c r="D51" s="41">
        <v>48</v>
      </c>
    </row>
    <row r="52" spans="1:4" x14ac:dyDescent="0.25">
      <c r="A52" s="25" t="s">
        <v>17</v>
      </c>
      <c r="B52" s="25">
        <v>1994</v>
      </c>
      <c r="C52" s="25">
        <v>26.1</v>
      </c>
      <c r="D52" s="41">
        <v>49</v>
      </c>
    </row>
    <row r="53" spans="1:4" x14ac:dyDescent="0.25">
      <c r="A53" s="25" t="s">
        <v>18</v>
      </c>
      <c r="B53" s="25">
        <v>1994</v>
      </c>
      <c r="C53" s="25">
        <v>33.299999999999997</v>
      </c>
      <c r="D53" s="41">
        <v>50</v>
      </c>
    </row>
    <row r="54" spans="1:4" x14ac:dyDescent="0.25">
      <c r="A54" s="25" t="s">
        <v>19</v>
      </c>
      <c r="B54" s="25">
        <v>1994</v>
      </c>
      <c r="C54" s="25">
        <v>42.7</v>
      </c>
      <c r="D54" s="41">
        <v>51</v>
      </c>
    </row>
    <row r="55" spans="1:4" x14ac:dyDescent="0.25">
      <c r="A55" s="25" t="s">
        <v>20</v>
      </c>
      <c r="B55" s="25">
        <v>1994</v>
      </c>
      <c r="C55" s="25">
        <v>60.1</v>
      </c>
      <c r="D55" s="41">
        <v>52</v>
      </c>
    </row>
    <row r="56" spans="1:4" x14ac:dyDescent="0.25">
      <c r="A56" s="25" t="s">
        <v>21</v>
      </c>
      <c r="B56" s="25">
        <v>1994</v>
      </c>
      <c r="C56" s="25">
        <v>59.9</v>
      </c>
      <c r="D56" s="41">
        <v>53</v>
      </c>
    </row>
    <row r="57" spans="1:4" x14ac:dyDescent="0.25">
      <c r="A57" s="25" t="s">
        <v>22</v>
      </c>
      <c r="B57" s="25">
        <v>1994</v>
      </c>
      <c r="C57" s="25">
        <v>76.099999999999994</v>
      </c>
      <c r="D57" s="41">
        <v>54</v>
      </c>
    </row>
    <row r="58" spans="1:4" x14ac:dyDescent="0.25">
      <c r="A58" s="25" t="s">
        <v>23</v>
      </c>
      <c r="B58" s="25">
        <v>1994</v>
      </c>
      <c r="C58" s="25">
        <v>79.5</v>
      </c>
      <c r="D58" s="41">
        <v>55</v>
      </c>
    </row>
    <row r="59" spans="1:4" x14ac:dyDescent="0.25">
      <c r="A59" s="25" t="s">
        <v>24</v>
      </c>
      <c r="B59" s="25">
        <v>1994</v>
      </c>
      <c r="C59" s="25">
        <v>73.8</v>
      </c>
      <c r="D59" s="41">
        <v>56</v>
      </c>
    </row>
    <row r="60" spans="1:4" x14ac:dyDescent="0.25">
      <c r="A60" s="25" t="s">
        <v>25</v>
      </c>
      <c r="B60" s="25">
        <v>1994</v>
      </c>
      <c r="C60" s="25">
        <v>66.7</v>
      </c>
      <c r="D60" s="41">
        <v>57</v>
      </c>
    </row>
    <row r="61" spans="1:4" x14ac:dyDescent="0.25">
      <c r="A61" s="25" t="s">
        <v>26</v>
      </c>
      <c r="B61" s="25">
        <v>1994</v>
      </c>
      <c r="C61" s="25">
        <v>53.9</v>
      </c>
      <c r="D61" s="41">
        <v>58</v>
      </c>
    </row>
    <row r="62" spans="1:4" x14ac:dyDescent="0.25">
      <c r="A62" s="25" t="s">
        <v>27</v>
      </c>
      <c r="B62" s="25">
        <v>1994</v>
      </c>
      <c r="C62" s="25">
        <v>49.1</v>
      </c>
      <c r="D62" s="41">
        <v>59</v>
      </c>
    </row>
    <row r="63" spans="1:4" x14ac:dyDescent="0.25">
      <c r="A63" s="25" t="s">
        <v>28</v>
      </c>
      <c r="B63" s="25">
        <v>1994</v>
      </c>
      <c r="C63" s="25">
        <v>40.299999999999997</v>
      </c>
      <c r="D63" s="41">
        <v>60</v>
      </c>
    </row>
    <row r="64" spans="1:4" x14ac:dyDescent="0.25">
      <c r="A64" s="25" t="s">
        <v>17</v>
      </c>
      <c r="B64" s="25">
        <v>1995</v>
      </c>
      <c r="C64" s="25">
        <v>37.200000000000003</v>
      </c>
      <c r="D64" s="41">
        <v>61</v>
      </c>
    </row>
    <row r="65" spans="1:4" x14ac:dyDescent="0.25">
      <c r="A65" s="25" t="s">
        <v>18</v>
      </c>
      <c r="B65" s="25">
        <v>1995</v>
      </c>
      <c r="C65" s="25">
        <v>31.3</v>
      </c>
      <c r="D65" s="41">
        <v>62</v>
      </c>
    </row>
    <row r="66" spans="1:4" x14ac:dyDescent="0.25">
      <c r="A66" s="25" t="s">
        <v>19</v>
      </c>
      <c r="B66" s="25">
        <v>1995</v>
      </c>
      <c r="C66" s="25">
        <v>46.1</v>
      </c>
      <c r="D66" s="41">
        <v>63</v>
      </c>
    </row>
    <row r="67" spans="1:4" x14ac:dyDescent="0.25">
      <c r="A67" s="25" t="s">
        <v>20</v>
      </c>
      <c r="B67" s="25">
        <v>1995</v>
      </c>
      <c r="C67" s="25">
        <v>52.6</v>
      </c>
      <c r="D67" s="41">
        <v>64</v>
      </c>
    </row>
    <row r="68" spans="1:4" x14ac:dyDescent="0.25">
      <c r="A68" s="25" t="s">
        <v>21</v>
      </c>
      <c r="B68" s="25">
        <v>1995</v>
      </c>
      <c r="C68" s="25">
        <v>62.7</v>
      </c>
      <c r="D68" s="41">
        <v>65</v>
      </c>
    </row>
    <row r="69" spans="1:4" x14ac:dyDescent="0.25">
      <c r="A69" s="25" t="s">
        <v>22</v>
      </c>
      <c r="B69" s="25">
        <v>1995</v>
      </c>
      <c r="C69" s="25">
        <v>71.5</v>
      </c>
      <c r="D69" s="41">
        <v>66</v>
      </c>
    </row>
    <row r="70" spans="1:4" x14ac:dyDescent="0.25">
      <c r="A70" s="25" t="s">
        <v>23</v>
      </c>
      <c r="B70" s="25">
        <v>1995</v>
      </c>
      <c r="C70" s="25">
        <v>78.2</v>
      </c>
      <c r="D70" s="41">
        <v>67</v>
      </c>
    </row>
    <row r="71" spans="1:4" x14ac:dyDescent="0.25">
      <c r="A71" s="25" t="s">
        <v>24</v>
      </c>
      <c r="B71" s="25">
        <v>1995</v>
      </c>
      <c r="C71" s="25">
        <v>77.599999999999994</v>
      </c>
      <c r="D71" s="41">
        <v>68</v>
      </c>
    </row>
    <row r="72" spans="1:4" x14ac:dyDescent="0.25">
      <c r="A72" s="25" t="s">
        <v>25</v>
      </c>
      <c r="B72" s="25">
        <v>1995</v>
      </c>
      <c r="C72" s="25">
        <v>67.099999999999994</v>
      </c>
      <c r="D72" s="41">
        <v>69</v>
      </c>
    </row>
    <row r="73" spans="1:4" x14ac:dyDescent="0.25">
      <c r="A73" s="25" t="s">
        <v>26</v>
      </c>
      <c r="B73" s="25">
        <v>1995</v>
      </c>
      <c r="C73" s="25">
        <v>58.3</v>
      </c>
      <c r="D73" s="41">
        <v>70</v>
      </c>
    </row>
    <row r="74" spans="1:4" x14ac:dyDescent="0.25">
      <c r="A74" s="25" t="s">
        <v>27</v>
      </c>
      <c r="B74" s="25">
        <v>1995</v>
      </c>
      <c r="C74" s="25">
        <v>39.700000000000003</v>
      </c>
      <c r="D74" s="41">
        <v>71</v>
      </c>
    </row>
    <row r="75" spans="1:4" x14ac:dyDescent="0.25">
      <c r="A75" s="25" t="s">
        <v>28</v>
      </c>
      <c r="B75" s="25">
        <v>1995</v>
      </c>
      <c r="C75" s="25">
        <v>33</v>
      </c>
      <c r="D75" s="41">
        <v>72</v>
      </c>
    </row>
    <row r="76" spans="1:4" x14ac:dyDescent="0.25">
      <c r="A76" s="25" t="s">
        <v>17</v>
      </c>
      <c r="B76" s="25">
        <v>1996</v>
      </c>
      <c r="C76" s="25">
        <v>30</v>
      </c>
      <c r="D76" s="41">
        <v>73</v>
      </c>
    </row>
    <row r="77" spans="1:4" x14ac:dyDescent="0.25">
      <c r="A77" s="25" t="s">
        <v>18</v>
      </c>
      <c r="B77" s="25">
        <v>1996</v>
      </c>
      <c r="C77" s="25">
        <v>34.700000000000003</v>
      </c>
      <c r="D77" s="41">
        <v>74</v>
      </c>
    </row>
    <row r="78" spans="1:4" x14ac:dyDescent="0.25">
      <c r="A78" s="25" t="s">
        <v>19</v>
      </c>
      <c r="B78" s="25">
        <v>1996</v>
      </c>
      <c r="C78" s="25">
        <v>39.700000000000003</v>
      </c>
      <c r="D78" s="41">
        <v>75</v>
      </c>
    </row>
    <row r="79" spans="1:4" x14ac:dyDescent="0.25">
      <c r="A79" s="25" t="s">
        <v>20</v>
      </c>
      <c r="B79" s="25">
        <v>1996</v>
      </c>
      <c r="C79" s="25">
        <v>54.6</v>
      </c>
      <c r="D79" s="41">
        <v>76</v>
      </c>
    </row>
    <row r="80" spans="1:4" x14ac:dyDescent="0.25">
      <c r="A80" s="25" t="s">
        <v>21</v>
      </c>
      <c r="B80" s="25">
        <v>1996</v>
      </c>
      <c r="C80" s="25">
        <v>59.7</v>
      </c>
      <c r="D80" s="41">
        <v>77</v>
      </c>
    </row>
    <row r="81" spans="1:4" x14ac:dyDescent="0.25">
      <c r="A81" s="25" t="s">
        <v>22</v>
      </c>
      <c r="B81" s="25">
        <v>1996</v>
      </c>
      <c r="C81" s="25">
        <v>72.8</v>
      </c>
      <c r="D81" s="41">
        <v>78</v>
      </c>
    </row>
    <row r="82" spans="1:4" x14ac:dyDescent="0.25">
      <c r="A82" s="25" t="s">
        <v>23</v>
      </c>
      <c r="B82" s="25">
        <v>1996</v>
      </c>
      <c r="C82" s="25">
        <v>72.900000000000006</v>
      </c>
      <c r="D82" s="41">
        <v>79</v>
      </c>
    </row>
    <row r="83" spans="1:4" x14ac:dyDescent="0.25">
      <c r="A83" s="25" t="s">
        <v>24</v>
      </c>
      <c r="B83" s="25">
        <v>1996</v>
      </c>
      <c r="C83" s="25">
        <v>72.7</v>
      </c>
      <c r="D83" s="41">
        <v>80</v>
      </c>
    </row>
    <row r="84" spans="1:4" x14ac:dyDescent="0.25">
      <c r="A84" s="25" t="s">
        <v>25</v>
      </c>
      <c r="B84" s="25">
        <v>1996</v>
      </c>
      <c r="C84" s="25">
        <v>67.099999999999994</v>
      </c>
      <c r="D84" s="41">
        <v>81</v>
      </c>
    </row>
    <row r="85" spans="1:4" x14ac:dyDescent="0.25">
      <c r="A85" s="25" t="s">
        <v>26</v>
      </c>
      <c r="B85" s="25">
        <v>1996</v>
      </c>
      <c r="C85" s="25">
        <v>55.7</v>
      </c>
      <c r="D85" s="41">
        <v>82</v>
      </c>
    </row>
    <row r="86" spans="1:4" x14ac:dyDescent="0.25">
      <c r="A86" s="25" t="s">
        <v>27</v>
      </c>
      <c r="B86" s="25">
        <v>1996</v>
      </c>
      <c r="C86" s="25">
        <v>39.299999999999997</v>
      </c>
      <c r="D86" s="41">
        <v>83</v>
      </c>
    </row>
    <row r="87" spans="1:4" x14ac:dyDescent="0.25">
      <c r="A87" s="25" t="s">
        <v>28</v>
      </c>
      <c r="B87" s="25">
        <v>1996</v>
      </c>
      <c r="C87" s="25">
        <v>38.299999999999997</v>
      </c>
      <c r="D87" s="41">
        <v>84</v>
      </c>
    </row>
    <row r="88" spans="1:4" x14ac:dyDescent="0.25">
      <c r="A88" s="25" t="s">
        <v>17</v>
      </c>
      <c r="B88" s="25">
        <v>1997</v>
      </c>
      <c r="C88" s="25">
        <v>32.5</v>
      </c>
      <c r="D88" s="41">
        <v>85</v>
      </c>
    </row>
    <row r="89" spans="1:4" x14ac:dyDescent="0.25">
      <c r="A89" s="25" t="s">
        <v>18</v>
      </c>
      <c r="B89" s="25">
        <v>1997</v>
      </c>
      <c r="C89" s="25">
        <v>40.5</v>
      </c>
      <c r="D89" s="41">
        <v>86</v>
      </c>
    </row>
    <row r="90" spans="1:4" x14ac:dyDescent="0.25">
      <c r="A90" s="25" t="s">
        <v>19</v>
      </c>
      <c r="B90" s="25">
        <v>1997</v>
      </c>
      <c r="C90" s="25">
        <v>44.6</v>
      </c>
      <c r="D90" s="41">
        <v>87</v>
      </c>
    </row>
    <row r="91" spans="1:4" x14ac:dyDescent="0.25">
      <c r="A91" s="25" t="s">
        <v>20</v>
      </c>
      <c r="B91" s="25">
        <v>1997</v>
      </c>
      <c r="C91" s="25">
        <v>50.3</v>
      </c>
      <c r="D91" s="41">
        <v>88</v>
      </c>
    </row>
    <row r="92" spans="1:4" x14ac:dyDescent="0.25">
      <c r="A92" s="25" t="s">
        <v>21</v>
      </c>
      <c r="B92" s="25">
        <v>1997</v>
      </c>
      <c r="C92" s="25">
        <v>58.8</v>
      </c>
      <c r="D92" s="41">
        <v>89</v>
      </c>
    </row>
    <row r="93" spans="1:4" x14ac:dyDescent="0.25">
      <c r="A93" s="25" t="s">
        <v>22</v>
      </c>
      <c r="B93" s="25">
        <v>1997</v>
      </c>
      <c r="C93" s="25">
        <v>69.099999999999994</v>
      </c>
      <c r="D93" s="41">
        <v>90</v>
      </c>
    </row>
    <row r="94" spans="1:4" x14ac:dyDescent="0.25">
      <c r="A94" s="25" t="s">
        <v>23</v>
      </c>
      <c r="B94" s="25">
        <v>1997</v>
      </c>
      <c r="C94" s="25">
        <v>75.8</v>
      </c>
      <c r="D94" s="41">
        <v>91</v>
      </c>
    </row>
    <row r="95" spans="1:4" x14ac:dyDescent="0.25">
      <c r="A95" s="25" t="s">
        <v>24</v>
      </c>
      <c r="B95" s="25">
        <v>1997</v>
      </c>
      <c r="C95" s="25">
        <v>73.3</v>
      </c>
      <c r="D95" s="41">
        <v>92</v>
      </c>
    </row>
    <row r="96" spans="1:4" x14ac:dyDescent="0.25">
      <c r="A96" s="25" t="s">
        <v>25</v>
      </c>
      <c r="B96" s="25">
        <v>1997</v>
      </c>
      <c r="C96" s="25">
        <v>65.099999999999994</v>
      </c>
      <c r="D96" s="41">
        <v>93</v>
      </c>
    </row>
    <row r="97" spans="1:4" x14ac:dyDescent="0.25">
      <c r="A97" s="25" t="s">
        <v>26</v>
      </c>
      <c r="B97" s="25">
        <v>1997</v>
      </c>
      <c r="C97" s="25">
        <v>53.7</v>
      </c>
      <c r="D97" s="41">
        <v>94</v>
      </c>
    </row>
    <row r="98" spans="1:4" x14ac:dyDescent="0.25">
      <c r="A98" s="25" t="s">
        <v>27</v>
      </c>
      <c r="B98" s="25">
        <v>1997</v>
      </c>
      <c r="C98" s="25">
        <v>43.6</v>
      </c>
      <c r="D98" s="41">
        <v>95</v>
      </c>
    </row>
    <row r="99" spans="1:4" x14ac:dyDescent="0.25">
      <c r="A99" s="25" t="s">
        <v>28</v>
      </c>
      <c r="B99" s="25">
        <v>1997</v>
      </c>
      <c r="C99" s="25">
        <v>37.200000000000003</v>
      </c>
      <c r="D99" s="41">
        <v>96</v>
      </c>
    </row>
    <row r="100" spans="1:4" x14ac:dyDescent="0.25">
      <c r="A100" s="25" t="s">
        <v>17</v>
      </c>
      <c r="B100" s="25">
        <v>1998</v>
      </c>
      <c r="C100" s="25">
        <v>40.1</v>
      </c>
      <c r="D100" s="41">
        <v>97</v>
      </c>
    </row>
    <row r="101" spans="1:4" x14ac:dyDescent="0.25">
      <c r="A101" s="25" t="s">
        <v>18</v>
      </c>
      <c r="B101" s="25">
        <v>1998</v>
      </c>
      <c r="C101" s="25">
        <v>41</v>
      </c>
      <c r="D101" s="41">
        <v>98</v>
      </c>
    </row>
    <row r="102" spans="1:4" x14ac:dyDescent="0.25">
      <c r="A102" s="25" t="s">
        <v>19</v>
      </c>
      <c r="B102" s="25">
        <v>1998</v>
      </c>
      <c r="C102" s="25">
        <v>45.5</v>
      </c>
      <c r="D102" s="41">
        <v>99</v>
      </c>
    </row>
    <row r="103" spans="1:4" x14ac:dyDescent="0.25">
      <c r="A103" s="25" t="s">
        <v>20</v>
      </c>
      <c r="B103" s="25">
        <v>1998</v>
      </c>
      <c r="C103" s="25">
        <v>54.9</v>
      </c>
      <c r="D103" s="41">
        <v>100</v>
      </c>
    </row>
    <row r="104" spans="1:4" x14ac:dyDescent="0.25">
      <c r="A104" s="25" t="s">
        <v>21</v>
      </c>
      <c r="B104" s="25">
        <v>1998</v>
      </c>
      <c r="C104" s="25">
        <v>66</v>
      </c>
      <c r="D104" s="41">
        <v>101</v>
      </c>
    </row>
    <row r="105" spans="1:4" x14ac:dyDescent="0.25">
      <c r="A105" s="25" t="s">
        <v>22</v>
      </c>
      <c r="B105" s="25">
        <v>1998</v>
      </c>
      <c r="C105" s="25">
        <v>70.400000000000006</v>
      </c>
      <c r="D105" s="41">
        <v>102</v>
      </c>
    </row>
    <row r="106" spans="1:4" x14ac:dyDescent="0.25">
      <c r="A106" s="25" t="s">
        <v>23</v>
      </c>
      <c r="B106" s="25">
        <v>1998</v>
      </c>
      <c r="C106" s="25">
        <v>75.3</v>
      </c>
      <c r="D106" s="41">
        <v>103</v>
      </c>
    </row>
    <row r="107" spans="1:4" x14ac:dyDescent="0.25">
      <c r="A107" s="25" t="s">
        <v>24</v>
      </c>
      <c r="B107" s="25">
        <v>1998</v>
      </c>
      <c r="C107" s="25">
        <v>76.2</v>
      </c>
      <c r="D107" s="41">
        <v>104</v>
      </c>
    </row>
    <row r="108" spans="1:4" x14ac:dyDescent="0.25">
      <c r="A108" s="25" t="s">
        <v>25</v>
      </c>
      <c r="B108" s="25">
        <v>1998</v>
      </c>
      <c r="C108" s="25">
        <v>72.7</v>
      </c>
      <c r="D108" s="41">
        <v>105</v>
      </c>
    </row>
    <row r="109" spans="1:4" x14ac:dyDescent="0.25">
      <c r="A109" s="25" t="s">
        <v>26</v>
      </c>
      <c r="B109" s="25">
        <v>1998</v>
      </c>
      <c r="C109" s="25">
        <v>56.2</v>
      </c>
      <c r="D109" s="41">
        <v>106</v>
      </c>
    </row>
    <row r="110" spans="1:4" x14ac:dyDescent="0.25">
      <c r="A110" s="25" t="s">
        <v>27</v>
      </c>
      <c r="B110" s="25">
        <v>1998</v>
      </c>
      <c r="C110" s="25">
        <v>45.6</v>
      </c>
      <c r="D110" s="41">
        <v>107</v>
      </c>
    </row>
    <row r="111" spans="1:4" x14ac:dyDescent="0.25">
      <c r="A111" s="25" t="s">
        <v>28</v>
      </c>
      <c r="B111" s="25">
        <v>1998</v>
      </c>
      <c r="C111" s="25">
        <v>40.9</v>
      </c>
      <c r="D111" s="41">
        <v>108</v>
      </c>
    </row>
    <row r="112" spans="1:4" x14ac:dyDescent="0.25">
      <c r="A112" s="25" t="s">
        <v>17</v>
      </c>
      <c r="B112" s="25">
        <v>1999</v>
      </c>
      <c r="C112" s="25">
        <v>34.9</v>
      </c>
      <c r="D112" s="41">
        <v>109</v>
      </c>
    </row>
    <row r="113" spans="1:4" x14ac:dyDescent="0.25">
      <c r="A113" s="25" t="s">
        <v>18</v>
      </c>
      <c r="B113" s="25">
        <v>1999</v>
      </c>
      <c r="C113" s="25">
        <v>37.5</v>
      </c>
      <c r="D113" s="41">
        <v>110</v>
      </c>
    </row>
    <row r="114" spans="1:4" x14ac:dyDescent="0.25">
      <c r="A114" s="25" t="s">
        <v>19</v>
      </c>
      <c r="B114" s="25">
        <v>1999</v>
      </c>
      <c r="C114" s="25">
        <v>41.4</v>
      </c>
      <c r="D114" s="41">
        <v>111</v>
      </c>
    </row>
    <row r="115" spans="1:4" x14ac:dyDescent="0.25">
      <c r="A115" s="25" t="s">
        <v>20</v>
      </c>
      <c r="B115" s="25">
        <v>1999</v>
      </c>
      <c r="C115" s="25">
        <v>53</v>
      </c>
      <c r="D115" s="41">
        <v>112</v>
      </c>
    </row>
    <row r="116" spans="1:4" x14ac:dyDescent="0.25">
      <c r="A116" s="25" t="s">
        <v>21</v>
      </c>
      <c r="B116" s="25">
        <v>1999</v>
      </c>
      <c r="C116" s="25">
        <v>62.8</v>
      </c>
      <c r="D116" s="41">
        <v>113</v>
      </c>
    </row>
    <row r="117" spans="1:4" x14ac:dyDescent="0.25">
      <c r="A117" s="25" t="s">
        <v>22</v>
      </c>
      <c r="B117" s="25">
        <v>1999</v>
      </c>
      <c r="C117" s="25">
        <v>70.8</v>
      </c>
      <c r="D117" s="41">
        <v>114</v>
      </c>
    </row>
    <row r="118" spans="1:4" x14ac:dyDescent="0.25">
      <c r="A118" s="25" t="s">
        <v>23</v>
      </c>
      <c r="B118" s="25">
        <v>1999</v>
      </c>
      <c r="C118" s="25">
        <v>78.5</v>
      </c>
      <c r="D118" s="41">
        <v>115</v>
      </c>
    </row>
    <row r="119" spans="1:4" x14ac:dyDescent="0.25">
      <c r="A119" s="25" t="s">
        <v>24</v>
      </c>
      <c r="B119" s="25">
        <v>1999</v>
      </c>
      <c r="C119" s="25">
        <v>75.400000000000006</v>
      </c>
      <c r="D119" s="41">
        <v>116</v>
      </c>
    </row>
    <row r="120" spans="1:4" x14ac:dyDescent="0.25">
      <c r="A120" s="25" t="s">
        <v>25</v>
      </c>
      <c r="B120" s="25">
        <v>1999</v>
      </c>
      <c r="C120" s="25">
        <v>67</v>
      </c>
      <c r="D120" s="41">
        <v>117</v>
      </c>
    </row>
    <row r="121" spans="1:4" x14ac:dyDescent="0.25">
      <c r="A121" s="25" t="s">
        <v>26</v>
      </c>
      <c r="B121" s="25">
        <v>1999</v>
      </c>
      <c r="C121" s="25">
        <v>53.1</v>
      </c>
      <c r="D121" s="41">
        <v>118</v>
      </c>
    </row>
    <row r="122" spans="1:4" x14ac:dyDescent="0.25">
      <c r="A122" s="25" t="s">
        <v>27</v>
      </c>
      <c r="B122" s="25">
        <v>1999</v>
      </c>
      <c r="C122" s="25">
        <v>50.1</v>
      </c>
      <c r="D122" s="41">
        <v>119</v>
      </c>
    </row>
    <row r="123" spans="1:4" x14ac:dyDescent="0.25">
      <c r="A123" s="25" t="s">
        <v>28</v>
      </c>
      <c r="B123" s="25">
        <v>1999</v>
      </c>
      <c r="C123" s="25">
        <v>38.200000000000003</v>
      </c>
      <c r="D123" s="41">
        <v>120</v>
      </c>
    </row>
    <row r="124" spans="1:4" x14ac:dyDescent="0.25">
      <c r="A124" s="25" t="s">
        <v>17</v>
      </c>
      <c r="B124" s="25">
        <v>2000</v>
      </c>
      <c r="C124" s="25">
        <v>32.700000000000003</v>
      </c>
      <c r="D124" s="41">
        <v>121</v>
      </c>
    </row>
    <row r="125" spans="1:4" x14ac:dyDescent="0.25">
      <c r="A125" s="25" t="s">
        <v>18</v>
      </c>
      <c r="B125" s="25">
        <v>2000</v>
      </c>
      <c r="C125" s="25">
        <v>36.799999999999997</v>
      </c>
      <c r="D125" s="41">
        <v>122</v>
      </c>
    </row>
    <row r="126" spans="1:4" x14ac:dyDescent="0.25">
      <c r="A126" s="25" t="s">
        <v>19</v>
      </c>
      <c r="B126" s="25">
        <v>2000</v>
      </c>
      <c r="C126" s="25">
        <v>48.2</v>
      </c>
      <c r="D126" s="41">
        <v>123</v>
      </c>
    </row>
    <row r="127" spans="1:4" x14ac:dyDescent="0.25">
      <c r="A127" s="25" t="s">
        <v>20</v>
      </c>
      <c r="B127" s="25">
        <v>2000</v>
      </c>
      <c r="C127" s="25">
        <v>53.6</v>
      </c>
      <c r="D127" s="41">
        <v>124</v>
      </c>
    </row>
    <row r="128" spans="1:4" x14ac:dyDescent="0.25">
      <c r="A128" s="25" t="s">
        <v>21</v>
      </c>
      <c r="B128" s="25">
        <v>2000</v>
      </c>
      <c r="C128" s="25">
        <v>64.8</v>
      </c>
      <c r="D128" s="41">
        <v>125</v>
      </c>
    </row>
    <row r="129" spans="1:14" x14ac:dyDescent="0.25">
      <c r="A129" s="25" t="s">
        <v>22</v>
      </c>
      <c r="B129" s="25">
        <v>2000</v>
      </c>
      <c r="C129" s="25">
        <v>72.3</v>
      </c>
      <c r="D129" s="41">
        <v>126</v>
      </c>
    </row>
    <row r="130" spans="1:14" x14ac:dyDescent="0.25">
      <c r="A130" s="25" t="s">
        <v>23</v>
      </c>
      <c r="B130" s="25">
        <v>2000</v>
      </c>
      <c r="C130" s="25">
        <v>72.099999999999994</v>
      </c>
      <c r="D130" s="41">
        <v>127</v>
      </c>
    </row>
    <row r="131" spans="1:14" x14ac:dyDescent="0.25">
      <c r="A131" s="25" t="s">
        <v>24</v>
      </c>
      <c r="B131" s="25">
        <v>2000</v>
      </c>
      <c r="C131" s="25">
        <v>73</v>
      </c>
      <c r="D131" s="41">
        <v>128</v>
      </c>
    </row>
    <row r="132" spans="1:14" x14ac:dyDescent="0.25">
      <c r="A132" s="25" t="s">
        <v>25</v>
      </c>
      <c r="B132" s="25">
        <v>2000</v>
      </c>
      <c r="C132" s="25">
        <v>65.2</v>
      </c>
      <c r="D132" s="41">
        <v>129</v>
      </c>
    </row>
    <row r="133" spans="1:14" x14ac:dyDescent="0.25">
      <c r="A133" s="25" t="s">
        <v>26</v>
      </c>
      <c r="B133" s="25">
        <v>2000</v>
      </c>
      <c r="C133" s="25">
        <v>57.2</v>
      </c>
      <c r="D133" s="41">
        <v>130</v>
      </c>
    </row>
    <row r="134" spans="1:14" ht="15.75" thickBot="1" x14ac:dyDescent="0.3">
      <c r="A134" s="25" t="s">
        <v>27</v>
      </c>
      <c r="B134" s="25">
        <v>2000</v>
      </c>
      <c r="C134" s="25">
        <v>42.9</v>
      </c>
      <c r="D134" s="41">
        <v>131</v>
      </c>
      <c r="M134" s="25" t="s">
        <v>83</v>
      </c>
      <c r="N134" s="71" t="s">
        <v>99</v>
      </c>
    </row>
    <row r="135" spans="1:14" x14ac:dyDescent="0.25">
      <c r="A135" s="25" t="s">
        <v>28</v>
      </c>
      <c r="B135" s="25">
        <v>2000</v>
      </c>
      <c r="C135" s="25">
        <v>28.1</v>
      </c>
      <c r="D135" s="41">
        <v>132</v>
      </c>
      <c r="E135" s="71" t="s">
        <v>99</v>
      </c>
      <c r="F135" s="25" t="s">
        <v>163</v>
      </c>
      <c r="G135" s="53"/>
      <c r="H135" s="53" t="s">
        <v>59</v>
      </c>
      <c r="K135" s="41" t="s">
        <v>17</v>
      </c>
      <c r="L135" s="41">
        <v>2001</v>
      </c>
      <c r="M135" s="41">
        <v>133</v>
      </c>
      <c r="N135" s="71">
        <f>$H$136+($H$137*M135)</f>
        <v>35.180014943538062</v>
      </c>
    </row>
    <row r="136" spans="1:14" x14ac:dyDescent="0.25">
      <c r="A136" s="25" t="s">
        <v>17</v>
      </c>
      <c r="B136" s="25">
        <v>2001</v>
      </c>
      <c r="C136" s="25">
        <v>32.299999999999997</v>
      </c>
      <c r="D136" s="41">
        <v>133</v>
      </c>
      <c r="E136" s="71">
        <f>$H$136+($H$137*D136)</f>
        <v>35.180014943538062</v>
      </c>
      <c r="F136" s="25">
        <f>C136-E136</f>
        <v>-2.8800149435380646</v>
      </c>
      <c r="G136" s="50" t="s">
        <v>53</v>
      </c>
      <c r="H136" s="50">
        <v>38.707093558872906</v>
      </c>
      <c r="K136" s="41" t="s">
        <v>18</v>
      </c>
      <c r="L136" s="41">
        <v>2001</v>
      </c>
      <c r="M136" s="41">
        <v>134</v>
      </c>
      <c r="N136" s="71">
        <f>$H$136+($H$137*M136)</f>
        <v>35.153495555452842</v>
      </c>
    </row>
    <row r="137" spans="1:14" x14ac:dyDescent="0.25">
      <c r="A137" s="25" t="s">
        <v>18</v>
      </c>
      <c r="B137" s="25">
        <v>2001</v>
      </c>
      <c r="C137" s="25">
        <v>38.5</v>
      </c>
      <c r="D137" s="41">
        <v>134</v>
      </c>
      <c r="E137" s="71">
        <f>$H$136+($H$137*D137)</f>
        <v>35.153495555452842</v>
      </c>
      <c r="F137" s="41">
        <f t="shared" ref="F137:F146" si="0">C137-E137</f>
        <v>3.3465044445471577</v>
      </c>
      <c r="G137" s="50" t="s">
        <v>83</v>
      </c>
      <c r="H137" s="50">
        <v>-2.6519388085224374E-2</v>
      </c>
      <c r="K137" s="41" t="s">
        <v>19</v>
      </c>
      <c r="L137" s="41">
        <v>2001</v>
      </c>
      <c r="M137" s="41">
        <v>135</v>
      </c>
      <c r="N137" s="71">
        <f>$H$136+($H$137*M137)+R137</f>
        <v>35.126976167367616</v>
      </c>
    </row>
    <row r="138" spans="1:14" x14ac:dyDescent="0.25">
      <c r="A138" s="25" t="s">
        <v>19</v>
      </c>
      <c r="B138" s="25">
        <v>2001</v>
      </c>
      <c r="C138" s="25">
        <v>36.200000000000003</v>
      </c>
      <c r="D138" s="41">
        <v>135</v>
      </c>
      <c r="E138" s="71">
        <f t="shared" ref="E138:E144" si="1">$H$136+($H$137*D138)+H138</f>
        <v>46.240604057863848</v>
      </c>
      <c r="F138" s="41">
        <f t="shared" si="0"/>
        <v>-10.040604057863845</v>
      </c>
      <c r="G138" s="50" t="s">
        <v>74</v>
      </c>
      <c r="H138" s="50">
        <v>11.113627890496231</v>
      </c>
      <c r="K138" s="41" t="s">
        <v>20</v>
      </c>
      <c r="L138" s="41">
        <v>2001</v>
      </c>
      <c r="M138" s="41">
        <v>136</v>
      </c>
      <c r="N138" s="71">
        <f>$H$136+($H$137*M138)+R138</f>
        <v>35.100456779282389</v>
      </c>
    </row>
    <row r="139" spans="1:14" x14ac:dyDescent="0.25">
      <c r="A139" s="25" t="s">
        <v>20</v>
      </c>
      <c r="B139" s="25">
        <v>2001</v>
      </c>
      <c r="C139" s="25">
        <v>55.5</v>
      </c>
      <c r="D139" s="41">
        <v>136</v>
      </c>
      <c r="E139" s="71">
        <f t="shared" si="1"/>
        <v>52.040604057863845</v>
      </c>
      <c r="F139" s="41">
        <f t="shared" si="0"/>
        <v>3.4593959421361546</v>
      </c>
      <c r="G139" s="50" t="s">
        <v>75</v>
      </c>
      <c r="H139" s="50">
        <v>16.940147278581456</v>
      </c>
      <c r="K139" s="41" t="s">
        <v>21</v>
      </c>
      <c r="L139" s="41">
        <v>2001</v>
      </c>
      <c r="M139" s="41">
        <v>137</v>
      </c>
      <c r="N139" s="71">
        <f>$H$136+($H$137*M139)+R139</f>
        <v>35.07393739119717</v>
      </c>
    </row>
    <row r="140" spans="1:14" x14ac:dyDescent="0.25">
      <c r="A140" s="25" t="s">
        <v>21</v>
      </c>
      <c r="B140" s="25">
        <v>2001</v>
      </c>
      <c r="C140" s="25">
        <v>60.8</v>
      </c>
      <c r="D140" s="41">
        <v>137</v>
      </c>
      <c r="E140" s="71">
        <f t="shared" si="1"/>
        <v>61.290604057863831</v>
      </c>
      <c r="F140" s="41">
        <f t="shared" si="0"/>
        <v>-0.49060405786383399</v>
      </c>
      <c r="G140" s="50" t="s">
        <v>21</v>
      </c>
      <c r="H140" s="50">
        <v>26.216666666666665</v>
      </c>
      <c r="K140" s="41" t="s">
        <v>22</v>
      </c>
      <c r="L140" s="41">
        <v>2001</v>
      </c>
      <c r="M140" s="41">
        <v>138</v>
      </c>
      <c r="N140" s="71">
        <f>$H$136+($H$137*M140)+R140</f>
        <v>35.047418003111943</v>
      </c>
    </row>
    <row r="141" spans="1:14" x14ac:dyDescent="0.25">
      <c r="A141" s="25" t="s">
        <v>22</v>
      </c>
      <c r="B141" s="25">
        <v>2001</v>
      </c>
      <c r="C141" s="25">
        <v>69</v>
      </c>
      <c r="D141" s="41">
        <v>138</v>
      </c>
      <c r="E141" s="71">
        <f t="shared" si="1"/>
        <v>70.240604057863834</v>
      </c>
      <c r="F141" s="41">
        <f t="shared" si="0"/>
        <v>-1.240604057863834</v>
      </c>
      <c r="G141" s="50" t="s">
        <v>76</v>
      </c>
      <c r="H141" s="50">
        <v>35.193186054751898</v>
      </c>
      <c r="K141" s="41" t="s">
        <v>23</v>
      </c>
      <c r="L141" s="41">
        <v>2001</v>
      </c>
      <c r="M141" s="41">
        <v>139</v>
      </c>
      <c r="N141" s="71">
        <f>$H$136+($H$137*M141)+R141</f>
        <v>35.020898615026717</v>
      </c>
    </row>
    <row r="142" spans="1:14" x14ac:dyDescent="0.25">
      <c r="A142" s="25" t="s">
        <v>23</v>
      </c>
      <c r="B142" s="25">
        <v>2001</v>
      </c>
      <c r="C142" s="25">
        <v>72.2</v>
      </c>
      <c r="D142" s="41">
        <v>139</v>
      </c>
      <c r="E142" s="71">
        <f t="shared" si="1"/>
        <v>72.590604057863828</v>
      </c>
      <c r="F142" s="41">
        <f t="shared" si="0"/>
        <v>-0.39060405786382546</v>
      </c>
      <c r="G142" s="50" t="s">
        <v>77</v>
      </c>
      <c r="H142" s="50">
        <v>37.569705442837119</v>
      </c>
      <c r="K142" s="41" t="s">
        <v>24</v>
      </c>
      <c r="L142" s="41">
        <v>2001</v>
      </c>
      <c r="M142" s="41">
        <v>140</v>
      </c>
      <c r="N142" s="71">
        <f>$H$136+($H$137*M142)+R142</f>
        <v>34.99437922694149</v>
      </c>
    </row>
    <row r="143" spans="1:14" x14ac:dyDescent="0.25">
      <c r="A143" s="25" t="s">
        <v>24</v>
      </c>
      <c r="B143" s="25">
        <v>2001</v>
      </c>
      <c r="C143" s="25">
        <v>64.099999999999994</v>
      </c>
      <c r="D143" s="41">
        <v>140</v>
      </c>
      <c r="E143" s="71">
        <f t="shared" si="1"/>
        <v>71.490604057863806</v>
      </c>
      <c r="F143" s="41">
        <f t="shared" si="0"/>
        <v>-7.3906040578638112</v>
      </c>
      <c r="G143" s="50" t="s">
        <v>78</v>
      </c>
      <c r="H143" s="50">
        <v>36.496224830922323</v>
      </c>
      <c r="K143" s="41" t="s">
        <v>25</v>
      </c>
      <c r="L143" s="41">
        <v>2001</v>
      </c>
      <c r="M143" s="41">
        <v>141</v>
      </c>
      <c r="N143" s="71">
        <f>$H$136+($H$137*M143)+R143</f>
        <v>34.96785983885627</v>
      </c>
    </row>
    <row r="144" spans="1:14" x14ac:dyDescent="0.25">
      <c r="A144" s="25" t="s">
        <v>25</v>
      </c>
      <c r="B144" s="25">
        <v>2001</v>
      </c>
      <c r="C144" s="25">
        <v>65.3</v>
      </c>
      <c r="D144" s="41">
        <v>141</v>
      </c>
      <c r="E144" s="71">
        <f t="shared" si="1"/>
        <v>63.740604057863841</v>
      </c>
      <c r="F144" s="41">
        <f t="shared" si="0"/>
        <v>1.5593959421361561</v>
      </c>
      <c r="G144" s="50" t="s">
        <v>79</v>
      </c>
      <c r="H144" s="50">
        <v>28.772744219007571</v>
      </c>
    </row>
    <row r="145" spans="6:8" x14ac:dyDescent="0.25">
      <c r="F145" s="41">
        <f t="shared" si="0"/>
        <v>0</v>
      </c>
      <c r="G145" s="50" t="s">
        <v>80</v>
      </c>
      <c r="H145" s="50">
        <v>21.099263607092805</v>
      </c>
    </row>
    <row r="146" spans="6:8" ht="15.75" thickBot="1" x14ac:dyDescent="0.3">
      <c r="F146" s="41">
        <f t="shared" si="0"/>
        <v>0</v>
      </c>
      <c r="G146" s="52" t="s">
        <v>81</v>
      </c>
      <c r="H146" s="52">
        <v>8.9257829951780163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EFD1-67F4-4B1F-AB90-ED7E5DAEC7AA}">
  <dimension ref="A1:I59"/>
  <sheetViews>
    <sheetView workbookViewId="0">
      <selection activeCell="C6" sqref="C6"/>
    </sheetView>
  </sheetViews>
  <sheetFormatPr defaultRowHeight="15" x14ac:dyDescent="0.25"/>
  <sheetData>
    <row r="1" spans="1:9" x14ac:dyDescent="0.25">
      <c r="A1" t="s">
        <v>186</v>
      </c>
    </row>
    <row r="2" spans="1:9" ht="15.75" thickBot="1" x14ac:dyDescent="0.3"/>
    <row r="3" spans="1:9" x14ac:dyDescent="0.25">
      <c r="A3" s="54" t="s">
        <v>43</v>
      </c>
      <c r="B3" s="54"/>
    </row>
    <row r="4" spans="1:9" x14ac:dyDescent="0.25">
      <c r="A4" s="50" t="s">
        <v>44</v>
      </c>
      <c r="B4" s="50">
        <v>0.98839257702796857</v>
      </c>
      <c r="C4" t="s">
        <v>158</v>
      </c>
    </row>
    <row r="5" spans="1:9" x14ac:dyDescent="0.25">
      <c r="A5" s="50" t="s">
        <v>45</v>
      </c>
      <c r="B5" s="50">
        <v>0.97691988632398874</v>
      </c>
      <c r="C5" t="s">
        <v>162</v>
      </c>
    </row>
    <row r="6" spans="1:9" x14ac:dyDescent="0.25">
      <c r="A6" s="50" t="s">
        <v>46</v>
      </c>
      <c r="B6" s="55">
        <v>0.95174158049561275</v>
      </c>
      <c r="C6" t="s">
        <v>188</v>
      </c>
    </row>
    <row r="7" spans="1:9" x14ac:dyDescent="0.25">
      <c r="A7" s="50" t="s">
        <v>47</v>
      </c>
      <c r="B7" s="50">
        <v>3.17577835842147</v>
      </c>
    </row>
    <row r="8" spans="1:9" ht="15.75" thickBot="1" x14ac:dyDescent="0.3">
      <c r="A8" s="52" t="s">
        <v>48</v>
      </c>
      <c r="B8" s="52">
        <v>24</v>
      </c>
    </row>
    <row r="10" spans="1:9" ht="15.75" thickBot="1" x14ac:dyDescent="0.3">
      <c r="A10" t="s">
        <v>49</v>
      </c>
    </row>
    <row r="11" spans="1:9" x14ac:dyDescent="0.25">
      <c r="A11" s="53"/>
      <c r="B11" s="53" t="s">
        <v>54</v>
      </c>
      <c r="C11" s="53" t="s">
        <v>55</v>
      </c>
      <c r="D11" s="53" t="s">
        <v>56</v>
      </c>
      <c r="E11" s="53" t="s">
        <v>57</v>
      </c>
      <c r="F11" s="53" t="s">
        <v>58</v>
      </c>
    </row>
    <row r="12" spans="1:9" x14ac:dyDescent="0.25">
      <c r="A12" s="50" t="s">
        <v>50</v>
      </c>
      <c r="B12" s="50">
        <v>12</v>
      </c>
      <c r="C12" s="50">
        <v>4695.8483333333324</v>
      </c>
      <c r="D12" s="50">
        <v>391.32069444444437</v>
      </c>
      <c r="E12" s="50">
        <v>38.800064348372629</v>
      </c>
      <c r="F12" s="50">
        <v>3.1056239151448208E-7</v>
      </c>
    </row>
    <row r="13" spans="1:9" x14ac:dyDescent="0.25">
      <c r="A13" s="50" t="s">
        <v>51</v>
      </c>
      <c r="B13" s="50">
        <v>11</v>
      </c>
      <c r="C13" s="50">
        <v>110.94124999999983</v>
      </c>
      <c r="D13" s="50">
        <v>10.085568181818166</v>
      </c>
      <c r="E13" s="50"/>
      <c r="F13" s="50"/>
    </row>
    <row r="14" spans="1:9" ht="15.75" thickBot="1" x14ac:dyDescent="0.3">
      <c r="A14" s="52" t="s">
        <v>52</v>
      </c>
      <c r="B14" s="52">
        <v>23</v>
      </c>
      <c r="C14" s="52">
        <v>4806.7895833333323</v>
      </c>
      <c r="D14" s="52"/>
      <c r="E14" s="52"/>
      <c r="F14" s="52"/>
    </row>
    <row r="15" spans="1:9" ht="15.75" thickBot="1" x14ac:dyDescent="0.3"/>
    <row r="16" spans="1:9" x14ac:dyDescent="0.25">
      <c r="A16" s="53"/>
      <c r="B16" s="53" t="s">
        <v>59</v>
      </c>
      <c r="C16" s="53" t="s">
        <v>47</v>
      </c>
      <c r="D16" s="53" t="s">
        <v>60</v>
      </c>
      <c r="E16" s="53" t="s">
        <v>61</v>
      </c>
      <c r="F16" s="53" t="s">
        <v>62</v>
      </c>
      <c r="G16" s="53" t="s">
        <v>63</v>
      </c>
      <c r="H16" s="53" t="s">
        <v>64</v>
      </c>
      <c r="I16" s="53" t="s">
        <v>65</v>
      </c>
    </row>
    <row r="17" spans="1:9" x14ac:dyDescent="0.25">
      <c r="A17" s="50" t="s">
        <v>53</v>
      </c>
      <c r="B17" s="50">
        <v>41.114583333333329</v>
      </c>
      <c r="C17" s="50">
        <v>2.3433946509517818</v>
      </c>
      <c r="D17" s="50">
        <v>17.544882299972148</v>
      </c>
      <c r="E17" s="50">
        <v>2.1675128377568983E-9</v>
      </c>
      <c r="F17" s="50">
        <v>35.956806482350331</v>
      </c>
      <c r="G17" s="50">
        <v>46.272360184316327</v>
      </c>
      <c r="H17" s="50">
        <v>35.956806482350331</v>
      </c>
      <c r="I17" s="50">
        <v>46.272360184316327</v>
      </c>
    </row>
    <row r="18" spans="1:9" x14ac:dyDescent="0.25">
      <c r="A18" s="50" t="s">
        <v>83</v>
      </c>
      <c r="B18" s="50">
        <v>-2.6041666666666661E-2</v>
      </c>
      <c r="C18" s="50">
        <v>1.0804217380980819E-2</v>
      </c>
      <c r="D18" s="50">
        <v>-2.410324204741479</v>
      </c>
      <c r="E18" s="50">
        <v>3.4594591310369356E-2</v>
      </c>
      <c r="F18" s="50">
        <v>-4.9821588788609594E-2</v>
      </c>
      <c r="G18" s="50">
        <v>-2.261744544723731E-3</v>
      </c>
      <c r="H18" s="50">
        <v>-4.9821588788609594E-2</v>
      </c>
      <c r="I18" s="50">
        <v>-2.261744544723731E-3</v>
      </c>
    </row>
    <row r="19" spans="1:9" x14ac:dyDescent="0.25">
      <c r="A19" s="50" t="s">
        <v>73</v>
      </c>
      <c r="B19" s="50">
        <v>-2.7760416666666541</v>
      </c>
      <c r="C19" s="50">
        <v>3.1757967367152728</v>
      </c>
      <c r="D19" s="50">
        <v>-0.87412447861443254</v>
      </c>
      <c r="E19" s="74">
        <v>0.40073222900852967</v>
      </c>
      <c r="F19" s="50">
        <v>-9.7659231556444208</v>
      </c>
      <c r="G19" s="50">
        <v>4.2138398223111135</v>
      </c>
      <c r="H19" s="50">
        <v>-9.7659231556444208</v>
      </c>
      <c r="I19" s="50">
        <v>4.2138398223111135</v>
      </c>
    </row>
    <row r="20" spans="1:9" x14ac:dyDescent="0.25">
      <c r="A20" s="50" t="s">
        <v>74</v>
      </c>
      <c r="B20" s="50">
        <v>8.676041666666686</v>
      </c>
      <c r="C20" s="50">
        <v>3.1757967367152746</v>
      </c>
      <c r="D20" s="50">
        <v>2.7319259971405829</v>
      </c>
      <c r="E20" s="50">
        <v>1.9511050204916398E-2</v>
      </c>
      <c r="F20" s="50">
        <v>1.6861601776889144</v>
      </c>
      <c r="G20" s="50">
        <v>15.665923155644457</v>
      </c>
      <c r="H20" s="50">
        <v>1.6861601776889144</v>
      </c>
      <c r="I20" s="50">
        <v>15.665923155644457</v>
      </c>
    </row>
    <row r="21" spans="1:9" x14ac:dyDescent="0.25">
      <c r="A21" s="50" t="s">
        <v>75</v>
      </c>
      <c r="B21" s="50">
        <v>14.502083333333353</v>
      </c>
      <c r="C21" s="50">
        <v>3.1758518709585681</v>
      </c>
      <c r="D21" s="50">
        <v>4.5663601208692981</v>
      </c>
      <c r="E21" s="50">
        <v>8.0817979622824546E-4</v>
      </c>
      <c r="F21" s="50">
        <v>7.5120804947042794</v>
      </c>
      <c r="G21" s="50">
        <v>21.492086171962427</v>
      </c>
      <c r="H21" s="50">
        <v>7.5120804947042794</v>
      </c>
      <c r="I21" s="50">
        <v>21.492086171962427</v>
      </c>
    </row>
    <row r="22" spans="1:9" x14ac:dyDescent="0.25">
      <c r="A22" s="50" t="s">
        <v>21</v>
      </c>
      <c r="B22" s="50">
        <v>23.77812500000001</v>
      </c>
      <c r="C22" s="50">
        <v>3.1759437592371049</v>
      </c>
      <c r="D22" s="50">
        <v>7.4869477555584192</v>
      </c>
      <c r="E22" s="50">
        <v>1.2196836073153435E-5</v>
      </c>
      <c r="F22" s="50">
        <v>16.787919916633491</v>
      </c>
      <c r="G22" s="50">
        <v>30.768330083366529</v>
      </c>
      <c r="H22" s="50">
        <v>16.787919916633491</v>
      </c>
      <c r="I22" s="50">
        <v>30.768330083366529</v>
      </c>
    </row>
    <row r="23" spans="1:9" x14ac:dyDescent="0.25">
      <c r="A23" s="50" t="s">
        <v>76</v>
      </c>
      <c r="B23" s="50">
        <v>32.754166666666684</v>
      </c>
      <c r="C23" s="50">
        <v>3.1760723983608465</v>
      </c>
      <c r="D23" s="50">
        <v>10.312789684382173</v>
      </c>
      <c r="E23" s="50">
        <v>5.429860216356143E-7</v>
      </c>
      <c r="F23" s="50">
        <v>25.763678450497803</v>
      </c>
      <c r="G23" s="50">
        <v>39.744654882835569</v>
      </c>
      <c r="H23" s="50">
        <v>25.763678450497803</v>
      </c>
      <c r="I23" s="50">
        <v>39.744654882835569</v>
      </c>
    </row>
    <row r="24" spans="1:9" x14ac:dyDescent="0.25">
      <c r="A24" s="50" t="s">
        <v>77</v>
      </c>
      <c r="B24" s="50">
        <v>35.130208333333343</v>
      </c>
      <c r="C24" s="50">
        <v>3.1762377838645142</v>
      </c>
      <c r="D24" s="50">
        <v>11.060320644693855</v>
      </c>
      <c r="E24" s="50">
        <v>2.6771136280328319E-7</v>
      </c>
      <c r="F24" s="50">
        <v>28.139356106125195</v>
      </c>
      <c r="G24" s="50">
        <v>42.121060560541494</v>
      </c>
      <c r="H24" s="50">
        <v>28.139356106125195</v>
      </c>
      <c r="I24" s="50">
        <v>42.121060560541494</v>
      </c>
    </row>
    <row r="25" spans="1:9" x14ac:dyDescent="0.25">
      <c r="A25" s="50" t="s">
        <v>78</v>
      </c>
      <c r="B25" s="50">
        <v>34.056249999999991</v>
      </c>
      <c r="C25" s="50">
        <v>3.1764399100083605</v>
      </c>
      <c r="D25" s="50">
        <v>10.721515585009243</v>
      </c>
      <c r="E25" s="50">
        <v>3.6697410185088267E-7</v>
      </c>
      <c r="F25" s="50">
        <v>27.064952896148771</v>
      </c>
      <c r="G25" s="50">
        <v>41.047547103851215</v>
      </c>
      <c r="H25" s="50">
        <v>27.064952896148771</v>
      </c>
      <c r="I25" s="50">
        <v>41.047547103851215</v>
      </c>
    </row>
    <row r="26" spans="1:9" x14ac:dyDescent="0.25">
      <c r="A26" s="50" t="s">
        <v>79</v>
      </c>
      <c r="B26" s="50">
        <v>26.332291666666677</v>
      </c>
      <c r="C26" s="50">
        <v>3.1766787697791745</v>
      </c>
      <c r="D26" s="50">
        <v>8.2892522584199337</v>
      </c>
      <c r="E26" s="50">
        <v>4.6527006262475326E-6</v>
      </c>
      <c r="F26" s="50">
        <v>19.340468836004554</v>
      </c>
      <c r="G26" s="50">
        <v>33.3241144973288</v>
      </c>
      <c r="H26" s="50">
        <v>19.340468836004554</v>
      </c>
      <c r="I26" s="50">
        <v>33.3241144973288</v>
      </c>
    </row>
    <row r="27" spans="1:9" x14ac:dyDescent="0.25">
      <c r="A27" s="50" t="s">
        <v>80</v>
      </c>
      <c r="B27" s="50">
        <v>18.658333333333353</v>
      </c>
      <c r="C27" s="50">
        <v>3.1769543548914827</v>
      </c>
      <c r="D27" s="50">
        <v>5.8730253094777867</v>
      </c>
      <c r="E27" s="50">
        <v>1.0723585958147745E-4</v>
      </c>
      <c r="F27" s="50">
        <v>11.665903943928695</v>
      </c>
      <c r="G27" s="50">
        <v>25.650762722738008</v>
      </c>
      <c r="H27" s="50">
        <v>11.665903943928695</v>
      </c>
      <c r="I27" s="50">
        <v>25.650762722738008</v>
      </c>
    </row>
    <row r="28" spans="1:9" x14ac:dyDescent="0.25">
      <c r="A28" s="50" t="s">
        <v>81</v>
      </c>
      <c r="B28" s="50">
        <v>6.4843750000000089</v>
      </c>
      <c r="C28" s="50">
        <v>3.1772666557890012</v>
      </c>
      <c r="D28" s="50">
        <v>2.040865845548542</v>
      </c>
      <c r="E28" s="50">
        <v>6.6005654372301201E-2</v>
      </c>
      <c r="F28" s="50">
        <v>-0.50874175904557006</v>
      </c>
      <c r="G28" s="50">
        <v>13.477491759045588</v>
      </c>
      <c r="H28" s="50">
        <v>-0.50874175904557006</v>
      </c>
      <c r="I28" s="50">
        <v>13.477491759045588</v>
      </c>
    </row>
    <row r="29" spans="1:9" ht="15.75" thickBot="1" x14ac:dyDescent="0.3">
      <c r="A29" s="52" t="s">
        <v>82</v>
      </c>
      <c r="B29" s="52">
        <v>-4.5395833333333258</v>
      </c>
      <c r="C29" s="52">
        <v>3.1776156616462785</v>
      </c>
      <c r="D29" s="52">
        <v>-1.4286130912954498</v>
      </c>
      <c r="E29" s="52">
        <v>0.18089009884047072</v>
      </c>
      <c r="F29" s="52">
        <v>-11.533468249091557</v>
      </c>
      <c r="G29" s="52">
        <v>2.4543015824249057</v>
      </c>
      <c r="H29" s="52">
        <v>-11.533468249091557</v>
      </c>
      <c r="I29" s="52">
        <v>2.4543015824249057</v>
      </c>
    </row>
    <row r="33" spans="1:2" x14ac:dyDescent="0.25">
      <c r="A33" t="s">
        <v>70</v>
      </c>
    </row>
    <row r="34" spans="1:2" ht="15.75" thickBot="1" x14ac:dyDescent="0.3"/>
    <row r="35" spans="1:2" x14ac:dyDescent="0.25">
      <c r="A35" s="53" t="s">
        <v>71</v>
      </c>
      <c r="B35" s="53" t="s">
        <v>16</v>
      </c>
    </row>
    <row r="36" spans="1:2" x14ac:dyDescent="0.25">
      <c r="A36" s="50">
        <v>2.0833333333333335</v>
      </c>
      <c r="B36" s="50">
        <v>28.1</v>
      </c>
    </row>
    <row r="37" spans="1:2" x14ac:dyDescent="0.25">
      <c r="A37" s="50">
        <v>6.25</v>
      </c>
      <c r="B37" s="50">
        <v>32.700000000000003</v>
      </c>
    </row>
    <row r="38" spans="1:2" x14ac:dyDescent="0.25">
      <c r="A38" s="50">
        <v>10.416666666666668</v>
      </c>
      <c r="B38" s="50">
        <v>36.799999999999997</v>
      </c>
    </row>
    <row r="39" spans="1:2" x14ac:dyDescent="0.25">
      <c r="A39" s="50">
        <v>14.583333333333334</v>
      </c>
      <c r="B39" s="50">
        <v>40.799999999999997</v>
      </c>
    </row>
    <row r="40" spans="1:2" x14ac:dyDescent="0.25">
      <c r="A40" s="50">
        <v>18.75</v>
      </c>
      <c r="B40" s="50">
        <v>41.3</v>
      </c>
    </row>
    <row r="41" spans="1:2" x14ac:dyDescent="0.25">
      <c r="A41" s="50">
        <v>22.916666666666668</v>
      </c>
      <c r="B41" s="50">
        <v>42.2</v>
      </c>
    </row>
    <row r="42" spans="1:2" x14ac:dyDescent="0.25">
      <c r="A42" s="50">
        <v>27.083333333333332</v>
      </c>
      <c r="B42" s="50">
        <v>42.9</v>
      </c>
    </row>
    <row r="43" spans="1:2" x14ac:dyDescent="0.25">
      <c r="A43" s="50">
        <v>31.25</v>
      </c>
      <c r="B43" s="50">
        <v>48.1</v>
      </c>
    </row>
    <row r="44" spans="1:2" x14ac:dyDescent="0.25">
      <c r="A44" s="50">
        <v>35.416666666666671</v>
      </c>
      <c r="B44" s="50">
        <v>48.2</v>
      </c>
    </row>
    <row r="45" spans="1:2" x14ac:dyDescent="0.25">
      <c r="A45" s="50">
        <v>39.583333333333336</v>
      </c>
      <c r="B45" s="50">
        <v>48.6</v>
      </c>
    </row>
    <row r="46" spans="1:2" x14ac:dyDescent="0.25">
      <c r="A46" s="50">
        <v>43.750000000000007</v>
      </c>
      <c r="B46" s="50">
        <v>53.6</v>
      </c>
    </row>
    <row r="47" spans="1:2" x14ac:dyDescent="0.25">
      <c r="A47" s="50">
        <v>47.916666666666671</v>
      </c>
      <c r="B47" s="50">
        <v>54.3</v>
      </c>
    </row>
    <row r="48" spans="1:2" x14ac:dyDescent="0.25">
      <c r="A48" s="50">
        <v>52.083333333333336</v>
      </c>
      <c r="B48" s="50">
        <v>57.2</v>
      </c>
    </row>
    <row r="49" spans="1:2" x14ac:dyDescent="0.25">
      <c r="A49" s="50">
        <v>56.250000000000007</v>
      </c>
      <c r="B49" s="50">
        <v>58.7</v>
      </c>
    </row>
    <row r="50" spans="1:2" x14ac:dyDescent="0.25">
      <c r="A50" s="50">
        <v>60.416666666666671</v>
      </c>
      <c r="B50" s="50">
        <v>61.6</v>
      </c>
    </row>
    <row r="51" spans="1:2" x14ac:dyDescent="0.25">
      <c r="A51" s="50">
        <v>64.583333333333343</v>
      </c>
      <c r="B51" s="50">
        <v>64.8</v>
      </c>
    </row>
    <row r="52" spans="1:2" x14ac:dyDescent="0.25">
      <c r="A52" s="50">
        <v>68.75</v>
      </c>
      <c r="B52" s="50">
        <v>65.2</v>
      </c>
    </row>
    <row r="53" spans="1:2" x14ac:dyDescent="0.25">
      <c r="A53" s="50">
        <v>72.916666666666671</v>
      </c>
      <c r="B53" s="50">
        <v>66.099999999999994</v>
      </c>
    </row>
    <row r="54" spans="1:2" x14ac:dyDescent="0.25">
      <c r="A54" s="50">
        <v>77.083333333333329</v>
      </c>
      <c r="B54" s="50">
        <v>72</v>
      </c>
    </row>
    <row r="55" spans="1:2" x14ac:dyDescent="0.25">
      <c r="A55" s="50">
        <v>81.25</v>
      </c>
      <c r="B55" s="50">
        <v>72.099999999999994</v>
      </c>
    </row>
    <row r="56" spans="1:2" x14ac:dyDescent="0.25">
      <c r="A56" s="50">
        <v>85.416666666666671</v>
      </c>
      <c r="B56" s="50">
        <v>72.3</v>
      </c>
    </row>
    <row r="57" spans="1:2" x14ac:dyDescent="0.25">
      <c r="A57" s="50">
        <v>89.583333333333329</v>
      </c>
      <c r="B57" s="50">
        <v>73</v>
      </c>
    </row>
    <row r="58" spans="1:2" x14ac:dyDescent="0.25">
      <c r="A58" s="50">
        <v>93.75</v>
      </c>
      <c r="B58" s="50">
        <v>73.8</v>
      </c>
    </row>
    <row r="59" spans="1:2" ht="15.75" thickBot="1" x14ac:dyDescent="0.3">
      <c r="A59" s="52">
        <v>97.916666666666671</v>
      </c>
      <c r="B59" s="52">
        <v>76.900000000000006</v>
      </c>
    </row>
  </sheetData>
  <sortState ref="B36:B59">
    <sortCondition ref="B36"/>
  </sortState>
  <conditionalFormatting sqref="E17:E29">
    <cfRule type="cellIs" dxfId="10" priority="3" operator="lessThan">
      <formula>0.05</formula>
    </cfRule>
  </conditionalFormatting>
  <conditionalFormatting sqref="F12">
    <cfRule type="cellIs" dxfId="9" priority="2" operator="lessThan">
      <formula>0.05</formula>
    </cfRule>
  </conditionalFormatting>
  <conditionalFormatting sqref="B6">
    <cfRule type="cellIs" dxfId="8" priority="1" operator="lessThan">
      <formula>0.05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1B1A-2A07-40A7-907D-E89CAFA43C79}">
  <dimension ref="A1:I58"/>
  <sheetViews>
    <sheetView topLeftCell="A38" workbookViewId="0"/>
  </sheetViews>
  <sheetFormatPr defaultRowHeight="15" x14ac:dyDescent="0.25"/>
  <sheetData>
    <row r="1" spans="1:9" x14ac:dyDescent="0.25">
      <c r="A1" t="s">
        <v>187</v>
      </c>
    </row>
    <row r="2" spans="1:9" ht="15.75" thickBot="1" x14ac:dyDescent="0.3"/>
    <row r="3" spans="1:9" x14ac:dyDescent="0.25">
      <c r="A3" s="54" t="s">
        <v>43</v>
      </c>
      <c r="B3" s="54"/>
    </row>
    <row r="4" spans="1:9" x14ac:dyDescent="0.25">
      <c r="A4" s="50" t="s">
        <v>44</v>
      </c>
      <c r="B4" s="50">
        <v>0.98758122254332426</v>
      </c>
      <c r="C4" s="41" t="s">
        <v>159</v>
      </c>
    </row>
    <row r="5" spans="1:9" x14ac:dyDescent="0.25">
      <c r="A5" s="50" t="s">
        <v>45</v>
      </c>
      <c r="B5" s="50">
        <v>0.97531667112016696</v>
      </c>
      <c r="C5" t="s">
        <v>161</v>
      </c>
    </row>
    <row r="6" spans="1:9" x14ac:dyDescent="0.25">
      <c r="A6" s="50" t="s">
        <v>46</v>
      </c>
      <c r="B6" s="55">
        <v>0.95269028631365327</v>
      </c>
      <c r="C6" t="s">
        <v>189</v>
      </c>
    </row>
    <row r="7" spans="1:9" x14ac:dyDescent="0.25">
      <c r="A7" s="50" t="s">
        <v>47</v>
      </c>
      <c r="B7" s="50">
        <v>3.1444073122181577</v>
      </c>
    </row>
    <row r="8" spans="1:9" ht="15.75" thickBot="1" x14ac:dyDescent="0.3">
      <c r="A8" s="52" t="s">
        <v>48</v>
      </c>
      <c r="B8" s="52">
        <v>24</v>
      </c>
    </row>
    <row r="10" spans="1:9" ht="15.75" thickBot="1" x14ac:dyDescent="0.3">
      <c r="A10" t="s">
        <v>49</v>
      </c>
    </row>
    <row r="11" spans="1:9" x14ac:dyDescent="0.25">
      <c r="A11" s="53"/>
      <c r="B11" s="53" t="s">
        <v>54</v>
      </c>
      <c r="C11" s="53" t="s">
        <v>55</v>
      </c>
      <c r="D11" s="53" t="s">
        <v>56</v>
      </c>
      <c r="E11" s="53" t="s">
        <v>57</v>
      </c>
      <c r="F11" s="53" t="s">
        <v>58</v>
      </c>
    </row>
    <row r="12" spans="1:9" x14ac:dyDescent="0.25">
      <c r="A12" s="50" t="s">
        <v>50</v>
      </c>
      <c r="B12" s="50">
        <v>11</v>
      </c>
      <c r="C12" s="50">
        <v>4688.14201519176</v>
      </c>
      <c r="D12" s="50">
        <v>426.19472865379635</v>
      </c>
      <c r="E12" s="50">
        <v>43.105280824155159</v>
      </c>
      <c r="F12" s="50">
        <v>6.4863565720111692E-8</v>
      </c>
    </row>
    <row r="13" spans="1:9" x14ac:dyDescent="0.25">
      <c r="A13" s="50" t="s">
        <v>51</v>
      </c>
      <c r="B13" s="50">
        <v>12</v>
      </c>
      <c r="C13" s="50">
        <v>118.64756814157222</v>
      </c>
      <c r="D13" s="50">
        <v>9.8872973451310191</v>
      </c>
      <c r="E13" s="50"/>
      <c r="F13" s="50"/>
    </row>
    <row r="14" spans="1:9" ht="15.75" thickBot="1" x14ac:dyDescent="0.3">
      <c r="A14" s="52" t="s">
        <v>52</v>
      </c>
      <c r="B14" s="52">
        <v>23</v>
      </c>
      <c r="C14" s="52">
        <v>4806.7895833333323</v>
      </c>
      <c r="D14" s="52"/>
      <c r="E14" s="52"/>
      <c r="F14" s="52"/>
    </row>
    <row r="15" spans="1:9" ht="15.75" thickBot="1" x14ac:dyDescent="0.3"/>
    <row r="16" spans="1:9" x14ac:dyDescent="0.25">
      <c r="A16" s="53"/>
      <c r="B16" s="53" t="s">
        <v>59</v>
      </c>
      <c r="C16" s="53" t="s">
        <v>47</v>
      </c>
      <c r="D16" s="53" t="s">
        <v>60</v>
      </c>
      <c r="E16" s="53" t="s">
        <v>61</v>
      </c>
      <c r="F16" s="53" t="s">
        <v>62</v>
      </c>
      <c r="G16" s="53" t="s">
        <v>63</v>
      </c>
      <c r="H16" s="53" t="s">
        <v>64</v>
      </c>
      <c r="I16" s="53" t="s">
        <v>65</v>
      </c>
    </row>
    <row r="17" spans="1:9" x14ac:dyDescent="0.25">
      <c r="A17" s="50" t="s">
        <v>53</v>
      </c>
      <c r="B17" s="50">
        <v>39.724586520989341</v>
      </c>
      <c r="C17" s="50">
        <v>1.7043022230001219</v>
      </c>
      <c r="D17" s="50">
        <v>23.308416773089252</v>
      </c>
      <c r="E17" s="50">
        <v>2.3194113752377612E-11</v>
      </c>
      <c r="F17" s="50">
        <v>36.011230971886299</v>
      </c>
      <c r="G17" s="50">
        <v>43.437942070092383</v>
      </c>
      <c r="H17" s="50">
        <v>36.011230971886299</v>
      </c>
      <c r="I17" s="50">
        <v>43.437942070092383</v>
      </c>
    </row>
    <row r="18" spans="1:9" x14ac:dyDescent="0.25">
      <c r="A18" s="50" t="s">
        <v>83</v>
      </c>
      <c r="B18" s="50">
        <v>-2.6009536926655932E-2</v>
      </c>
      <c r="C18" s="50">
        <v>1.0697429008220698E-2</v>
      </c>
      <c r="D18" s="50">
        <v>-2.4313820551338341</v>
      </c>
      <c r="E18" s="50">
        <v>3.1652491662091289E-2</v>
      </c>
      <c r="F18" s="50">
        <v>-4.9317232494221569E-2</v>
      </c>
      <c r="G18" s="50">
        <v>-2.7018413590902991E-3</v>
      </c>
      <c r="H18" s="50">
        <v>-4.9317232494221569E-2</v>
      </c>
      <c r="I18" s="50">
        <v>-2.7018413590902991E-3</v>
      </c>
    </row>
    <row r="19" spans="1:9" x14ac:dyDescent="0.25">
      <c r="A19" s="50" t="s">
        <v>74</v>
      </c>
      <c r="B19" s="50">
        <v>10.064014305389996</v>
      </c>
      <c r="C19" s="50">
        <v>2.7231838879462189</v>
      </c>
      <c r="D19" s="50">
        <v>3.6956792928809934</v>
      </c>
      <c r="E19" s="50">
        <v>3.0598382325436688E-3</v>
      </c>
      <c r="F19" s="50">
        <v>4.1307063127896901</v>
      </c>
      <c r="G19" s="50">
        <v>15.997322297990301</v>
      </c>
      <c r="H19" s="50">
        <v>4.1307063127896901</v>
      </c>
      <c r="I19" s="50">
        <v>15.997322297990301</v>
      </c>
    </row>
    <row r="20" spans="1:9" x14ac:dyDescent="0.25">
      <c r="A20" s="50" t="s">
        <v>75</v>
      </c>
      <c r="B20" s="50">
        <v>15.890023842316655</v>
      </c>
      <c r="C20" s="50">
        <v>2.7232679316437873</v>
      </c>
      <c r="D20" s="50">
        <v>5.8349102039053875</v>
      </c>
      <c r="E20" s="50">
        <v>8.0242208900525806E-5</v>
      </c>
      <c r="F20" s="50">
        <v>9.9565327342298353</v>
      </c>
      <c r="G20" s="50">
        <v>21.823514950403474</v>
      </c>
      <c r="H20" s="50">
        <v>9.9565327342298353</v>
      </c>
      <c r="I20" s="50">
        <v>21.823514950403474</v>
      </c>
    </row>
    <row r="21" spans="1:9" x14ac:dyDescent="0.25">
      <c r="A21" s="50" t="s">
        <v>21</v>
      </c>
      <c r="B21" s="50">
        <v>25.166033379243299</v>
      </c>
      <c r="C21" s="50">
        <v>2.7233939923271744</v>
      </c>
      <c r="D21" s="50">
        <v>9.2406877044399316</v>
      </c>
      <c r="E21" s="50">
        <v>8.3481234076691497E-7</v>
      </c>
      <c r="F21" s="50">
        <v>19.232267608522196</v>
      </c>
      <c r="G21" s="50">
        <v>31.099799149964401</v>
      </c>
      <c r="H21" s="50">
        <v>19.232267608522196</v>
      </c>
      <c r="I21" s="50">
        <v>31.099799149964401</v>
      </c>
    </row>
    <row r="22" spans="1:9" x14ac:dyDescent="0.25">
      <c r="A22" s="50" t="s">
        <v>76</v>
      </c>
      <c r="B22" s="50">
        <v>34.142042916169956</v>
      </c>
      <c r="C22" s="50">
        <v>2.7235620641620839</v>
      </c>
      <c r="D22" s="50">
        <v>12.535804990613977</v>
      </c>
      <c r="E22" s="50">
        <v>2.9679739808572544E-8</v>
      </c>
      <c r="F22" s="50">
        <v>28.207910948378647</v>
      </c>
      <c r="G22" s="50">
        <v>40.076174883961265</v>
      </c>
      <c r="H22" s="50">
        <v>28.207910948378647</v>
      </c>
      <c r="I22" s="50">
        <v>40.076174883961265</v>
      </c>
    </row>
    <row r="23" spans="1:9" x14ac:dyDescent="0.25">
      <c r="A23" s="50" t="s">
        <v>77</v>
      </c>
      <c r="B23" s="50">
        <v>36.518052453096615</v>
      </c>
      <c r="C23" s="50">
        <v>2.7237721393715537</v>
      </c>
      <c r="D23" s="50">
        <v>13.407161313252251</v>
      </c>
      <c r="E23" s="50">
        <v>1.3929746637890717E-8</v>
      </c>
      <c r="F23" s="50">
        <v>30.583462770743719</v>
      </c>
      <c r="G23" s="50">
        <v>42.452642135449508</v>
      </c>
      <c r="H23" s="50">
        <v>30.583462770743719</v>
      </c>
      <c r="I23" s="50">
        <v>42.452642135449508</v>
      </c>
    </row>
    <row r="24" spans="1:9" x14ac:dyDescent="0.25">
      <c r="A24" s="50" t="s">
        <v>78</v>
      </c>
      <c r="B24" s="50">
        <v>35.444061990023251</v>
      </c>
      <c r="C24" s="50">
        <v>2.7240242082377528</v>
      </c>
      <c r="D24" s="50">
        <v>13.011654552421545</v>
      </c>
      <c r="E24" s="50">
        <v>1.9528189595169456E-8</v>
      </c>
      <c r="F24" s="50">
        <v>29.508923096790721</v>
      </c>
      <c r="G24" s="50">
        <v>41.379200883255777</v>
      </c>
      <c r="H24" s="50">
        <v>29.508923096790721</v>
      </c>
      <c r="I24" s="50">
        <v>41.379200883255777</v>
      </c>
    </row>
    <row r="25" spans="1:9" x14ac:dyDescent="0.25">
      <c r="A25" s="50" t="s">
        <v>79</v>
      </c>
      <c r="B25" s="50">
        <v>27.720071526949926</v>
      </c>
      <c r="C25" s="50">
        <v>2.7243182591042339</v>
      </c>
      <c r="D25" s="50">
        <v>10.175048907855718</v>
      </c>
      <c r="E25" s="50">
        <v>2.968069586153706E-7</v>
      </c>
      <c r="F25" s="50">
        <v>21.784291951916934</v>
      </c>
      <c r="G25" s="50">
        <v>33.655851101982918</v>
      </c>
      <c r="H25" s="50">
        <v>21.784291951916934</v>
      </c>
      <c r="I25" s="50">
        <v>33.655851101982918</v>
      </c>
    </row>
    <row r="26" spans="1:9" x14ac:dyDescent="0.25">
      <c r="A26" s="50" t="s">
        <v>80</v>
      </c>
      <c r="B26" s="50">
        <v>20.046081063876592</v>
      </c>
      <c r="C26" s="50">
        <v>2.7246542783786158</v>
      </c>
      <c r="D26" s="50">
        <v>7.3572934456130676</v>
      </c>
      <c r="E26" s="50">
        <v>8.7667708898225616E-6</v>
      </c>
      <c r="F26" s="50">
        <v>14.10956936573756</v>
      </c>
      <c r="G26" s="50">
        <v>25.982592762015624</v>
      </c>
      <c r="H26" s="50">
        <v>14.10956936573756</v>
      </c>
      <c r="I26" s="50">
        <v>25.982592762015624</v>
      </c>
    </row>
    <row r="27" spans="1:9" x14ac:dyDescent="0.25">
      <c r="A27" s="50" t="s">
        <v>81</v>
      </c>
      <c r="B27" s="50">
        <v>7.8720906008032348</v>
      </c>
      <c r="C27" s="50">
        <v>2.7250322505357332</v>
      </c>
      <c r="D27" s="50">
        <v>2.8888063982566097</v>
      </c>
      <c r="E27" s="50">
        <v>1.3606256254631381E-2</v>
      </c>
      <c r="F27" s="50">
        <v>1.9347553720790183</v>
      </c>
      <c r="G27" s="50">
        <v>13.809425829527452</v>
      </c>
      <c r="H27" s="50">
        <v>1.9347553720790183</v>
      </c>
      <c r="I27" s="50">
        <v>13.809425829527452</v>
      </c>
    </row>
    <row r="28" spans="1:9" ht="15.75" thickBot="1" x14ac:dyDescent="0.3">
      <c r="A28" s="52" t="s">
        <v>82</v>
      </c>
      <c r="B28" s="52">
        <v>-3.151899862270112</v>
      </c>
      <c r="C28" s="52">
        <v>2.7254521581212101</v>
      </c>
      <c r="D28" s="52">
        <v>-1.1564686075586348</v>
      </c>
      <c r="E28" s="75">
        <v>0.26999409464857627</v>
      </c>
      <c r="F28" s="52">
        <v>-9.0901499910288397</v>
      </c>
      <c r="G28" s="52">
        <v>2.7863502664886162</v>
      </c>
      <c r="H28" s="52">
        <v>-9.0901499910288397</v>
      </c>
      <c r="I28" s="52">
        <v>2.7863502664886162</v>
      </c>
    </row>
    <row r="32" spans="1:9" x14ac:dyDescent="0.25">
      <c r="A32" t="s">
        <v>70</v>
      </c>
    </row>
    <row r="33" spans="1:2" ht="15.75" thickBot="1" x14ac:dyDescent="0.3"/>
    <row r="34" spans="1:2" x14ac:dyDescent="0.25">
      <c r="A34" s="53" t="s">
        <v>71</v>
      </c>
      <c r="B34" s="53" t="s">
        <v>16</v>
      </c>
    </row>
    <row r="35" spans="1:2" x14ac:dyDescent="0.25">
      <c r="A35" s="50">
        <v>2.0833333333333335</v>
      </c>
      <c r="B35" s="50">
        <v>28.1</v>
      </c>
    </row>
    <row r="36" spans="1:2" x14ac:dyDescent="0.25">
      <c r="A36" s="50">
        <v>6.25</v>
      </c>
      <c r="B36" s="50">
        <v>32.700000000000003</v>
      </c>
    </row>
    <row r="37" spans="1:2" x14ac:dyDescent="0.25">
      <c r="A37" s="50">
        <v>10.416666666666668</v>
      </c>
      <c r="B37" s="50">
        <v>36.799999999999997</v>
      </c>
    </row>
    <row r="38" spans="1:2" x14ac:dyDescent="0.25">
      <c r="A38" s="50">
        <v>14.583333333333334</v>
      </c>
      <c r="B38" s="50">
        <v>40.799999999999997</v>
      </c>
    </row>
    <row r="39" spans="1:2" x14ac:dyDescent="0.25">
      <c r="A39" s="50">
        <v>18.75</v>
      </c>
      <c r="B39" s="50">
        <v>41.3</v>
      </c>
    </row>
    <row r="40" spans="1:2" x14ac:dyDescent="0.25">
      <c r="A40" s="50">
        <v>22.916666666666668</v>
      </c>
      <c r="B40" s="50">
        <v>42.2</v>
      </c>
    </row>
    <row r="41" spans="1:2" x14ac:dyDescent="0.25">
      <c r="A41" s="50">
        <v>27.083333333333332</v>
      </c>
      <c r="B41" s="50">
        <v>42.9</v>
      </c>
    </row>
    <row r="42" spans="1:2" x14ac:dyDescent="0.25">
      <c r="A42" s="50">
        <v>31.25</v>
      </c>
      <c r="B42" s="50">
        <v>48.1</v>
      </c>
    </row>
    <row r="43" spans="1:2" x14ac:dyDescent="0.25">
      <c r="A43" s="50">
        <v>35.416666666666671</v>
      </c>
      <c r="B43" s="50">
        <v>48.2</v>
      </c>
    </row>
    <row r="44" spans="1:2" x14ac:dyDescent="0.25">
      <c r="A44" s="50">
        <v>39.583333333333336</v>
      </c>
      <c r="B44" s="50">
        <v>48.6</v>
      </c>
    </row>
    <row r="45" spans="1:2" x14ac:dyDescent="0.25">
      <c r="A45" s="50">
        <v>43.750000000000007</v>
      </c>
      <c r="B45" s="50">
        <v>53.6</v>
      </c>
    </row>
    <row r="46" spans="1:2" x14ac:dyDescent="0.25">
      <c r="A46" s="50">
        <v>47.916666666666671</v>
      </c>
      <c r="B46" s="50">
        <v>54.3</v>
      </c>
    </row>
    <row r="47" spans="1:2" x14ac:dyDescent="0.25">
      <c r="A47" s="50">
        <v>52.083333333333336</v>
      </c>
      <c r="B47" s="50">
        <v>57.2</v>
      </c>
    </row>
    <row r="48" spans="1:2" x14ac:dyDescent="0.25">
      <c r="A48" s="50">
        <v>56.250000000000007</v>
      </c>
      <c r="B48" s="50">
        <v>58.7</v>
      </c>
    </row>
    <row r="49" spans="1:2" x14ac:dyDescent="0.25">
      <c r="A49" s="50">
        <v>60.416666666666671</v>
      </c>
      <c r="B49" s="50">
        <v>61.6</v>
      </c>
    </row>
    <row r="50" spans="1:2" x14ac:dyDescent="0.25">
      <c r="A50" s="50">
        <v>64.583333333333343</v>
      </c>
      <c r="B50" s="50">
        <v>64.8</v>
      </c>
    </row>
    <row r="51" spans="1:2" x14ac:dyDescent="0.25">
      <c r="A51" s="50">
        <v>68.75</v>
      </c>
      <c r="B51" s="50">
        <v>65.2</v>
      </c>
    </row>
    <row r="52" spans="1:2" x14ac:dyDescent="0.25">
      <c r="A52" s="50">
        <v>72.916666666666671</v>
      </c>
      <c r="B52" s="50">
        <v>66.099999999999994</v>
      </c>
    </row>
    <row r="53" spans="1:2" x14ac:dyDescent="0.25">
      <c r="A53" s="50">
        <v>77.083333333333329</v>
      </c>
      <c r="B53" s="50">
        <v>72</v>
      </c>
    </row>
    <row r="54" spans="1:2" x14ac:dyDescent="0.25">
      <c r="A54" s="50">
        <v>81.25</v>
      </c>
      <c r="B54" s="50">
        <v>72.099999999999994</v>
      </c>
    </row>
    <row r="55" spans="1:2" x14ac:dyDescent="0.25">
      <c r="A55" s="50">
        <v>85.416666666666671</v>
      </c>
      <c r="B55" s="50">
        <v>72.3</v>
      </c>
    </row>
    <row r="56" spans="1:2" x14ac:dyDescent="0.25">
      <c r="A56" s="50">
        <v>89.583333333333329</v>
      </c>
      <c r="B56" s="50">
        <v>73</v>
      </c>
    </row>
    <row r="57" spans="1:2" x14ac:dyDescent="0.25">
      <c r="A57" s="50">
        <v>93.75</v>
      </c>
      <c r="B57" s="50">
        <v>73.8</v>
      </c>
    </row>
    <row r="58" spans="1:2" ht="15.75" thickBot="1" x14ac:dyDescent="0.3">
      <c r="A58" s="52">
        <v>97.916666666666671</v>
      </c>
      <c r="B58" s="52">
        <v>76.900000000000006</v>
      </c>
    </row>
  </sheetData>
  <sortState ref="B35:B58">
    <sortCondition ref="B35"/>
  </sortState>
  <conditionalFormatting sqref="E17:E27">
    <cfRule type="cellIs" dxfId="7" priority="3" operator="lessThan">
      <formula>0.05</formula>
    </cfRule>
  </conditionalFormatting>
  <conditionalFormatting sqref="F12">
    <cfRule type="cellIs" dxfId="6" priority="2" operator="lessThan">
      <formula>0.05</formula>
    </cfRule>
  </conditionalFormatting>
  <conditionalFormatting sqref="E28">
    <cfRule type="cellIs" dxfId="5" priority="1" operator="lessThan">
      <formula>0.05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5F5E-7CE2-46B9-99C9-4D4D6A141E0A}">
  <dimension ref="A1:I57"/>
  <sheetViews>
    <sheetView workbookViewId="0">
      <selection activeCell="I7" sqref="I7"/>
    </sheetView>
  </sheetViews>
  <sheetFormatPr defaultRowHeight="15" x14ac:dyDescent="0.25"/>
  <sheetData>
    <row r="1" spans="1:9" x14ac:dyDescent="0.25">
      <c r="A1" s="41" t="s">
        <v>191</v>
      </c>
    </row>
    <row r="2" spans="1:9" ht="15.75" thickBot="1" x14ac:dyDescent="0.3"/>
    <row r="3" spans="1:9" x14ac:dyDescent="0.25">
      <c r="A3" s="54" t="s">
        <v>43</v>
      </c>
      <c r="B3" s="54"/>
    </row>
    <row r="4" spans="1:9" x14ac:dyDescent="0.25">
      <c r="A4" s="50" t="s">
        <v>44</v>
      </c>
      <c r="B4" s="50">
        <v>0.98618744350025844</v>
      </c>
      <c r="C4" t="s">
        <v>160</v>
      </c>
    </row>
    <row r="5" spans="1:9" x14ac:dyDescent="0.25">
      <c r="A5" s="50" t="s">
        <v>45</v>
      </c>
      <c r="B5" s="50">
        <v>0.97256567371757541</v>
      </c>
    </row>
    <row r="6" spans="1:9" x14ac:dyDescent="0.25">
      <c r="A6" s="50" t="s">
        <v>46</v>
      </c>
      <c r="B6" s="55">
        <v>0.95146234580801803</v>
      </c>
      <c r="C6" s="41" t="s">
        <v>190</v>
      </c>
    </row>
    <row r="7" spans="1:9" x14ac:dyDescent="0.25">
      <c r="A7" s="50" t="s">
        <v>47</v>
      </c>
      <c r="B7" s="50">
        <v>3.1849530101608687</v>
      </c>
    </row>
    <row r="8" spans="1:9" ht="15.75" thickBot="1" x14ac:dyDescent="0.3">
      <c r="A8" s="52" t="s">
        <v>48</v>
      </c>
      <c r="B8" s="52">
        <v>24</v>
      </c>
    </row>
    <row r="10" spans="1:9" ht="15.75" thickBot="1" x14ac:dyDescent="0.3">
      <c r="A10" t="s">
        <v>49</v>
      </c>
    </row>
    <row r="11" spans="1:9" x14ac:dyDescent="0.25">
      <c r="A11" s="53"/>
      <c r="B11" s="53" t="s">
        <v>54</v>
      </c>
      <c r="C11" s="53" t="s">
        <v>55</v>
      </c>
      <c r="D11" s="53" t="s">
        <v>56</v>
      </c>
      <c r="E11" s="53" t="s">
        <v>57</v>
      </c>
      <c r="F11" s="53" t="s">
        <v>58</v>
      </c>
    </row>
    <row r="12" spans="1:9" x14ac:dyDescent="0.25">
      <c r="A12" s="50" t="s">
        <v>50</v>
      </c>
      <c r="B12" s="50">
        <v>10</v>
      </c>
      <c r="C12" s="50">
        <v>4674.9185495332058</v>
      </c>
      <c r="D12" s="50">
        <v>467.49185495332057</v>
      </c>
      <c r="E12" s="50">
        <v>46.085891186722115</v>
      </c>
      <c r="F12" s="50">
        <v>1.6994955685346229E-8</v>
      </c>
    </row>
    <row r="13" spans="1:9" x14ac:dyDescent="0.25">
      <c r="A13" s="50" t="s">
        <v>51</v>
      </c>
      <c r="B13" s="50">
        <v>13</v>
      </c>
      <c r="C13" s="50">
        <v>131.87103380012613</v>
      </c>
      <c r="D13" s="50">
        <v>10.143925676932779</v>
      </c>
      <c r="E13" s="50"/>
      <c r="F13" s="50"/>
    </row>
    <row r="14" spans="1:9" ht="15.75" thickBot="1" x14ac:dyDescent="0.3">
      <c r="A14" s="52" t="s">
        <v>52</v>
      </c>
      <c r="B14" s="52">
        <v>23</v>
      </c>
      <c r="C14" s="52">
        <v>4806.7895833333323</v>
      </c>
      <c r="D14" s="52"/>
      <c r="E14" s="52"/>
      <c r="F14" s="52"/>
    </row>
    <row r="15" spans="1:9" ht="15.75" thickBot="1" x14ac:dyDescent="0.3"/>
    <row r="16" spans="1:9" x14ac:dyDescent="0.25">
      <c r="A16" s="53"/>
      <c r="B16" s="53" t="s">
        <v>59</v>
      </c>
      <c r="C16" s="53" t="s">
        <v>47</v>
      </c>
      <c r="D16" s="53" t="s">
        <v>60</v>
      </c>
      <c r="E16" s="53" t="s">
        <v>61</v>
      </c>
      <c r="F16" s="53" t="s">
        <v>62</v>
      </c>
      <c r="G16" s="53" t="s">
        <v>63</v>
      </c>
      <c r="H16" s="53" t="s">
        <v>64</v>
      </c>
      <c r="I16" s="53" t="s">
        <v>65</v>
      </c>
    </row>
    <row r="17" spans="1:9" x14ac:dyDescent="0.25">
      <c r="A17" s="50" t="s">
        <v>53</v>
      </c>
      <c r="B17" s="50">
        <v>38.707093558872906</v>
      </c>
      <c r="C17" s="50">
        <v>1.4784615962767427</v>
      </c>
      <c r="D17" s="50">
        <v>26.18065538959566</v>
      </c>
      <c r="E17" s="50">
        <v>1.2416617801086566E-12</v>
      </c>
      <c r="F17" s="50">
        <v>35.513071466492683</v>
      </c>
      <c r="G17" s="50">
        <v>41.901115651253129</v>
      </c>
      <c r="H17" s="50">
        <v>35.513071466492683</v>
      </c>
      <c r="I17" s="50">
        <v>41.901115651253129</v>
      </c>
    </row>
    <row r="18" spans="1:9" x14ac:dyDescent="0.25">
      <c r="A18" s="50" t="s">
        <v>83</v>
      </c>
      <c r="B18" s="50">
        <v>-2.6519388085224374E-2</v>
      </c>
      <c r="C18" s="50">
        <v>1.0826161740428206E-2</v>
      </c>
      <c r="D18" s="50">
        <v>-2.4495651109841496</v>
      </c>
      <c r="E18" s="50">
        <v>2.9236865434910539E-2</v>
      </c>
      <c r="F18" s="50">
        <v>-4.9907888579042145E-2</v>
      </c>
      <c r="G18" s="50">
        <v>-3.1308875914066031E-3</v>
      </c>
      <c r="H18" s="50">
        <v>-4.9907888579042145E-2</v>
      </c>
      <c r="I18" s="50">
        <v>-3.1308875914066031E-3</v>
      </c>
    </row>
    <row r="19" spans="1:9" x14ac:dyDescent="0.25">
      <c r="A19" s="50" t="s">
        <v>74</v>
      </c>
      <c r="B19" s="50">
        <v>11.113627890496231</v>
      </c>
      <c r="C19" s="50">
        <v>2.6005933824931775</v>
      </c>
      <c r="D19" s="50">
        <v>4.2734969508542102</v>
      </c>
      <c r="E19" s="50">
        <v>9.0675707048384977E-4</v>
      </c>
      <c r="F19" s="50">
        <v>5.4953874587534157</v>
      </c>
      <c r="G19" s="50">
        <v>16.731868322239045</v>
      </c>
      <c r="H19" s="50">
        <v>5.4953874587534157</v>
      </c>
      <c r="I19" s="50">
        <v>16.731868322239045</v>
      </c>
    </row>
    <row r="20" spans="1:9" x14ac:dyDescent="0.25">
      <c r="A20" s="50" t="s">
        <v>75</v>
      </c>
      <c r="B20" s="50">
        <v>16.940147278581456</v>
      </c>
      <c r="C20" s="50">
        <v>2.6005257783250717</v>
      </c>
      <c r="D20" s="50">
        <v>6.51412395899884</v>
      </c>
      <c r="E20" s="50">
        <v>1.9599441404753545E-5</v>
      </c>
      <c r="F20" s="50">
        <v>11.322052896764463</v>
      </c>
      <c r="G20" s="50">
        <v>22.558241660398451</v>
      </c>
      <c r="H20" s="50">
        <v>11.322052896764463</v>
      </c>
      <c r="I20" s="50">
        <v>22.558241660398451</v>
      </c>
    </row>
    <row r="21" spans="1:9" x14ac:dyDescent="0.25">
      <c r="A21" s="50" t="s">
        <v>21</v>
      </c>
      <c r="B21" s="50">
        <v>26.216666666666665</v>
      </c>
      <c r="C21" s="50">
        <v>2.6005032432118189</v>
      </c>
      <c r="D21" s="50">
        <v>10.08138203061308</v>
      </c>
      <c r="E21" s="50">
        <v>1.6376162156618981E-7</v>
      </c>
      <c r="F21" s="50">
        <v>20.598620969002013</v>
      </c>
      <c r="G21" s="50">
        <v>31.834712364331317</v>
      </c>
      <c r="H21" s="50">
        <v>20.598620969002013</v>
      </c>
      <c r="I21" s="50">
        <v>31.834712364331317</v>
      </c>
    </row>
    <row r="22" spans="1:9" x14ac:dyDescent="0.25">
      <c r="A22" s="50" t="s">
        <v>76</v>
      </c>
      <c r="B22" s="50">
        <v>35.193186054751898</v>
      </c>
      <c r="C22" s="50">
        <v>2.6005257783250713</v>
      </c>
      <c r="D22" s="50">
        <v>13.533104093057243</v>
      </c>
      <c r="E22" s="50">
        <v>4.8793534838511899E-9</v>
      </c>
      <c r="F22" s="50">
        <v>29.575091672934906</v>
      </c>
      <c r="G22" s="50">
        <v>40.811280436568893</v>
      </c>
      <c r="H22" s="50">
        <v>29.575091672934906</v>
      </c>
      <c r="I22" s="50">
        <v>40.811280436568893</v>
      </c>
    </row>
    <row r="23" spans="1:9" x14ac:dyDescent="0.25">
      <c r="A23" s="50" t="s">
        <v>77</v>
      </c>
      <c r="B23" s="50">
        <v>37.569705442837119</v>
      </c>
      <c r="C23" s="50">
        <v>2.600593382493178</v>
      </c>
      <c r="D23" s="50">
        <v>14.446589649789541</v>
      </c>
      <c r="E23" s="50">
        <v>2.1931228554182208E-9</v>
      </c>
      <c r="F23" s="50">
        <v>31.951465011094303</v>
      </c>
      <c r="G23" s="50">
        <v>43.187945874579938</v>
      </c>
      <c r="H23" s="50">
        <v>31.951465011094303</v>
      </c>
      <c r="I23" s="50">
        <v>43.187945874579938</v>
      </c>
    </row>
    <row r="24" spans="1:9" x14ac:dyDescent="0.25">
      <c r="A24" s="50" t="s">
        <v>78</v>
      </c>
      <c r="B24" s="50">
        <v>36.496224830922323</v>
      </c>
      <c r="C24" s="50">
        <v>2.6007060522014891</v>
      </c>
      <c r="D24" s="50">
        <v>14.033198715413604</v>
      </c>
      <c r="E24" s="50">
        <v>3.1314901432600699E-9</v>
      </c>
      <c r="F24" s="50">
        <v>30.877740991073139</v>
      </c>
      <c r="G24" s="50">
        <v>42.114708670771506</v>
      </c>
      <c r="H24" s="50">
        <v>30.877740991073139</v>
      </c>
      <c r="I24" s="50">
        <v>42.114708670771506</v>
      </c>
    </row>
    <row r="25" spans="1:9" x14ac:dyDescent="0.25">
      <c r="A25" s="50" t="s">
        <v>79</v>
      </c>
      <c r="B25" s="50">
        <v>28.772744219007571</v>
      </c>
      <c r="C25" s="50">
        <v>2.600863781593274</v>
      </c>
      <c r="D25" s="50">
        <v>11.062764771702712</v>
      </c>
      <c r="E25" s="50">
        <v>5.5073692318674403E-8</v>
      </c>
      <c r="F25" s="50">
        <v>23.153919625524171</v>
      </c>
      <c r="G25" s="50">
        <v>34.391568812490974</v>
      </c>
      <c r="H25" s="50">
        <v>23.153919625524171</v>
      </c>
      <c r="I25" s="50">
        <v>34.391568812490974</v>
      </c>
    </row>
    <row r="26" spans="1:9" x14ac:dyDescent="0.25">
      <c r="A26" s="50" t="s">
        <v>80</v>
      </c>
      <c r="B26" s="50">
        <v>21.099263607092805</v>
      </c>
      <c r="C26" s="50">
        <v>2.6010665624712361</v>
      </c>
      <c r="D26" s="50">
        <v>8.1117738052219224</v>
      </c>
      <c r="E26" s="50">
        <v>1.9203861084484746E-6</v>
      </c>
      <c r="F26" s="50">
        <v>15.480000932156525</v>
      </c>
      <c r="G26" s="50">
        <v>26.718526282029085</v>
      </c>
      <c r="H26" s="50">
        <v>15.480000932156525</v>
      </c>
      <c r="I26" s="50">
        <v>26.718526282029085</v>
      </c>
    </row>
    <row r="27" spans="1:9" ht="15.75" thickBot="1" x14ac:dyDescent="0.3">
      <c r="A27" s="52" t="s">
        <v>81</v>
      </c>
      <c r="B27" s="52">
        <v>8.9257829951780163</v>
      </c>
      <c r="C27" s="52">
        <v>2.6013143842996493</v>
      </c>
      <c r="D27" s="52">
        <v>3.4312588470851439</v>
      </c>
      <c r="E27" s="52">
        <v>4.4659574102831239E-3</v>
      </c>
      <c r="F27" s="52">
        <v>3.3059849337312466</v>
      </c>
      <c r="G27" s="52">
        <v>14.545581056624787</v>
      </c>
      <c r="H27" s="52">
        <v>3.3059849337312466</v>
      </c>
      <c r="I27" s="52">
        <v>14.545581056624787</v>
      </c>
    </row>
    <row r="31" spans="1:9" x14ac:dyDescent="0.25">
      <c r="A31" t="s">
        <v>70</v>
      </c>
    </row>
    <row r="32" spans="1:9" ht="15.75" thickBot="1" x14ac:dyDescent="0.3"/>
    <row r="33" spans="1:2" x14ac:dyDescent="0.25">
      <c r="A33" s="53" t="s">
        <v>71</v>
      </c>
      <c r="B33" s="53" t="s">
        <v>16</v>
      </c>
    </row>
    <row r="34" spans="1:2" x14ac:dyDescent="0.25">
      <c r="A34" s="50">
        <v>2.0833333333333335</v>
      </c>
      <c r="B34" s="50">
        <v>28.1</v>
      </c>
    </row>
    <row r="35" spans="1:2" x14ac:dyDescent="0.25">
      <c r="A35" s="50">
        <v>6.25</v>
      </c>
      <c r="B35" s="50">
        <v>32.700000000000003</v>
      </c>
    </row>
    <row r="36" spans="1:2" x14ac:dyDescent="0.25">
      <c r="A36" s="50">
        <v>10.416666666666668</v>
      </c>
      <c r="B36" s="50">
        <v>36.799999999999997</v>
      </c>
    </row>
    <row r="37" spans="1:2" x14ac:dyDescent="0.25">
      <c r="A37" s="50">
        <v>14.583333333333334</v>
      </c>
      <c r="B37" s="50">
        <v>40.799999999999997</v>
      </c>
    </row>
    <row r="38" spans="1:2" x14ac:dyDescent="0.25">
      <c r="A38" s="50">
        <v>18.75</v>
      </c>
      <c r="B38" s="50">
        <v>41.3</v>
      </c>
    </row>
    <row r="39" spans="1:2" x14ac:dyDescent="0.25">
      <c r="A39" s="50">
        <v>22.916666666666668</v>
      </c>
      <c r="B39" s="50">
        <v>42.2</v>
      </c>
    </row>
    <row r="40" spans="1:2" x14ac:dyDescent="0.25">
      <c r="A40" s="50">
        <v>27.083333333333332</v>
      </c>
      <c r="B40" s="50">
        <v>42.9</v>
      </c>
    </row>
    <row r="41" spans="1:2" x14ac:dyDescent="0.25">
      <c r="A41" s="50">
        <v>31.25</v>
      </c>
      <c r="B41" s="50">
        <v>48.1</v>
      </c>
    </row>
    <row r="42" spans="1:2" x14ac:dyDescent="0.25">
      <c r="A42" s="50">
        <v>35.416666666666671</v>
      </c>
      <c r="B42" s="50">
        <v>48.2</v>
      </c>
    </row>
    <row r="43" spans="1:2" x14ac:dyDescent="0.25">
      <c r="A43" s="50">
        <v>39.583333333333336</v>
      </c>
      <c r="B43" s="50">
        <v>48.6</v>
      </c>
    </row>
    <row r="44" spans="1:2" x14ac:dyDescent="0.25">
      <c r="A44" s="50">
        <v>43.750000000000007</v>
      </c>
      <c r="B44" s="50">
        <v>53.6</v>
      </c>
    </row>
    <row r="45" spans="1:2" x14ac:dyDescent="0.25">
      <c r="A45" s="50">
        <v>47.916666666666671</v>
      </c>
      <c r="B45" s="50">
        <v>54.3</v>
      </c>
    </row>
    <row r="46" spans="1:2" x14ac:dyDescent="0.25">
      <c r="A46" s="50">
        <v>52.083333333333336</v>
      </c>
      <c r="B46" s="50">
        <v>57.2</v>
      </c>
    </row>
    <row r="47" spans="1:2" x14ac:dyDescent="0.25">
      <c r="A47" s="50">
        <v>56.250000000000007</v>
      </c>
      <c r="B47" s="50">
        <v>58.7</v>
      </c>
    </row>
    <row r="48" spans="1:2" x14ac:dyDescent="0.25">
      <c r="A48" s="50">
        <v>60.416666666666671</v>
      </c>
      <c r="B48" s="50">
        <v>61.6</v>
      </c>
    </row>
    <row r="49" spans="1:2" x14ac:dyDescent="0.25">
      <c r="A49" s="50">
        <v>64.583333333333343</v>
      </c>
      <c r="B49" s="50">
        <v>64.8</v>
      </c>
    </row>
    <row r="50" spans="1:2" x14ac:dyDescent="0.25">
      <c r="A50" s="50">
        <v>68.75</v>
      </c>
      <c r="B50" s="50">
        <v>65.2</v>
      </c>
    </row>
    <row r="51" spans="1:2" x14ac:dyDescent="0.25">
      <c r="A51" s="50">
        <v>72.916666666666671</v>
      </c>
      <c r="B51" s="50">
        <v>66.099999999999994</v>
      </c>
    </row>
    <row r="52" spans="1:2" x14ac:dyDescent="0.25">
      <c r="A52" s="50">
        <v>77.083333333333329</v>
      </c>
      <c r="B52" s="50">
        <v>72</v>
      </c>
    </row>
    <row r="53" spans="1:2" x14ac:dyDescent="0.25">
      <c r="A53" s="50">
        <v>81.25</v>
      </c>
      <c r="B53" s="50">
        <v>72.099999999999994</v>
      </c>
    </row>
    <row r="54" spans="1:2" x14ac:dyDescent="0.25">
      <c r="A54" s="50">
        <v>85.416666666666671</v>
      </c>
      <c r="B54" s="50">
        <v>72.3</v>
      </c>
    </row>
    <row r="55" spans="1:2" x14ac:dyDescent="0.25">
      <c r="A55" s="50">
        <v>89.583333333333329</v>
      </c>
      <c r="B55" s="50">
        <v>73</v>
      </c>
    </row>
    <row r="56" spans="1:2" x14ac:dyDescent="0.25">
      <c r="A56" s="50">
        <v>93.75</v>
      </c>
      <c r="B56" s="50">
        <v>73.8</v>
      </c>
    </row>
    <row r="57" spans="1:2" ht="15.75" thickBot="1" x14ac:dyDescent="0.3">
      <c r="A57" s="52">
        <v>97.916666666666671</v>
      </c>
      <c r="B57" s="52">
        <v>76.900000000000006</v>
      </c>
    </row>
  </sheetData>
  <sortState ref="B34:B57">
    <sortCondition ref="B34"/>
  </sortState>
  <conditionalFormatting sqref="E17:E27">
    <cfRule type="cellIs" dxfId="4" priority="2" operator="lessThan">
      <formula>0.05</formula>
    </cfRule>
  </conditionalFormatting>
  <conditionalFormatting sqref="F12">
    <cfRule type="cellIs" dxfId="3" priority="1" operator="lessThan">
      <formula>0.05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opLeftCell="A31" workbookViewId="0">
      <selection activeCell="D36" sqref="D36"/>
    </sheetView>
  </sheetViews>
  <sheetFormatPr defaultColWidth="8.85546875" defaultRowHeight="15" x14ac:dyDescent="0.25"/>
  <cols>
    <col min="1" max="1" width="6.42578125" style="13" customWidth="1"/>
    <col min="2" max="2" width="14.85546875" style="13" bestFit="1" customWidth="1"/>
    <col min="3" max="3" width="10.5703125" style="13" bestFit="1" customWidth="1"/>
    <col min="4" max="4" width="15.42578125" style="13" bestFit="1" customWidth="1"/>
    <col min="5" max="16384" width="8.85546875" style="13"/>
  </cols>
  <sheetData>
    <row r="1" spans="1:7" s="6" customFormat="1" ht="12.75" x14ac:dyDescent="0.2">
      <c r="A1" s="6" t="s">
        <v>34</v>
      </c>
    </row>
    <row r="3" spans="1:7" s="6" customFormat="1" ht="13.5" thickBot="1" x14ac:dyDescent="0.25">
      <c r="A3" s="8" t="s">
        <v>4</v>
      </c>
      <c r="B3" s="8" t="s">
        <v>35</v>
      </c>
      <c r="C3" s="8" t="s">
        <v>36</v>
      </c>
      <c r="D3" s="8" t="s">
        <v>37</v>
      </c>
    </row>
    <row r="4" spans="1:7" ht="15.75" thickTop="1" x14ac:dyDescent="0.25">
      <c r="A4" s="13">
        <v>1896</v>
      </c>
      <c r="B4" s="14">
        <v>71.25</v>
      </c>
      <c r="C4" s="14">
        <v>1147.5</v>
      </c>
      <c r="D4" s="14">
        <v>249.75</v>
      </c>
    </row>
    <row r="5" spans="1:7" x14ac:dyDescent="0.25">
      <c r="A5" s="13">
        <v>1900</v>
      </c>
      <c r="B5" s="14">
        <v>74.8</v>
      </c>
      <c r="C5" s="14">
        <v>1418.9</v>
      </c>
      <c r="D5" s="14">
        <v>282.875</v>
      </c>
    </row>
    <row r="6" spans="1:7" x14ac:dyDescent="0.25">
      <c r="A6" s="13">
        <v>1904</v>
      </c>
      <c r="B6" s="14">
        <v>71</v>
      </c>
      <c r="C6" s="14">
        <v>1546.5</v>
      </c>
      <c r="D6" s="14">
        <v>289</v>
      </c>
    </row>
    <row r="7" spans="1:7" x14ac:dyDescent="0.25">
      <c r="A7" s="13">
        <v>1908</v>
      </c>
      <c r="B7" s="14">
        <v>75</v>
      </c>
      <c r="C7" s="14">
        <v>1610</v>
      </c>
      <c r="D7" s="14">
        <v>294.5</v>
      </c>
    </row>
    <row r="8" spans="1:7" x14ac:dyDescent="0.25">
      <c r="A8" s="13">
        <v>1912</v>
      </c>
      <c r="B8" s="14">
        <v>76</v>
      </c>
      <c r="C8" s="14">
        <v>1780</v>
      </c>
      <c r="D8" s="14">
        <v>299.25</v>
      </c>
    </row>
    <row r="9" spans="1:7" x14ac:dyDescent="0.25">
      <c r="A9" s="13">
        <v>1920</v>
      </c>
      <c r="B9" s="14">
        <v>76.25</v>
      </c>
      <c r="C9" s="14">
        <v>1759.25</v>
      </c>
      <c r="D9" s="14">
        <v>281.5</v>
      </c>
      <c r="F9" s="24"/>
      <c r="G9" s="24"/>
    </row>
    <row r="10" spans="1:7" x14ac:dyDescent="0.25">
      <c r="A10" s="13">
        <v>1924</v>
      </c>
      <c r="B10" s="14">
        <v>78</v>
      </c>
      <c r="C10" s="14">
        <v>1817.125</v>
      </c>
      <c r="D10" s="14">
        <v>293.125</v>
      </c>
      <c r="F10" s="24"/>
      <c r="G10" s="24"/>
    </row>
    <row r="11" spans="1:7" ht="12.75" customHeight="1" x14ac:dyDescent="0.25">
      <c r="A11" s="13">
        <v>1928</v>
      </c>
      <c r="B11" s="14">
        <v>76.375</v>
      </c>
      <c r="C11" s="14">
        <v>1863</v>
      </c>
      <c r="D11" s="14">
        <v>304.75</v>
      </c>
      <c r="F11" s="24"/>
      <c r="G11" s="24"/>
    </row>
    <row r="12" spans="1:7" x14ac:dyDescent="0.25">
      <c r="A12" s="13">
        <v>1932</v>
      </c>
      <c r="B12" s="14">
        <v>77.625</v>
      </c>
      <c r="C12" s="14">
        <v>1946.875</v>
      </c>
      <c r="D12" s="14">
        <v>300.75</v>
      </c>
      <c r="F12" s="24"/>
      <c r="G12" s="24"/>
    </row>
    <row r="13" spans="1:7" ht="12.75" customHeight="1" x14ac:dyDescent="0.25">
      <c r="A13" s="13">
        <v>1936</v>
      </c>
      <c r="B13" s="14">
        <v>79.9375</v>
      </c>
      <c r="C13" s="14">
        <v>1987.375</v>
      </c>
      <c r="D13" s="14">
        <v>317.3125</v>
      </c>
      <c r="F13" s="24"/>
      <c r="G13" s="24"/>
    </row>
    <row r="14" spans="1:7" x14ac:dyDescent="0.25">
      <c r="A14" s="13">
        <v>1948</v>
      </c>
      <c r="B14" s="14">
        <v>78</v>
      </c>
      <c r="C14" s="14">
        <v>2078</v>
      </c>
      <c r="D14" s="14">
        <v>308</v>
      </c>
      <c r="F14" s="24"/>
      <c r="G14" s="24"/>
    </row>
    <row r="15" spans="1:7" ht="12.75" customHeight="1" x14ac:dyDescent="0.25">
      <c r="A15" s="13">
        <v>1952</v>
      </c>
      <c r="B15" s="14">
        <v>80.319999999999993</v>
      </c>
      <c r="C15" s="14">
        <v>2166.85</v>
      </c>
      <c r="D15" s="14">
        <v>298</v>
      </c>
      <c r="F15" s="24"/>
      <c r="G15" s="24"/>
    </row>
    <row r="16" spans="1:7" x14ac:dyDescent="0.25">
      <c r="A16" s="13">
        <v>1956</v>
      </c>
      <c r="B16" s="14">
        <v>83.25</v>
      </c>
      <c r="C16" s="14">
        <v>2218.5</v>
      </c>
      <c r="D16" s="14">
        <v>308.25</v>
      </c>
      <c r="F16" s="24"/>
      <c r="G16" s="24"/>
    </row>
    <row r="17" spans="1:14" x14ac:dyDescent="0.25">
      <c r="A17" s="13">
        <v>1960</v>
      </c>
      <c r="B17" s="14">
        <v>85</v>
      </c>
      <c r="C17" s="14">
        <v>2330</v>
      </c>
      <c r="D17" s="14">
        <v>319.75</v>
      </c>
      <c r="F17" s="24"/>
      <c r="G17" s="24"/>
    </row>
    <row r="18" spans="1:14" x14ac:dyDescent="0.25">
      <c r="A18" s="13">
        <v>1964</v>
      </c>
      <c r="B18" s="14">
        <v>85.375</v>
      </c>
      <c r="C18" s="14">
        <v>2401.5</v>
      </c>
      <c r="D18" s="14">
        <v>317.75</v>
      </c>
      <c r="N18" s="13" t="s">
        <v>203</v>
      </c>
    </row>
    <row r="19" spans="1:14" x14ac:dyDescent="0.25">
      <c r="A19" s="13">
        <v>1968</v>
      </c>
      <c r="B19" s="14">
        <v>88.25</v>
      </c>
      <c r="C19" s="14">
        <v>2550.5</v>
      </c>
      <c r="D19" s="14">
        <v>350.5</v>
      </c>
    </row>
    <row r="20" spans="1:14" x14ac:dyDescent="0.25">
      <c r="A20" s="13">
        <v>1972</v>
      </c>
      <c r="B20" s="14">
        <v>87.75</v>
      </c>
      <c r="C20" s="14">
        <v>2535</v>
      </c>
      <c r="D20" s="14">
        <v>324.5</v>
      </c>
    </row>
    <row r="21" spans="1:14" x14ac:dyDescent="0.25">
      <c r="A21" s="13">
        <v>1976</v>
      </c>
      <c r="B21" s="14">
        <v>88.5</v>
      </c>
      <c r="C21" s="14">
        <v>2657.4</v>
      </c>
      <c r="D21" s="14">
        <v>328.5</v>
      </c>
    </row>
    <row r="22" spans="1:14" x14ac:dyDescent="0.25">
      <c r="A22" s="13">
        <v>1980</v>
      </c>
      <c r="B22" s="14">
        <v>92.75</v>
      </c>
      <c r="C22" s="14">
        <v>2624</v>
      </c>
      <c r="D22" s="14">
        <v>336.25</v>
      </c>
    </row>
    <row r="23" spans="1:14" x14ac:dyDescent="0.25">
      <c r="A23" s="13">
        <v>1984</v>
      </c>
      <c r="B23" s="14">
        <v>92.5</v>
      </c>
      <c r="C23" s="14">
        <v>2622</v>
      </c>
      <c r="D23" s="14">
        <v>336.25</v>
      </c>
    </row>
    <row r="24" spans="1:14" x14ac:dyDescent="0.25">
      <c r="A24" s="13">
        <v>1988</v>
      </c>
      <c r="B24" s="7">
        <v>93.700999999999993</v>
      </c>
      <c r="C24" s="14">
        <v>2709.4479999999999</v>
      </c>
      <c r="D24" s="7">
        <v>343.30700000000002</v>
      </c>
    </row>
    <row r="25" spans="1:14" x14ac:dyDescent="0.25">
      <c r="A25" s="13">
        <v>1992</v>
      </c>
      <c r="B25" s="14">
        <v>92.126000000000005</v>
      </c>
      <c r="C25" s="14">
        <v>2563.779</v>
      </c>
      <c r="D25" s="14">
        <v>334.64499999999998</v>
      </c>
    </row>
    <row r="26" spans="1:14" x14ac:dyDescent="0.25">
      <c r="A26" s="13">
        <v>1996</v>
      </c>
      <c r="B26" s="14">
        <v>94.093999999999994</v>
      </c>
      <c r="C26" s="14">
        <v>2732.2829999999999</v>
      </c>
      <c r="D26" s="14">
        <v>334.64499999999998</v>
      </c>
    </row>
    <row r="27" spans="1:14" x14ac:dyDescent="0.25">
      <c r="A27" s="13">
        <v>2000</v>
      </c>
      <c r="B27" s="14">
        <v>92.52</v>
      </c>
      <c r="C27" s="14">
        <v>2728.346</v>
      </c>
      <c r="D27" s="14">
        <v>336.61399999999998</v>
      </c>
    </row>
    <row r="28" spans="1:14" x14ac:dyDescent="0.25">
      <c r="A28" s="13">
        <v>2004</v>
      </c>
      <c r="B28" s="14">
        <v>92.912999999999997</v>
      </c>
      <c r="C28" s="14">
        <v>2751.5740000000001</v>
      </c>
      <c r="D28" s="14">
        <v>338.18799999999999</v>
      </c>
    </row>
    <row r="29" spans="1:14" x14ac:dyDescent="0.25">
      <c r="A29" s="13">
        <v>2008</v>
      </c>
      <c r="B29" s="14">
        <v>92.91</v>
      </c>
      <c r="C29" s="14">
        <v>2709.45</v>
      </c>
      <c r="D29" s="14">
        <v>328.46</v>
      </c>
    </row>
    <row r="31" spans="1:14" x14ac:dyDescent="0.25">
      <c r="A31" s="15"/>
    </row>
    <row r="32" spans="1:14" x14ac:dyDescent="0.25">
      <c r="A32" s="37">
        <v>2012</v>
      </c>
      <c r="B32" s="38">
        <f>TREND(B4:B29,$A$4:$A$29,$A$32)</f>
        <v>96.155738153171058</v>
      </c>
      <c r="C32" s="38">
        <f>TREND(C4:C29,$A$4:$A$29,$A$32)</f>
        <v>2964.2232539688848</v>
      </c>
      <c r="D32" s="38">
        <f>TREND(D4:D29,$A$4:$A$29,$A$32)</f>
        <v>348.29872495013967</v>
      </c>
    </row>
    <row r="33" spans="1:5" x14ac:dyDescent="0.25">
      <c r="A33" s="15" t="s">
        <v>100</v>
      </c>
    </row>
    <row r="34" spans="1:5" x14ac:dyDescent="0.25">
      <c r="A34" s="37">
        <v>2012</v>
      </c>
      <c r="B34" s="104">
        <f>ES!J31</f>
        <v>92.904742260803729</v>
      </c>
      <c r="C34" s="104">
        <f>ES!X31</f>
        <v>2713.4185762535767</v>
      </c>
      <c r="D34" s="104">
        <f>ES!AJ31</f>
        <v>331.19898831055548</v>
      </c>
    </row>
    <row r="35" spans="1:5" x14ac:dyDescent="0.25">
      <c r="A35" s="37">
        <v>2012</v>
      </c>
      <c r="B35" s="104">
        <f>E0!Q27</f>
        <v>92.905677615006624</v>
      </c>
      <c r="C35" s="104">
        <f>'E1'!Q27</f>
        <v>2709.550142238023</v>
      </c>
      <c r="D35" s="104">
        <f>'E2'!Q27</f>
        <v>330.70546978527415</v>
      </c>
      <c r="E35" s="13" t="s">
        <v>200</v>
      </c>
    </row>
    <row r="36" spans="1:5" x14ac:dyDescent="0.25">
      <c r="A36" s="37">
        <v>2012</v>
      </c>
      <c r="B36" s="104">
        <f>DE0!Q28</f>
        <v>94.30173678853491</v>
      </c>
      <c r="C36" s="104">
        <f>'DE1'!Q28</f>
        <v>2746.8676863699811</v>
      </c>
      <c r="D36" s="104">
        <f>'DE2'!Q28</f>
        <v>342.71877426060587</v>
      </c>
      <c r="E36" s="47" t="s">
        <v>201</v>
      </c>
    </row>
    <row r="37" spans="1:5" x14ac:dyDescent="0.25">
      <c r="A37" s="47"/>
    </row>
    <row r="38" spans="1:5" x14ac:dyDescent="0.25">
      <c r="A38" s="15" t="s">
        <v>202</v>
      </c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/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DB5E-DDD8-42AD-BD02-5553612AC12A}">
  <dimension ref="A1:AM32"/>
  <sheetViews>
    <sheetView topLeftCell="T13" workbookViewId="0">
      <selection activeCell="AJ31" sqref="AJ31"/>
    </sheetView>
  </sheetViews>
  <sheetFormatPr defaultRowHeight="12.75" x14ac:dyDescent="0.2"/>
  <cols>
    <col min="1" max="1" width="9.140625" style="39"/>
    <col min="2" max="2" width="18.140625" style="39" bestFit="1" customWidth="1"/>
    <col min="3" max="16384" width="9.140625" style="16"/>
  </cols>
  <sheetData>
    <row r="1" spans="1:39" s="49" customFormat="1" x14ac:dyDescent="0.2">
      <c r="A1" s="63" t="s">
        <v>174</v>
      </c>
      <c r="B1" s="63"/>
    </row>
    <row r="2" spans="1:39" x14ac:dyDescent="0.2">
      <c r="A2" s="44" t="s">
        <v>34</v>
      </c>
      <c r="N2" s="44" t="s">
        <v>34</v>
      </c>
      <c r="O2" s="63"/>
      <c r="AB2" s="44" t="s">
        <v>34</v>
      </c>
      <c r="AC2" s="63"/>
    </row>
    <row r="3" spans="1:39" x14ac:dyDescent="0.2">
      <c r="N3" s="63"/>
      <c r="O3" s="63"/>
      <c r="P3" s="49"/>
      <c r="Q3" s="49"/>
      <c r="R3" s="49"/>
      <c r="S3" s="49"/>
      <c r="T3" s="49"/>
      <c r="U3" s="49"/>
      <c r="V3" s="49"/>
      <c r="W3" s="49"/>
      <c r="X3" s="49"/>
      <c r="Y3" s="49"/>
      <c r="AB3" s="63"/>
      <c r="AC3" s="63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ht="13.5" thickBot="1" x14ac:dyDescent="0.25">
      <c r="A4" s="46" t="s">
        <v>4</v>
      </c>
      <c r="B4" s="46" t="s">
        <v>35</v>
      </c>
      <c r="C4" s="46">
        <v>0.1</v>
      </c>
      <c r="D4" s="46">
        <v>0.2</v>
      </c>
      <c r="E4" s="46">
        <v>0.3</v>
      </c>
      <c r="F4" s="46">
        <v>0.4</v>
      </c>
      <c r="G4" s="46">
        <v>0.5</v>
      </c>
      <c r="H4" s="46">
        <v>0.6</v>
      </c>
      <c r="I4" s="46">
        <v>0.7</v>
      </c>
      <c r="J4" s="70">
        <v>0.8</v>
      </c>
      <c r="K4" s="46">
        <v>0.9</v>
      </c>
      <c r="L4" s="68">
        <v>1</v>
      </c>
      <c r="N4" s="46" t="s">
        <v>4</v>
      </c>
      <c r="O4" s="46" t="s">
        <v>36</v>
      </c>
      <c r="P4" s="46">
        <v>0.1</v>
      </c>
      <c r="Q4" s="46">
        <v>0.2</v>
      </c>
      <c r="R4" s="46">
        <v>0.3</v>
      </c>
      <c r="S4" s="46">
        <v>0.4</v>
      </c>
      <c r="T4" s="46">
        <v>0.5</v>
      </c>
      <c r="U4" s="46">
        <v>0.6</v>
      </c>
      <c r="V4" s="46">
        <v>0.7</v>
      </c>
      <c r="W4" s="46">
        <v>0.8</v>
      </c>
      <c r="X4" s="70">
        <v>0.9</v>
      </c>
      <c r="Y4" s="68">
        <v>1</v>
      </c>
      <c r="AB4" s="46" t="s">
        <v>4</v>
      </c>
      <c r="AC4" s="46" t="s">
        <v>37</v>
      </c>
      <c r="AD4" s="46">
        <v>0.1</v>
      </c>
      <c r="AE4" s="46">
        <v>0.2</v>
      </c>
      <c r="AF4" s="46">
        <v>0.3</v>
      </c>
      <c r="AG4" s="46">
        <v>0.4</v>
      </c>
      <c r="AH4" s="46">
        <v>0.5</v>
      </c>
      <c r="AI4" s="46">
        <v>0.6</v>
      </c>
      <c r="AJ4" s="70">
        <v>0.7</v>
      </c>
      <c r="AK4" s="46">
        <v>0.8</v>
      </c>
      <c r="AL4" s="46">
        <v>0.9</v>
      </c>
      <c r="AM4" s="68">
        <v>1</v>
      </c>
    </row>
    <row r="5" spans="1:39" ht="15.75" thickTop="1" x14ac:dyDescent="0.25">
      <c r="A5" s="47">
        <v>1896</v>
      </c>
      <c r="B5" s="48">
        <v>71.25</v>
      </c>
      <c r="C5" s="16">
        <f t="shared" ref="C5:L5" si="0">B5</f>
        <v>71.25</v>
      </c>
      <c r="D5" s="16">
        <f t="shared" si="0"/>
        <v>71.25</v>
      </c>
      <c r="E5" s="16">
        <f t="shared" si="0"/>
        <v>71.25</v>
      </c>
      <c r="F5" s="16">
        <f t="shared" si="0"/>
        <v>71.25</v>
      </c>
      <c r="G5" s="16">
        <f t="shared" si="0"/>
        <v>71.25</v>
      </c>
      <c r="H5" s="16">
        <f t="shared" si="0"/>
        <v>71.25</v>
      </c>
      <c r="I5" s="16">
        <f t="shared" si="0"/>
        <v>71.25</v>
      </c>
      <c r="J5" s="100">
        <f t="shared" si="0"/>
        <v>71.25</v>
      </c>
      <c r="K5" s="16">
        <f t="shared" si="0"/>
        <v>71.25</v>
      </c>
      <c r="L5" s="16">
        <f t="shared" si="0"/>
        <v>71.25</v>
      </c>
      <c r="N5" s="47">
        <v>1896</v>
      </c>
      <c r="O5" s="48">
        <v>1147.5</v>
      </c>
      <c r="P5" s="49">
        <f t="shared" ref="P5:Y5" si="1">O5</f>
        <v>1147.5</v>
      </c>
      <c r="Q5" s="49">
        <f t="shared" si="1"/>
        <v>1147.5</v>
      </c>
      <c r="R5" s="49">
        <f t="shared" si="1"/>
        <v>1147.5</v>
      </c>
      <c r="S5" s="49">
        <f t="shared" si="1"/>
        <v>1147.5</v>
      </c>
      <c r="T5" s="49">
        <f t="shared" si="1"/>
        <v>1147.5</v>
      </c>
      <c r="U5" s="49">
        <f t="shared" si="1"/>
        <v>1147.5</v>
      </c>
      <c r="V5" s="49">
        <f t="shared" si="1"/>
        <v>1147.5</v>
      </c>
      <c r="W5" s="49">
        <f t="shared" si="1"/>
        <v>1147.5</v>
      </c>
      <c r="X5" s="100">
        <f t="shared" si="1"/>
        <v>1147.5</v>
      </c>
      <c r="Y5" s="49">
        <f t="shared" si="1"/>
        <v>1147.5</v>
      </c>
      <c r="AB5" s="47">
        <v>1896</v>
      </c>
      <c r="AC5" s="48">
        <v>249.75</v>
      </c>
      <c r="AD5" s="49">
        <f t="shared" ref="AD5:AM5" si="2">AC5</f>
        <v>249.75</v>
      </c>
      <c r="AE5" s="49">
        <f t="shared" si="2"/>
        <v>249.75</v>
      </c>
      <c r="AF5" s="49">
        <f t="shared" si="2"/>
        <v>249.75</v>
      </c>
      <c r="AG5" s="49">
        <f t="shared" si="2"/>
        <v>249.75</v>
      </c>
      <c r="AH5" s="49">
        <f t="shared" si="2"/>
        <v>249.75</v>
      </c>
      <c r="AI5" s="49">
        <f t="shared" si="2"/>
        <v>249.75</v>
      </c>
      <c r="AJ5" s="100">
        <f t="shared" si="2"/>
        <v>249.75</v>
      </c>
      <c r="AK5" s="49">
        <f t="shared" si="2"/>
        <v>249.75</v>
      </c>
      <c r="AL5" s="49">
        <f t="shared" si="2"/>
        <v>249.75</v>
      </c>
      <c r="AM5" s="49">
        <f t="shared" si="2"/>
        <v>249.75</v>
      </c>
    </row>
    <row r="6" spans="1:39" ht="15" x14ac:dyDescent="0.25">
      <c r="A6" s="47">
        <v>1900</v>
      </c>
      <c r="B6" s="48">
        <v>74.8</v>
      </c>
      <c r="C6" s="40">
        <f t="shared" ref="C6:L6" si="3">C5</f>
        <v>71.25</v>
      </c>
      <c r="D6" s="40">
        <f t="shared" si="3"/>
        <v>71.25</v>
      </c>
      <c r="E6" s="40">
        <f t="shared" si="3"/>
        <v>71.25</v>
      </c>
      <c r="F6" s="40">
        <f t="shared" si="3"/>
        <v>71.25</v>
      </c>
      <c r="G6" s="40">
        <f t="shared" si="3"/>
        <v>71.25</v>
      </c>
      <c r="H6" s="40">
        <f t="shared" si="3"/>
        <v>71.25</v>
      </c>
      <c r="I6" s="40">
        <f t="shared" si="3"/>
        <v>71.25</v>
      </c>
      <c r="J6" s="101">
        <f t="shared" si="3"/>
        <v>71.25</v>
      </c>
      <c r="K6" s="40">
        <f t="shared" si="3"/>
        <v>71.25</v>
      </c>
      <c r="L6" s="40">
        <f t="shared" si="3"/>
        <v>71.25</v>
      </c>
      <c r="N6" s="47">
        <v>1900</v>
      </c>
      <c r="O6" s="48">
        <v>1418.9</v>
      </c>
      <c r="P6" s="64">
        <f t="shared" ref="P6:Y6" si="4">P5</f>
        <v>1147.5</v>
      </c>
      <c r="Q6" s="64">
        <f t="shared" si="4"/>
        <v>1147.5</v>
      </c>
      <c r="R6" s="64">
        <f t="shared" si="4"/>
        <v>1147.5</v>
      </c>
      <c r="S6" s="64">
        <f t="shared" si="4"/>
        <v>1147.5</v>
      </c>
      <c r="T6" s="64">
        <f t="shared" si="4"/>
        <v>1147.5</v>
      </c>
      <c r="U6" s="64">
        <f t="shared" si="4"/>
        <v>1147.5</v>
      </c>
      <c r="V6" s="64">
        <f t="shared" si="4"/>
        <v>1147.5</v>
      </c>
      <c r="W6" s="64">
        <f t="shared" si="4"/>
        <v>1147.5</v>
      </c>
      <c r="X6" s="101">
        <f t="shared" si="4"/>
        <v>1147.5</v>
      </c>
      <c r="Y6" s="64">
        <f t="shared" si="4"/>
        <v>1147.5</v>
      </c>
      <c r="AB6" s="47">
        <v>1900</v>
      </c>
      <c r="AC6" s="48">
        <v>282.875</v>
      </c>
      <c r="AD6" s="64">
        <f t="shared" ref="AD6:AM6" si="5">AD5</f>
        <v>249.75</v>
      </c>
      <c r="AE6" s="64">
        <f t="shared" si="5"/>
        <v>249.75</v>
      </c>
      <c r="AF6" s="64">
        <f t="shared" si="5"/>
        <v>249.75</v>
      </c>
      <c r="AG6" s="64">
        <f t="shared" si="5"/>
        <v>249.75</v>
      </c>
      <c r="AH6" s="64">
        <f t="shared" si="5"/>
        <v>249.75</v>
      </c>
      <c r="AI6" s="64">
        <f t="shared" si="5"/>
        <v>249.75</v>
      </c>
      <c r="AJ6" s="101">
        <f t="shared" si="5"/>
        <v>249.75</v>
      </c>
      <c r="AK6" s="64">
        <f t="shared" si="5"/>
        <v>249.75</v>
      </c>
      <c r="AL6" s="64">
        <f t="shared" si="5"/>
        <v>249.75</v>
      </c>
      <c r="AM6" s="64">
        <f t="shared" si="5"/>
        <v>249.75</v>
      </c>
    </row>
    <row r="7" spans="1:39" ht="15" x14ac:dyDescent="0.25">
      <c r="A7" s="47">
        <v>1904</v>
      </c>
      <c r="B7" s="48">
        <v>71</v>
      </c>
      <c r="C7" s="40">
        <f t="shared" ref="C7:C31" si="6">(1-$C$4)*C6+($C$4)*$B6</f>
        <v>71.605000000000004</v>
      </c>
      <c r="D7" s="40">
        <f t="shared" ref="D7:D31" si="7">(1-D$4)*D6+(D$4)*$B6</f>
        <v>71.960000000000008</v>
      </c>
      <c r="E7" s="40">
        <f t="shared" ref="E7:E31" si="8">(1-E$4)*E6+(E$4)*$B6</f>
        <v>72.314999999999998</v>
      </c>
      <c r="F7" s="40">
        <f t="shared" ref="F7:F31" si="9">(1-F$4)*F6+(F$4)*$B6</f>
        <v>72.67</v>
      </c>
      <c r="G7" s="40">
        <f t="shared" ref="G7:G31" si="10">(1-G$4)*G6+(G$4)*$B6</f>
        <v>73.025000000000006</v>
      </c>
      <c r="H7" s="40">
        <f t="shared" ref="H7:H31" si="11">(1-H$4)*H6+(H$4)*$B6</f>
        <v>73.38</v>
      </c>
      <c r="I7" s="40">
        <f t="shared" ref="I7:I31" si="12">(1-I$4)*I6+(I$4)*$B6</f>
        <v>73.734999999999999</v>
      </c>
      <c r="J7" s="101">
        <f t="shared" ref="J7:J31" si="13">(1-J$4)*J6+(J$4)*$B6</f>
        <v>74.09</v>
      </c>
      <c r="K7" s="40">
        <f t="shared" ref="K7:K31" si="14">(1-K$4)*K6+(K$4)*$B6</f>
        <v>74.444999999999993</v>
      </c>
      <c r="L7" s="40">
        <f t="shared" ref="L7:L31" si="15">(1-L$4)*L6+(L$4)*$B6</f>
        <v>74.8</v>
      </c>
      <c r="N7" s="47">
        <v>1904</v>
      </c>
      <c r="O7" s="48">
        <v>1546.5</v>
      </c>
      <c r="P7" s="64">
        <f>(1-$C$4)*P6+($C$4)*$O6</f>
        <v>1174.6400000000001</v>
      </c>
      <c r="Q7" s="64">
        <f t="shared" ref="Q7:Y7" si="16">(1-Q$4)*Q6+(Q$4)*$O6</f>
        <v>1201.78</v>
      </c>
      <c r="R7" s="64">
        <f t="shared" si="16"/>
        <v>1228.92</v>
      </c>
      <c r="S7" s="64">
        <f t="shared" si="16"/>
        <v>1256.06</v>
      </c>
      <c r="T7" s="64">
        <f t="shared" si="16"/>
        <v>1283.2</v>
      </c>
      <c r="U7" s="64">
        <f t="shared" si="16"/>
        <v>1310.3400000000001</v>
      </c>
      <c r="V7" s="64">
        <f t="shared" si="16"/>
        <v>1337.48</v>
      </c>
      <c r="W7" s="64">
        <f t="shared" si="16"/>
        <v>1364.6200000000001</v>
      </c>
      <c r="X7" s="101">
        <f t="shared" si="16"/>
        <v>1391.7600000000002</v>
      </c>
      <c r="Y7" s="64">
        <f t="shared" si="16"/>
        <v>1418.9</v>
      </c>
      <c r="AB7" s="47">
        <v>1904</v>
      </c>
      <c r="AC7" s="48">
        <v>289</v>
      </c>
      <c r="AD7" s="64">
        <f>(1-$C$4)*AD6+($C$4)*$AC6</f>
        <v>253.0625</v>
      </c>
      <c r="AE7" s="64">
        <f t="shared" ref="AE7:AM7" si="17">(1-AE$4)*AE6+(AE$4)*$AC6</f>
        <v>256.375</v>
      </c>
      <c r="AF7" s="64">
        <f t="shared" si="17"/>
        <v>259.6875</v>
      </c>
      <c r="AG7" s="64">
        <f t="shared" si="17"/>
        <v>263</v>
      </c>
      <c r="AH7" s="64">
        <f t="shared" si="17"/>
        <v>266.3125</v>
      </c>
      <c r="AI7" s="64">
        <f t="shared" si="17"/>
        <v>269.625</v>
      </c>
      <c r="AJ7" s="101">
        <f t="shared" si="17"/>
        <v>272.9375</v>
      </c>
      <c r="AK7" s="64">
        <f t="shared" si="17"/>
        <v>276.25</v>
      </c>
      <c r="AL7" s="64">
        <f t="shared" si="17"/>
        <v>279.5625</v>
      </c>
      <c r="AM7" s="64">
        <f t="shared" si="17"/>
        <v>282.875</v>
      </c>
    </row>
    <row r="8" spans="1:39" ht="15" x14ac:dyDescent="0.25">
      <c r="A8" s="47">
        <v>1908</v>
      </c>
      <c r="B8" s="48">
        <v>75</v>
      </c>
      <c r="C8" s="40">
        <f t="shared" si="6"/>
        <v>71.544499999999999</v>
      </c>
      <c r="D8" s="40">
        <f t="shared" si="7"/>
        <v>71.768000000000015</v>
      </c>
      <c r="E8" s="40">
        <f t="shared" si="8"/>
        <v>71.92049999999999</v>
      </c>
      <c r="F8" s="40">
        <f t="shared" si="9"/>
        <v>72.001999999999995</v>
      </c>
      <c r="G8" s="40">
        <f t="shared" si="10"/>
        <v>72.012500000000003</v>
      </c>
      <c r="H8" s="40">
        <f t="shared" si="11"/>
        <v>71.951999999999998</v>
      </c>
      <c r="I8" s="40">
        <f t="shared" si="12"/>
        <v>71.820499999999996</v>
      </c>
      <c r="J8" s="101">
        <f t="shared" si="13"/>
        <v>71.617999999999995</v>
      </c>
      <c r="K8" s="40">
        <f t="shared" si="14"/>
        <v>71.344499999999996</v>
      </c>
      <c r="L8" s="40">
        <f t="shared" si="15"/>
        <v>71</v>
      </c>
      <c r="N8" s="47">
        <v>1908</v>
      </c>
      <c r="O8" s="48">
        <v>1610</v>
      </c>
      <c r="P8" s="64">
        <f t="shared" ref="P8:P31" si="18">(1-$C$4)*P7+($C$4)*$O7</f>
        <v>1211.8260000000002</v>
      </c>
      <c r="Q8" s="64">
        <f t="shared" ref="Q8:Q31" si="19">(1-Q$4)*Q7+(Q$4)*$O7</f>
        <v>1270.7239999999999</v>
      </c>
      <c r="R8" s="64">
        <f t="shared" ref="R8:R31" si="20">(1-R$4)*R7+(R$4)*$O7</f>
        <v>1324.194</v>
      </c>
      <c r="S8" s="64">
        <f t="shared" ref="S8:S31" si="21">(1-S$4)*S7+(S$4)*$O7</f>
        <v>1372.2359999999999</v>
      </c>
      <c r="T8" s="64">
        <f t="shared" ref="T8:T31" si="22">(1-T$4)*T7+(T$4)*$O7</f>
        <v>1414.85</v>
      </c>
      <c r="U8" s="64">
        <f t="shared" ref="U8:U31" si="23">(1-U$4)*U7+(U$4)*$O7</f>
        <v>1452.0360000000001</v>
      </c>
      <c r="V8" s="64">
        <f t="shared" ref="V8:V31" si="24">(1-V$4)*V7+(V$4)*$O7</f>
        <v>1483.7940000000001</v>
      </c>
      <c r="W8" s="64">
        <f t="shared" ref="W8:W31" si="25">(1-W$4)*W7+(W$4)*$O7</f>
        <v>1510.124</v>
      </c>
      <c r="X8" s="101">
        <f t="shared" ref="X8:X31" si="26">(1-X$4)*X7+(X$4)*$O7</f>
        <v>1531.0260000000001</v>
      </c>
      <c r="Y8" s="64">
        <f t="shared" ref="Y8:Y31" si="27">(1-Y$4)*Y7+(Y$4)*$O7</f>
        <v>1546.5</v>
      </c>
      <c r="AB8" s="47">
        <v>1908</v>
      </c>
      <c r="AC8" s="48">
        <v>294.5</v>
      </c>
      <c r="AD8" s="64">
        <f t="shared" ref="AD8:AD31" si="28">(1-$C$4)*AD7+($C$4)*$AC7</f>
        <v>256.65625</v>
      </c>
      <c r="AE8" s="64">
        <f t="shared" ref="AE8:AE31" si="29">(1-AE$4)*AE7+(AE$4)*$AC7</f>
        <v>262.90000000000003</v>
      </c>
      <c r="AF8" s="64">
        <f t="shared" ref="AF8:AF31" si="30">(1-AF$4)*AF7+(AF$4)*$AC7</f>
        <v>268.48124999999999</v>
      </c>
      <c r="AG8" s="64">
        <f t="shared" ref="AG8:AG31" si="31">(1-AG$4)*AG7+(AG$4)*$AC7</f>
        <v>273.39999999999998</v>
      </c>
      <c r="AH8" s="64">
        <f t="shared" ref="AH8:AH31" si="32">(1-AH$4)*AH7+(AH$4)*$AC7</f>
        <v>277.65625</v>
      </c>
      <c r="AI8" s="64">
        <f t="shared" ref="AI8:AI31" si="33">(1-AI$4)*AI7+(AI$4)*$AC7</f>
        <v>281.25</v>
      </c>
      <c r="AJ8" s="101">
        <f t="shared" ref="AJ8:AJ31" si="34">(1-AJ$4)*AJ7+(AJ$4)*$AC7</f>
        <v>284.18124999999998</v>
      </c>
      <c r="AK8" s="64">
        <f t="shared" ref="AK8:AK31" si="35">(1-AK$4)*AK7+(AK$4)*$AC7</f>
        <v>286.45</v>
      </c>
      <c r="AL8" s="64">
        <f t="shared" ref="AL8:AL31" si="36">(1-AL$4)*AL7+(AL$4)*$AC7</f>
        <v>288.05625000000003</v>
      </c>
      <c r="AM8" s="64">
        <f t="shared" ref="AM8:AM31" si="37">(1-AM$4)*AM7+(AM$4)*$AC7</f>
        <v>289</v>
      </c>
    </row>
    <row r="9" spans="1:39" ht="15" x14ac:dyDescent="0.25">
      <c r="A9" s="47">
        <v>1912</v>
      </c>
      <c r="B9" s="48">
        <v>76</v>
      </c>
      <c r="C9" s="40">
        <f t="shared" si="6"/>
        <v>71.890050000000002</v>
      </c>
      <c r="D9" s="40">
        <f t="shared" si="7"/>
        <v>72.414400000000015</v>
      </c>
      <c r="E9" s="40">
        <f t="shared" si="8"/>
        <v>72.844349999999991</v>
      </c>
      <c r="F9" s="40">
        <f t="shared" si="9"/>
        <v>73.2012</v>
      </c>
      <c r="G9" s="40">
        <f t="shared" si="10"/>
        <v>73.506249999999994</v>
      </c>
      <c r="H9" s="40">
        <f t="shared" si="11"/>
        <v>73.780799999999999</v>
      </c>
      <c r="I9" s="40">
        <f t="shared" si="12"/>
        <v>74.046149999999997</v>
      </c>
      <c r="J9" s="101">
        <f t="shared" si="13"/>
        <v>74.323599999999999</v>
      </c>
      <c r="K9" s="40">
        <f t="shared" si="14"/>
        <v>74.634450000000001</v>
      </c>
      <c r="L9" s="40">
        <f t="shared" si="15"/>
        <v>75</v>
      </c>
      <c r="N9" s="47">
        <v>1912</v>
      </c>
      <c r="O9" s="48">
        <v>1780</v>
      </c>
      <c r="P9" s="64">
        <f>(1-$C$4)*P8+($C$4)*$O8</f>
        <v>1251.6434000000002</v>
      </c>
      <c r="Q9" s="64">
        <f t="shared" si="19"/>
        <v>1338.5792000000001</v>
      </c>
      <c r="R9" s="64">
        <f t="shared" si="20"/>
        <v>1409.9357999999997</v>
      </c>
      <c r="S9" s="64">
        <f t="shared" si="21"/>
        <v>1467.3415999999997</v>
      </c>
      <c r="T9" s="64">
        <f t="shared" si="22"/>
        <v>1512.425</v>
      </c>
      <c r="U9" s="64">
        <f t="shared" si="23"/>
        <v>1546.8144000000002</v>
      </c>
      <c r="V9" s="64">
        <f t="shared" si="24"/>
        <v>1572.1382000000001</v>
      </c>
      <c r="W9" s="64">
        <f t="shared" si="25"/>
        <v>1590.0247999999999</v>
      </c>
      <c r="X9" s="101">
        <f t="shared" si="26"/>
        <v>1602.1025999999999</v>
      </c>
      <c r="Y9" s="64">
        <f t="shared" si="27"/>
        <v>1610</v>
      </c>
      <c r="AB9" s="47">
        <v>1912</v>
      </c>
      <c r="AC9" s="48">
        <v>299.25</v>
      </c>
      <c r="AD9" s="64">
        <f t="shared" si="28"/>
        <v>260.44062500000001</v>
      </c>
      <c r="AE9" s="64">
        <f t="shared" si="29"/>
        <v>269.22000000000003</v>
      </c>
      <c r="AF9" s="64">
        <f t="shared" si="30"/>
        <v>276.28687500000001</v>
      </c>
      <c r="AG9" s="64">
        <f t="shared" si="31"/>
        <v>281.84000000000003</v>
      </c>
      <c r="AH9" s="64">
        <f t="shared" si="32"/>
        <v>286.078125</v>
      </c>
      <c r="AI9" s="64">
        <f t="shared" si="33"/>
        <v>289.2</v>
      </c>
      <c r="AJ9" s="101">
        <f t="shared" si="34"/>
        <v>291.40437499999996</v>
      </c>
      <c r="AK9" s="64">
        <f t="shared" si="35"/>
        <v>292.89</v>
      </c>
      <c r="AL9" s="64">
        <f t="shared" si="36"/>
        <v>293.85562500000003</v>
      </c>
      <c r="AM9" s="64">
        <f t="shared" si="37"/>
        <v>294.5</v>
      </c>
    </row>
    <row r="10" spans="1:39" ht="15" x14ac:dyDescent="0.25">
      <c r="A10" s="47">
        <v>1920</v>
      </c>
      <c r="B10" s="48">
        <v>76.25</v>
      </c>
      <c r="C10" s="40">
        <f t="shared" si="6"/>
        <v>72.301045000000002</v>
      </c>
      <c r="D10" s="40">
        <f t="shared" si="7"/>
        <v>73.131520000000009</v>
      </c>
      <c r="E10" s="40">
        <f t="shared" si="8"/>
        <v>73.791044999999997</v>
      </c>
      <c r="F10" s="40">
        <f t="shared" si="9"/>
        <v>74.320719999999994</v>
      </c>
      <c r="G10" s="40">
        <f t="shared" si="10"/>
        <v>74.753124999999997</v>
      </c>
      <c r="H10" s="40">
        <f t="shared" si="11"/>
        <v>75.112320000000011</v>
      </c>
      <c r="I10" s="40">
        <f t="shared" si="12"/>
        <v>75.413844999999995</v>
      </c>
      <c r="J10" s="101">
        <f t="shared" si="13"/>
        <v>75.664720000000003</v>
      </c>
      <c r="K10" s="40">
        <f t="shared" si="14"/>
        <v>75.863444999999999</v>
      </c>
      <c r="L10" s="40">
        <f t="shared" si="15"/>
        <v>76</v>
      </c>
      <c r="N10" s="47">
        <v>1920</v>
      </c>
      <c r="O10" s="48">
        <v>1759.25</v>
      </c>
      <c r="P10" s="64">
        <f t="shared" si="18"/>
        <v>1304.4790600000001</v>
      </c>
      <c r="Q10" s="64">
        <f t="shared" si="19"/>
        <v>1426.8633600000001</v>
      </c>
      <c r="R10" s="64">
        <f t="shared" si="20"/>
        <v>1520.9550599999998</v>
      </c>
      <c r="S10" s="64">
        <f t="shared" si="21"/>
        <v>1592.4049599999998</v>
      </c>
      <c r="T10" s="64">
        <f t="shared" si="22"/>
        <v>1646.2125000000001</v>
      </c>
      <c r="U10" s="64">
        <f t="shared" si="23"/>
        <v>1686.7257600000003</v>
      </c>
      <c r="V10" s="64">
        <f t="shared" si="24"/>
        <v>1717.6414600000001</v>
      </c>
      <c r="W10" s="64">
        <f t="shared" si="25"/>
        <v>1742.00496</v>
      </c>
      <c r="X10" s="101">
        <f t="shared" si="26"/>
        <v>1762.2102599999998</v>
      </c>
      <c r="Y10" s="64">
        <f t="shared" si="27"/>
        <v>1780</v>
      </c>
      <c r="AB10" s="47">
        <v>1920</v>
      </c>
      <c r="AC10" s="48">
        <v>281.5</v>
      </c>
      <c r="AD10" s="64">
        <f t="shared" si="28"/>
        <v>264.32156250000003</v>
      </c>
      <c r="AE10" s="64">
        <f t="shared" si="29"/>
        <v>275.22600000000006</v>
      </c>
      <c r="AF10" s="64">
        <f t="shared" si="30"/>
        <v>283.17581250000001</v>
      </c>
      <c r="AG10" s="64">
        <f t="shared" si="31"/>
        <v>288.80400000000003</v>
      </c>
      <c r="AH10" s="64">
        <f t="shared" si="32"/>
        <v>292.6640625</v>
      </c>
      <c r="AI10" s="64">
        <f t="shared" si="33"/>
        <v>295.23</v>
      </c>
      <c r="AJ10" s="101">
        <f t="shared" si="34"/>
        <v>296.89631250000002</v>
      </c>
      <c r="AK10" s="64">
        <f t="shared" si="35"/>
        <v>297.97800000000001</v>
      </c>
      <c r="AL10" s="64">
        <f t="shared" si="36"/>
        <v>298.71056249999998</v>
      </c>
      <c r="AM10" s="64">
        <f t="shared" si="37"/>
        <v>299.25</v>
      </c>
    </row>
    <row r="11" spans="1:39" ht="15" x14ac:dyDescent="0.25">
      <c r="A11" s="47">
        <v>1924</v>
      </c>
      <c r="B11" s="48">
        <v>78</v>
      </c>
      <c r="C11" s="40">
        <f t="shared" si="6"/>
        <v>72.695940500000006</v>
      </c>
      <c r="D11" s="40">
        <f t="shared" si="7"/>
        <v>73.755216000000019</v>
      </c>
      <c r="E11" s="40">
        <f t="shared" si="8"/>
        <v>74.528731499999992</v>
      </c>
      <c r="F11" s="40">
        <f t="shared" si="9"/>
        <v>75.092432000000002</v>
      </c>
      <c r="G11" s="40">
        <f t="shared" si="10"/>
        <v>75.501562500000006</v>
      </c>
      <c r="H11" s="40">
        <f t="shared" si="11"/>
        <v>75.794927999999999</v>
      </c>
      <c r="I11" s="40">
        <f t="shared" si="12"/>
        <v>75.999153500000006</v>
      </c>
      <c r="J11" s="101">
        <f t="shared" si="13"/>
        <v>76.132943999999995</v>
      </c>
      <c r="K11" s="40">
        <f t="shared" si="14"/>
        <v>76.211344499999996</v>
      </c>
      <c r="L11" s="40">
        <f t="shared" si="15"/>
        <v>76.25</v>
      </c>
      <c r="N11" s="47">
        <v>1924</v>
      </c>
      <c r="O11" s="48">
        <v>1817.125</v>
      </c>
      <c r="P11" s="64">
        <f t="shared" si="18"/>
        <v>1349.9561540000002</v>
      </c>
      <c r="Q11" s="64">
        <f t="shared" si="19"/>
        <v>1493.3406880000002</v>
      </c>
      <c r="R11" s="64">
        <f t="shared" si="20"/>
        <v>1592.443542</v>
      </c>
      <c r="S11" s="64">
        <f t="shared" si="21"/>
        <v>1659.1429759999999</v>
      </c>
      <c r="T11" s="64">
        <f t="shared" si="22"/>
        <v>1702.73125</v>
      </c>
      <c r="U11" s="64">
        <f t="shared" si="23"/>
        <v>1730.2403040000002</v>
      </c>
      <c r="V11" s="64">
        <f t="shared" si="24"/>
        <v>1746.7674379999999</v>
      </c>
      <c r="W11" s="64">
        <f t="shared" si="25"/>
        <v>1755.800992</v>
      </c>
      <c r="X11" s="101">
        <f t="shared" si="26"/>
        <v>1759.546026</v>
      </c>
      <c r="Y11" s="64">
        <f t="shared" si="27"/>
        <v>1759.25</v>
      </c>
      <c r="AB11" s="47">
        <v>1924</v>
      </c>
      <c r="AC11" s="48">
        <v>293.125</v>
      </c>
      <c r="AD11" s="64">
        <f t="shared" si="28"/>
        <v>266.03940625000001</v>
      </c>
      <c r="AE11" s="64">
        <f t="shared" si="29"/>
        <v>276.48080000000004</v>
      </c>
      <c r="AF11" s="64">
        <f t="shared" si="30"/>
        <v>282.67306874999997</v>
      </c>
      <c r="AG11" s="64">
        <f t="shared" si="31"/>
        <v>285.88240000000002</v>
      </c>
      <c r="AH11" s="64">
        <f t="shared" si="32"/>
        <v>287.08203125</v>
      </c>
      <c r="AI11" s="64">
        <f t="shared" si="33"/>
        <v>286.99200000000002</v>
      </c>
      <c r="AJ11" s="101">
        <f t="shared" si="34"/>
        <v>286.11889374999998</v>
      </c>
      <c r="AK11" s="64">
        <f t="shared" si="35"/>
        <v>284.79560000000004</v>
      </c>
      <c r="AL11" s="64">
        <f t="shared" si="36"/>
        <v>283.22105625</v>
      </c>
      <c r="AM11" s="64">
        <f t="shared" si="37"/>
        <v>281.5</v>
      </c>
    </row>
    <row r="12" spans="1:39" ht="15" x14ac:dyDescent="0.25">
      <c r="A12" s="47">
        <v>1928</v>
      </c>
      <c r="B12" s="48">
        <v>76.375</v>
      </c>
      <c r="C12" s="40">
        <f t="shared" si="6"/>
        <v>73.226346450000008</v>
      </c>
      <c r="D12" s="40">
        <f t="shared" si="7"/>
        <v>74.604172800000015</v>
      </c>
      <c r="E12" s="40">
        <f t="shared" si="8"/>
        <v>75.570112049999992</v>
      </c>
      <c r="F12" s="40">
        <f t="shared" si="9"/>
        <v>76.255459200000004</v>
      </c>
      <c r="G12" s="40">
        <f t="shared" si="10"/>
        <v>76.750781250000003</v>
      </c>
      <c r="H12" s="40">
        <f t="shared" si="11"/>
        <v>77.117971199999999</v>
      </c>
      <c r="I12" s="40">
        <f t="shared" si="12"/>
        <v>77.399746050000005</v>
      </c>
      <c r="J12" s="101">
        <f t="shared" si="13"/>
        <v>77.626588800000007</v>
      </c>
      <c r="K12" s="40">
        <f t="shared" si="14"/>
        <v>77.821134450000002</v>
      </c>
      <c r="L12" s="40">
        <f t="shared" si="15"/>
        <v>78</v>
      </c>
      <c r="N12" s="47">
        <v>1928</v>
      </c>
      <c r="O12" s="48">
        <v>1863</v>
      </c>
      <c r="P12" s="64">
        <f t="shared" si="18"/>
        <v>1396.6730386000004</v>
      </c>
      <c r="Q12" s="64">
        <f t="shared" si="19"/>
        <v>1558.0975504000003</v>
      </c>
      <c r="R12" s="64">
        <f t="shared" si="20"/>
        <v>1659.8479794</v>
      </c>
      <c r="S12" s="64">
        <f t="shared" si="21"/>
        <v>1722.3357855999998</v>
      </c>
      <c r="T12" s="64">
        <f t="shared" si="22"/>
        <v>1759.9281249999999</v>
      </c>
      <c r="U12" s="64">
        <f t="shared" si="23"/>
        <v>1782.3711215999999</v>
      </c>
      <c r="V12" s="64">
        <f t="shared" si="24"/>
        <v>1796.0177314</v>
      </c>
      <c r="W12" s="64">
        <f t="shared" si="25"/>
        <v>1804.8601983999999</v>
      </c>
      <c r="X12" s="101">
        <f t="shared" si="26"/>
        <v>1811.3671026000002</v>
      </c>
      <c r="Y12" s="64">
        <f t="shared" si="27"/>
        <v>1817.125</v>
      </c>
      <c r="AB12" s="47">
        <v>1928</v>
      </c>
      <c r="AC12" s="48">
        <v>304.75</v>
      </c>
      <c r="AD12" s="64">
        <f t="shared" si="28"/>
        <v>268.74796562500001</v>
      </c>
      <c r="AE12" s="64">
        <f t="shared" si="29"/>
        <v>279.80964000000006</v>
      </c>
      <c r="AF12" s="64">
        <f t="shared" si="30"/>
        <v>285.80864812499999</v>
      </c>
      <c r="AG12" s="64">
        <f t="shared" si="31"/>
        <v>288.77944000000002</v>
      </c>
      <c r="AH12" s="64">
        <f t="shared" si="32"/>
        <v>290.103515625</v>
      </c>
      <c r="AI12" s="64">
        <f t="shared" si="33"/>
        <v>290.67180000000002</v>
      </c>
      <c r="AJ12" s="101">
        <f t="shared" si="34"/>
        <v>291.02316812499998</v>
      </c>
      <c r="AK12" s="64">
        <f t="shared" si="35"/>
        <v>291.45911999999998</v>
      </c>
      <c r="AL12" s="64">
        <f t="shared" si="36"/>
        <v>292.13460562500001</v>
      </c>
      <c r="AM12" s="64">
        <f t="shared" si="37"/>
        <v>293.125</v>
      </c>
    </row>
    <row r="13" spans="1:39" ht="15" x14ac:dyDescent="0.25">
      <c r="A13" s="47">
        <v>1932</v>
      </c>
      <c r="B13" s="48">
        <v>77.625</v>
      </c>
      <c r="C13" s="40">
        <f t="shared" si="6"/>
        <v>73.541211805000017</v>
      </c>
      <c r="D13" s="40">
        <f t="shared" si="7"/>
        <v>74.958338240000018</v>
      </c>
      <c r="E13" s="40">
        <f t="shared" si="8"/>
        <v>75.811578434999987</v>
      </c>
      <c r="F13" s="40">
        <f t="shared" si="9"/>
        <v>76.30327552</v>
      </c>
      <c r="G13" s="40">
        <f t="shared" si="10"/>
        <v>76.562890624999994</v>
      </c>
      <c r="H13" s="40">
        <f t="shared" si="11"/>
        <v>76.672188479999988</v>
      </c>
      <c r="I13" s="40">
        <f t="shared" si="12"/>
        <v>76.682423815000007</v>
      </c>
      <c r="J13" s="101">
        <f t="shared" si="13"/>
        <v>76.625317760000001</v>
      </c>
      <c r="K13" s="40">
        <f t="shared" si="14"/>
        <v>76.51961344499999</v>
      </c>
      <c r="L13" s="40">
        <f t="shared" si="15"/>
        <v>76.375</v>
      </c>
      <c r="N13" s="47">
        <v>1932</v>
      </c>
      <c r="O13" s="48">
        <v>1946.875</v>
      </c>
      <c r="P13" s="64">
        <f t="shared" si="18"/>
        <v>1443.3057347400004</v>
      </c>
      <c r="Q13" s="64">
        <f t="shared" si="19"/>
        <v>1619.0780403200001</v>
      </c>
      <c r="R13" s="64">
        <f t="shared" si="20"/>
        <v>1720.7935855799997</v>
      </c>
      <c r="S13" s="64">
        <f t="shared" si="21"/>
        <v>1778.6014713599998</v>
      </c>
      <c r="T13" s="64">
        <f t="shared" si="22"/>
        <v>1811.4640625</v>
      </c>
      <c r="U13" s="64">
        <f t="shared" si="23"/>
        <v>1830.7484486399999</v>
      </c>
      <c r="V13" s="64">
        <f t="shared" si="24"/>
        <v>1842.9053194200001</v>
      </c>
      <c r="W13" s="64">
        <f t="shared" si="25"/>
        <v>1851.3720396799999</v>
      </c>
      <c r="X13" s="101">
        <f t="shared" si="26"/>
        <v>1857.83671026</v>
      </c>
      <c r="Y13" s="64">
        <f t="shared" si="27"/>
        <v>1863</v>
      </c>
      <c r="AB13" s="47">
        <v>1932</v>
      </c>
      <c r="AC13" s="48">
        <v>300.75</v>
      </c>
      <c r="AD13" s="64">
        <f t="shared" si="28"/>
        <v>272.34816906250001</v>
      </c>
      <c r="AE13" s="64">
        <f t="shared" si="29"/>
        <v>284.79771200000005</v>
      </c>
      <c r="AF13" s="64">
        <f t="shared" si="30"/>
        <v>291.49105368749997</v>
      </c>
      <c r="AG13" s="64">
        <f t="shared" si="31"/>
        <v>295.167664</v>
      </c>
      <c r="AH13" s="64">
        <f t="shared" si="32"/>
        <v>297.4267578125</v>
      </c>
      <c r="AI13" s="64">
        <f t="shared" si="33"/>
        <v>299.11872</v>
      </c>
      <c r="AJ13" s="101">
        <f t="shared" si="34"/>
        <v>300.6319504375</v>
      </c>
      <c r="AK13" s="64">
        <f t="shared" si="35"/>
        <v>302.09182399999997</v>
      </c>
      <c r="AL13" s="64">
        <f t="shared" si="36"/>
        <v>303.48846056250005</v>
      </c>
      <c r="AM13" s="64">
        <f t="shared" si="37"/>
        <v>304.75</v>
      </c>
    </row>
    <row r="14" spans="1:39" ht="15" x14ac:dyDescent="0.25">
      <c r="A14" s="47">
        <v>1936</v>
      </c>
      <c r="B14" s="48">
        <v>79.9375</v>
      </c>
      <c r="C14" s="40">
        <f t="shared" si="6"/>
        <v>73.949590624500019</v>
      </c>
      <c r="D14" s="40">
        <f t="shared" si="7"/>
        <v>75.49167059200002</v>
      </c>
      <c r="E14" s="40">
        <f t="shared" si="8"/>
        <v>76.355604904499984</v>
      </c>
      <c r="F14" s="40">
        <f t="shared" si="9"/>
        <v>76.831965311999994</v>
      </c>
      <c r="G14" s="40">
        <f t="shared" si="10"/>
        <v>77.093945312499997</v>
      </c>
      <c r="H14" s="40">
        <f t="shared" si="11"/>
        <v>77.243875391999993</v>
      </c>
      <c r="I14" s="40">
        <f t="shared" si="12"/>
        <v>77.342227144500001</v>
      </c>
      <c r="J14" s="101">
        <f t="shared" si="13"/>
        <v>77.425063551999997</v>
      </c>
      <c r="K14" s="40">
        <f t="shared" si="14"/>
        <v>77.514461344499992</v>
      </c>
      <c r="L14" s="40">
        <f t="shared" si="15"/>
        <v>77.625</v>
      </c>
      <c r="N14" s="47">
        <v>1936</v>
      </c>
      <c r="O14" s="48">
        <v>1987.375</v>
      </c>
      <c r="P14" s="64">
        <f t="shared" si="18"/>
        <v>1493.6626612660004</v>
      </c>
      <c r="Q14" s="64">
        <f t="shared" si="19"/>
        <v>1684.6374322560002</v>
      </c>
      <c r="R14" s="64">
        <f t="shared" si="20"/>
        <v>1788.6180099059998</v>
      </c>
      <c r="S14" s="64">
        <f t="shared" si="21"/>
        <v>1845.9108828159999</v>
      </c>
      <c r="T14" s="64">
        <f t="shared" si="22"/>
        <v>1879.1695312500001</v>
      </c>
      <c r="U14" s="64">
        <f t="shared" si="23"/>
        <v>1900.424379456</v>
      </c>
      <c r="V14" s="64">
        <f t="shared" si="24"/>
        <v>1915.684095826</v>
      </c>
      <c r="W14" s="64">
        <f t="shared" si="25"/>
        <v>1927.774407936</v>
      </c>
      <c r="X14" s="101">
        <f t="shared" si="26"/>
        <v>1937.9711710259999</v>
      </c>
      <c r="Y14" s="64">
        <f t="shared" si="27"/>
        <v>1946.875</v>
      </c>
      <c r="AB14" s="47">
        <v>1936</v>
      </c>
      <c r="AC14" s="48">
        <v>317.3125</v>
      </c>
      <c r="AD14" s="64">
        <f t="shared" si="28"/>
        <v>275.18835215625001</v>
      </c>
      <c r="AE14" s="64">
        <f t="shared" si="29"/>
        <v>287.98816960000005</v>
      </c>
      <c r="AF14" s="64">
        <f t="shared" si="30"/>
        <v>294.26873758124998</v>
      </c>
      <c r="AG14" s="64">
        <f t="shared" si="31"/>
        <v>297.40059840000004</v>
      </c>
      <c r="AH14" s="64">
        <f t="shared" si="32"/>
        <v>299.08837890625</v>
      </c>
      <c r="AI14" s="64">
        <f t="shared" si="33"/>
        <v>300.097488</v>
      </c>
      <c r="AJ14" s="101">
        <f t="shared" si="34"/>
        <v>300.71458513124998</v>
      </c>
      <c r="AK14" s="64">
        <f t="shared" si="35"/>
        <v>301.01836480000003</v>
      </c>
      <c r="AL14" s="64">
        <f t="shared" si="36"/>
        <v>301.02384605625002</v>
      </c>
      <c r="AM14" s="64">
        <f t="shared" si="37"/>
        <v>300.75</v>
      </c>
    </row>
    <row r="15" spans="1:39" ht="15" x14ac:dyDescent="0.25">
      <c r="A15" s="47">
        <v>1948</v>
      </c>
      <c r="B15" s="48">
        <v>78</v>
      </c>
      <c r="C15" s="40">
        <f t="shared" si="6"/>
        <v>74.548381562050025</v>
      </c>
      <c r="D15" s="40">
        <f t="shared" si="7"/>
        <v>76.380836473600013</v>
      </c>
      <c r="E15" s="40">
        <f t="shared" si="8"/>
        <v>77.430173433149989</v>
      </c>
      <c r="F15" s="40">
        <f t="shared" si="9"/>
        <v>78.074179187200002</v>
      </c>
      <c r="G15" s="40">
        <f t="shared" si="10"/>
        <v>78.515722656250006</v>
      </c>
      <c r="H15" s="40">
        <f t="shared" si="11"/>
        <v>78.8600501568</v>
      </c>
      <c r="I15" s="40">
        <f t="shared" si="12"/>
        <v>79.158918143350007</v>
      </c>
      <c r="J15" s="101">
        <f t="shared" si="13"/>
        <v>79.435012710400002</v>
      </c>
      <c r="K15" s="40">
        <f t="shared" si="14"/>
        <v>79.695196134450001</v>
      </c>
      <c r="L15" s="40">
        <f t="shared" si="15"/>
        <v>79.9375</v>
      </c>
      <c r="N15" s="47">
        <v>1948</v>
      </c>
      <c r="O15" s="48">
        <v>2078</v>
      </c>
      <c r="P15" s="64">
        <f t="shared" si="18"/>
        <v>1543.0338951394003</v>
      </c>
      <c r="Q15" s="64">
        <f t="shared" si="19"/>
        <v>1745.1849458048005</v>
      </c>
      <c r="R15" s="64">
        <f t="shared" si="20"/>
        <v>1848.2451069341996</v>
      </c>
      <c r="S15" s="64">
        <f t="shared" si="21"/>
        <v>1902.4965296896</v>
      </c>
      <c r="T15" s="64">
        <f t="shared" si="22"/>
        <v>1933.272265625</v>
      </c>
      <c r="U15" s="64">
        <f t="shared" si="23"/>
        <v>1952.5947517824</v>
      </c>
      <c r="V15" s="64">
        <f t="shared" si="24"/>
        <v>1965.8677287477999</v>
      </c>
      <c r="W15" s="64">
        <f t="shared" si="25"/>
        <v>1975.4548815871999</v>
      </c>
      <c r="X15" s="101">
        <f t="shared" si="26"/>
        <v>1982.4346171026</v>
      </c>
      <c r="Y15" s="64">
        <f t="shared" si="27"/>
        <v>1987.375</v>
      </c>
      <c r="AB15" s="47">
        <v>1948</v>
      </c>
      <c r="AC15" s="48">
        <v>308</v>
      </c>
      <c r="AD15" s="64">
        <f t="shared" si="28"/>
        <v>279.40076694062503</v>
      </c>
      <c r="AE15" s="64">
        <f t="shared" si="29"/>
        <v>293.85303568000006</v>
      </c>
      <c r="AF15" s="64">
        <f t="shared" si="30"/>
        <v>301.18186630687501</v>
      </c>
      <c r="AG15" s="64">
        <f t="shared" si="31"/>
        <v>305.36535904000004</v>
      </c>
      <c r="AH15" s="64">
        <f t="shared" si="32"/>
        <v>308.200439453125</v>
      </c>
      <c r="AI15" s="64">
        <f t="shared" si="33"/>
        <v>310.42649519999998</v>
      </c>
      <c r="AJ15" s="101">
        <f t="shared" si="34"/>
        <v>312.33312553937498</v>
      </c>
      <c r="AK15" s="64">
        <f t="shared" si="35"/>
        <v>314.05367296000003</v>
      </c>
      <c r="AL15" s="64">
        <f t="shared" si="36"/>
        <v>315.683634605625</v>
      </c>
      <c r="AM15" s="64">
        <f t="shared" si="37"/>
        <v>317.3125</v>
      </c>
    </row>
    <row r="16" spans="1:39" ht="15" x14ac:dyDescent="0.25">
      <c r="A16" s="47">
        <v>1952</v>
      </c>
      <c r="B16" s="48">
        <v>80.319999999999993</v>
      </c>
      <c r="C16" s="40">
        <f t="shared" si="6"/>
        <v>74.893543405845023</v>
      </c>
      <c r="D16" s="40">
        <f t="shared" si="7"/>
        <v>76.70466917888001</v>
      </c>
      <c r="E16" s="40">
        <f t="shared" si="8"/>
        <v>77.601121403204985</v>
      </c>
      <c r="F16" s="40">
        <f t="shared" si="9"/>
        <v>78.044507512319996</v>
      </c>
      <c r="G16" s="40">
        <f t="shared" si="10"/>
        <v>78.257861328125003</v>
      </c>
      <c r="H16" s="40">
        <f t="shared" si="11"/>
        <v>78.344020062720006</v>
      </c>
      <c r="I16" s="40">
        <f t="shared" si="12"/>
        <v>78.347675443005002</v>
      </c>
      <c r="J16" s="101">
        <f t="shared" si="13"/>
        <v>78.287002542080003</v>
      </c>
      <c r="K16" s="40">
        <f t="shared" si="14"/>
        <v>78.169519613445004</v>
      </c>
      <c r="L16" s="40">
        <f t="shared" si="15"/>
        <v>78</v>
      </c>
      <c r="N16" s="47">
        <v>1952</v>
      </c>
      <c r="O16" s="48">
        <v>2166.85</v>
      </c>
      <c r="P16" s="64">
        <f t="shared" si="18"/>
        <v>1596.5305056254604</v>
      </c>
      <c r="Q16" s="64">
        <f t="shared" si="19"/>
        <v>1811.7479566438406</v>
      </c>
      <c r="R16" s="64">
        <f t="shared" si="20"/>
        <v>1917.1715748539395</v>
      </c>
      <c r="S16" s="64">
        <f t="shared" si="21"/>
        <v>1972.6979178137601</v>
      </c>
      <c r="T16" s="64">
        <f t="shared" si="22"/>
        <v>2005.6361328124999</v>
      </c>
      <c r="U16" s="64">
        <f t="shared" si="23"/>
        <v>2027.8379007129599</v>
      </c>
      <c r="V16" s="64">
        <f t="shared" si="24"/>
        <v>2044.3603186243399</v>
      </c>
      <c r="W16" s="64">
        <f t="shared" si="25"/>
        <v>2057.4909763174401</v>
      </c>
      <c r="X16" s="101">
        <f t="shared" si="26"/>
        <v>2068.4434617102602</v>
      </c>
      <c r="Y16" s="64">
        <f t="shared" si="27"/>
        <v>2078</v>
      </c>
      <c r="AB16" s="47">
        <v>1952</v>
      </c>
      <c r="AC16" s="48">
        <v>298</v>
      </c>
      <c r="AD16" s="64">
        <f t="shared" si="28"/>
        <v>282.26069024656255</v>
      </c>
      <c r="AE16" s="64">
        <f t="shared" si="29"/>
        <v>296.68242854400006</v>
      </c>
      <c r="AF16" s="64">
        <f t="shared" si="30"/>
        <v>303.22730641481246</v>
      </c>
      <c r="AG16" s="64">
        <f t="shared" si="31"/>
        <v>306.41921542400001</v>
      </c>
      <c r="AH16" s="64">
        <f t="shared" si="32"/>
        <v>308.1002197265625</v>
      </c>
      <c r="AI16" s="64">
        <f t="shared" si="33"/>
        <v>308.97059807999995</v>
      </c>
      <c r="AJ16" s="101">
        <f t="shared" si="34"/>
        <v>309.29993766181252</v>
      </c>
      <c r="AK16" s="64">
        <f t="shared" si="35"/>
        <v>309.21073459199999</v>
      </c>
      <c r="AL16" s="64">
        <f t="shared" si="36"/>
        <v>308.76836346056245</v>
      </c>
      <c r="AM16" s="64">
        <f t="shared" si="37"/>
        <v>308</v>
      </c>
    </row>
    <row r="17" spans="1:39" ht="15" x14ac:dyDescent="0.25">
      <c r="A17" s="47">
        <v>1956</v>
      </c>
      <c r="B17" s="48">
        <v>83.25</v>
      </c>
      <c r="C17" s="40">
        <f t="shared" si="6"/>
        <v>75.436189065260521</v>
      </c>
      <c r="D17" s="40">
        <f t="shared" si="7"/>
        <v>77.427735343104018</v>
      </c>
      <c r="E17" s="40">
        <f t="shared" si="8"/>
        <v>78.416784982243485</v>
      </c>
      <c r="F17" s="40">
        <f t="shared" si="9"/>
        <v>78.954704507391995</v>
      </c>
      <c r="G17" s="40">
        <f t="shared" si="10"/>
        <v>79.288930664062491</v>
      </c>
      <c r="H17" s="40">
        <f t="shared" si="11"/>
        <v>79.529608025087995</v>
      </c>
      <c r="I17" s="40">
        <f t="shared" si="12"/>
        <v>79.728302632901489</v>
      </c>
      <c r="J17" s="101">
        <f t="shared" si="13"/>
        <v>79.913400508416004</v>
      </c>
      <c r="K17" s="40">
        <f t="shared" si="14"/>
        <v>80.104951961344497</v>
      </c>
      <c r="L17" s="40">
        <f t="shared" si="15"/>
        <v>80.319999999999993</v>
      </c>
      <c r="N17" s="47">
        <v>1956</v>
      </c>
      <c r="O17" s="48">
        <v>2218.5</v>
      </c>
      <c r="P17" s="64">
        <f t="shared" si="18"/>
        <v>1653.5624550629143</v>
      </c>
      <c r="Q17" s="64">
        <f t="shared" si="19"/>
        <v>1882.7683653150725</v>
      </c>
      <c r="R17" s="64">
        <f t="shared" si="20"/>
        <v>1992.0751023977577</v>
      </c>
      <c r="S17" s="64">
        <f t="shared" si="21"/>
        <v>2050.3587506882559</v>
      </c>
      <c r="T17" s="64">
        <f t="shared" si="22"/>
        <v>2086.2430664062499</v>
      </c>
      <c r="U17" s="64">
        <f t="shared" si="23"/>
        <v>2111.2451602851838</v>
      </c>
      <c r="V17" s="64">
        <f t="shared" si="24"/>
        <v>2130.1030955873021</v>
      </c>
      <c r="W17" s="64">
        <f t="shared" si="25"/>
        <v>2144.978195263488</v>
      </c>
      <c r="X17" s="101">
        <f t="shared" si="26"/>
        <v>2157.0093461710258</v>
      </c>
      <c r="Y17" s="64">
        <f t="shared" si="27"/>
        <v>2166.85</v>
      </c>
      <c r="AB17" s="47">
        <v>1956</v>
      </c>
      <c r="AC17" s="48">
        <v>308.25</v>
      </c>
      <c r="AD17" s="64">
        <f t="shared" si="28"/>
        <v>283.83462122190627</v>
      </c>
      <c r="AE17" s="64">
        <f t="shared" si="29"/>
        <v>296.94594283520007</v>
      </c>
      <c r="AF17" s="64">
        <f t="shared" si="30"/>
        <v>301.65911449036872</v>
      </c>
      <c r="AG17" s="64">
        <f t="shared" si="31"/>
        <v>303.05152925440001</v>
      </c>
      <c r="AH17" s="64">
        <f t="shared" si="32"/>
        <v>303.05010986328125</v>
      </c>
      <c r="AI17" s="64">
        <f t="shared" si="33"/>
        <v>302.38823923199993</v>
      </c>
      <c r="AJ17" s="101">
        <f t="shared" si="34"/>
        <v>301.38998129854377</v>
      </c>
      <c r="AK17" s="64">
        <f t="shared" si="35"/>
        <v>300.24214691840001</v>
      </c>
      <c r="AL17" s="64">
        <f t="shared" si="36"/>
        <v>299.07683634605621</v>
      </c>
      <c r="AM17" s="64">
        <f t="shared" si="37"/>
        <v>298</v>
      </c>
    </row>
    <row r="18" spans="1:39" ht="15" x14ac:dyDescent="0.25">
      <c r="A18" s="47">
        <v>1960</v>
      </c>
      <c r="B18" s="48">
        <v>85</v>
      </c>
      <c r="C18" s="40">
        <f t="shared" si="6"/>
        <v>76.217570158734475</v>
      </c>
      <c r="D18" s="40">
        <f t="shared" si="7"/>
        <v>78.59218827448322</v>
      </c>
      <c r="E18" s="40">
        <f t="shared" si="8"/>
        <v>79.866749487570431</v>
      </c>
      <c r="F18" s="40">
        <f t="shared" si="9"/>
        <v>80.672822704435191</v>
      </c>
      <c r="G18" s="40">
        <f t="shared" si="10"/>
        <v>81.269465332031245</v>
      </c>
      <c r="H18" s="40">
        <f t="shared" si="11"/>
        <v>81.761843210035195</v>
      </c>
      <c r="I18" s="40">
        <f t="shared" si="12"/>
        <v>82.193490789870452</v>
      </c>
      <c r="J18" s="101">
        <f t="shared" si="13"/>
        <v>82.582680101683209</v>
      </c>
      <c r="K18" s="40">
        <f t="shared" si="14"/>
        <v>82.93549519613444</v>
      </c>
      <c r="L18" s="40">
        <f t="shared" si="15"/>
        <v>83.25</v>
      </c>
      <c r="N18" s="47">
        <v>1960</v>
      </c>
      <c r="O18" s="48">
        <v>2330</v>
      </c>
      <c r="P18" s="64">
        <f t="shared" si="18"/>
        <v>1710.0562095566229</v>
      </c>
      <c r="Q18" s="64">
        <f t="shared" si="19"/>
        <v>1949.9146922520581</v>
      </c>
      <c r="R18" s="64">
        <f t="shared" si="20"/>
        <v>2060.0025716784303</v>
      </c>
      <c r="S18" s="64">
        <f t="shared" si="21"/>
        <v>2117.6152504129536</v>
      </c>
      <c r="T18" s="64">
        <f t="shared" si="22"/>
        <v>2152.3715332031252</v>
      </c>
      <c r="U18" s="64">
        <f t="shared" si="23"/>
        <v>2175.5980641140736</v>
      </c>
      <c r="V18" s="64">
        <f t="shared" si="24"/>
        <v>2191.9809286761906</v>
      </c>
      <c r="W18" s="64">
        <f t="shared" si="25"/>
        <v>2203.7956390526979</v>
      </c>
      <c r="X18" s="101">
        <f t="shared" si="26"/>
        <v>2212.3509346171027</v>
      </c>
      <c r="Y18" s="64">
        <f t="shared" si="27"/>
        <v>2218.5</v>
      </c>
      <c r="AB18" s="47">
        <v>1960</v>
      </c>
      <c r="AC18" s="48">
        <v>319.75</v>
      </c>
      <c r="AD18" s="64">
        <f t="shared" si="28"/>
        <v>286.27615909971564</v>
      </c>
      <c r="AE18" s="64">
        <f t="shared" si="29"/>
        <v>299.20675426816007</v>
      </c>
      <c r="AF18" s="64">
        <f t="shared" si="30"/>
        <v>303.63638014325807</v>
      </c>
      <c r="AG18" s="64">
        <f t="shared" si="31"/>
        <v>305.13091755263997</v>
      </c>
      <c r="AH18" s="64">
        <f t="shared" si="32"/>
        <v>305.65005493164063</v>
      </c>
      <c r="AI18" s="64">
        <f t="shared" si="33"/>
        <v>305.9052956928</v>
      </c>
      <c r="AJ18" s="101">
        <f t="shared" si="34"/>
        <v>306.19199438956309</v>
      </c>
      <c r="AK18" s="64">
        <f t="shared" si="35"/>
        <v>306.64842938368002</v>
      </c>
      <c r="AL18" s="64">
        <f t="shared" si="36"/>
        <v>307.33268363460564</v>
      </c>
      <c r="AM18" s="64">
        <f t="shared" si="37"/>
        <v>308.25</v>
      </c>
    </row>
    <row r="19" spans="1:39" ht="15" x14ac:dyDescent="0.25">
      <c r="A19" s="47">
        <v>1964</v>
      </c>
      <c r="B19" s="48">
        <v>85.375</v>
      </c>
      <c r="C19" s="40">
        <f t="shared" si="6"/>
        <v>77.095813142861033</v>
      </c>
      <c r="D19" s="40">
        <f t="shared" si="7"/>
        <v>79.873750619586588</v>
      </c>
      <c r="E19" s="40">
        <f t="shared" si="8"/>
        <v>81.406724641299292</v>
      </c>
      <c r="F19" s="40">
        <f t="shared" si="9"/>
        <v>82.403693622661109</v>
      </c>
      <c r="G19" s="40">
        <f t="shared" si="10"/>
        <v>83.134732666015623</v>
      </c>
      <c r="H19" s="40">
        <f t="shared" si="11"/>
        <v>83.704737284014072</v>
      </c>
      <c r="I19" s="40">
        <f t="shared" si="12"/>
        <v>84.158047236961124</v>
      </c>
      <c r="J19" s="101">
        <f t="shared" si="13"/>
        <v>84.516536020336645</v>
      </c>
      <c r="K19" s="40">
        <f t="shared" si="14"/>
        <v>84.793549519613435</v>
      </c>
      <c r="L19" s="40">
        <f t="shared" si="15"/>
        <v>85</v>
      </c>
      <c r="N19" s="47">
        <v>1964</v>
      </c>
      <c r="O19" s="48">
        <v>2401.5</v>
      </c>
      <c r="P19" s="64">
        <f t="shared" si="18"/>
        <v>1772.0505886009607</v>
      </c>
      <c r="Q19" s="64">
        <f t="shared" si="19"/>
        <v>2025.9317538016467</v>
      </c>
      <c r="R19" s="64">
        <f t="shared" si="20"/>
        <v>2141.0018001749013</v>
      </c>
      <c r="S19" s="64">
        <f t="shared" si="21"/>
        <v>2202.5691502477721</v>
      </c>
      <c r="T19" s="64">
        <f t="shared" si="22"/>
        <v>2241.1857666015626</v>
      </c>
      <c r="U19" s="64">
        <f t="shared" si="23"/>
        <v>2268.2392256456296</v>
      </c>
      <c r="V19" s="64">
        <f t="shared" si="24"/>
        <v>2288.5942786028572</v>
      </c>
      <c r="W19" s="64">
        <f t="shared" si="25"/>
        <v>2304.7591278105397</v>
      </c>
      <c r="X19" s="101">
        <f t="shared" si="26"/>
        <v>2318.2350934617102</v>
      </c>
      <c r="Y19" s="64">
        <f t="shared" si="27"/>
        <v>2330</v>
      </c>
      <c r="AB19" s="47">
        <v>1964</v>
      </c>
      <c r="AC19" s="48">
        <v>317.75</v>
      </c>
      <c r="AD19" s="64">
        <f t="shared" si="28"/>
        <v>289.62354318974411</v>
      </c>
      <c r="AE19" s="64">
        <f t="shared" si="29"/>
        <v>303.31540341452808</v>
      </c>
      <c r="AF19" s="64">
        <f t="shared" si="30"/>
        <v>308.47046610028065</v>
      </c>
      <c r="AG19" s="64">
        <f t="shared" si="31"/>
        <v>310.97855053158401</v>
      </c>
      <c r="AH19" s="64">
        <f t="shared" si="32"/>
        <v>312.70002746582031</v>
      </c>
      <c r="AI19" s="64">
        <f t="shared" si="33"/>
        <v>314.21211827712</v>
      </c>
      <c r="AJ19" s="101">
        <f t="shared" si="34"/>
        <v>315.68259831686896</v>
      </c>
      <c r="AK19" s="64">
        <f t="shared" si="35"/>
        <v>317.129685876736</v>
      </c>
      <c r="AL19" s="64">
        <f t="shared" si="36"/>
        <v>318.50826836346062</v>
      </c>
      <c r="AM19" s="64">
        <f t="shared" si="37"/>
        <v>319.75</v>
      </c>
    </row>
    <row r="20" spans="1:39" ht="15" x14ac:dyDescent="0.25">
      <c r="A20" s="47">
        <v>1968</v>
      </c>
      <c r="B20" s="48">
        <v>88.25</v>
      </c>
      <c r="C20" s="40">
        <f t="shared" si="6"/>
        <v>77.92373182857493</v>
      </c>
      <c r="D20" s="40">
        <f t="shared" si="7"/>
        <v>80.974000495669273</v>
      </c>
      <c r="E20" s="40">
        <f t="shared" si="8"/>
        <v>82.597207248909498</v>
      </c>
      <c r="F20" s="40">
        <f t="shared" si="9"/>
        <v>83.592216173596654</v>
      </c>
      <c r="G20" s="40">
        <f t="shared" si="10"/>
        <v>84.254866333007811</v>
      </c>
      <c r="H20" s="40">
        <f t="shared" si="11"/>
        <v>84.706894913605623</v>
      </c>
      <c r="I20" s="40">
        <f t="shared" si="12"/>
        <v>85.00991417108834</v>
      </c>
      <c r="J20" s="101">
        <f t="shared" si="13"/>
        <v>85.203307204067329</v>
      </c>
      <c r="K20" s="40">
        <f t="shared" si="14"/>
        <v>85.316854951961346</v>
      </c>
      <c r="L20" s="40">
        <f t="shared" si="15"/>
        <v>85.375</v>
      </c>
      <c r="N20" s="47">
        <v>1968</v>
      </c>
      <c r="O20" s="48">
        <v>2550.5</v>
      </c>
      <c r="P20" s="64">
        <f t="shared" si="18"/>
        <v>1834.9955297408649</v>
      </c>
      <c r="Q20" s="64">
        <f t="shared" si="19"/>
        <v>2101.0454030413175</v>
      </c>
      <c r="R20" s="64">
        <f t="shared" si="20"/>
        <v>2219.1512601224308</v>
      </c>
      <c r="S20" s="64">
        <f t="shared" si="21"/>
        <v>2282.1414901486633</v>
      </c>
      <c r="T20" s="64">
        <f t="shared" si="22"/>
        <v>2321.3428833007811</v>
      </c>
      <c r="U20" s="64">
        <f t="shared" si="23"/>
        <v>2348.1956902582515</v>
      </c>
      <c r="V20" s="64">
        <f t="shared" si="24"/>
        <v>2367.628283580857</v>
      </c>
      <c r="W20" s="64">
        <f t="shared" si="25"/>
        <v>2382.1518255621077</v>
      </c>
      <c r="X20" s="101">
        <f t="shared" si="26"/>
        <v>2393.1735093461707</v>
      </c>
      <c r="Y20" s="64">
        <f t="shared" si="27"/>
        <v>2401.5</v>
      </c>
      <c r="AB20" s="47">
        <v>1968</v>
      </c>
      <c r="AC20" s="48">
        <v>350.5</v>
      </c>
      <c r="AD20" s="64">
        <f t="shared" si="28"/>
        <v>292.43618887076968</v>
      </c>
      <c r="AE20" s="64">
        <f t="shared" si="29"/>
        <v>306.20232273162247</v>
      </c>
      <c r="AF20" s="64">
        <f t="shared" si="30"/>
        <v>311.25432627019643</v>
      </c>
      <c r="AG20" s="64">
        <f t="shared" si="31"/>
        <v>313.68713031895038</v>
      </c>
      <c r="AH20" s="64">
        <f t="shared" si="32"/>
        <v>315.22501373291016</v>
      </c>
      <c r="AI20" s="64">
        <f t="shared" si="33"/>
        <v>316.33484731084798</v>
      </c>
      <c r="AJ20" s="101">
        <f t="shared" si="34"/>
        <v>317.12977949506069</v>
      </c>
      <c r="AK20" s="64">
        <f t="shared" si="35"/>
        <v>317.62593717534719</v>
      </c>
      <c r="AL20" s="64">
        <f t="shared" si="36"/>
        <v>317.8258268363461</v>
      </c>
      <c r="AM20" s="64">
        <f t="shared" si="37"/>
        <v>317.75</v>
      </c>
    </row>
    <row r="21" spans="1:39" ht="15" x14ac:dyDescent="0.25">
      <c r="A21" s="47">
        <v>1972</v>
      </c>
      <c r="B21" s="48">
        <v>87.75</v>
      </c>
      <c r="C21" s="40">
        <f t="shared" si="6"/>
        <v>78.956358645717444</v>
      </c>
      <c r="D21" s="40">
        <f t="shared" si="7"/>
        <v>82.429200396535421</v>
      </c>
      <c r="E21" s="40">
        <f t="shared" si="8"/>
        <v>84.293045074236645</v>
      </c>
      <c r="F21" s="40">
        <f t="shared" si="9"/>
        <v>85.455329704158004</v>
      </c>
      <c r="G21" s="40">
        <f t="shared" si="10"/>
        <v>86.252433166503906</v>
      </c>
      <c r="H21" s="40">
        <f t="shared" si="11"/>
        <v>86.832757965442255</v>
      </c>
      <c r="I21" s="40">
        <f t="shared" si="12"/>
        <v>87.277974251326498</v>
      </c>
      <c r="J21" s="101">
        <f t="shared" si="13"/>
        <v>87.640661440813474</v>
      </c>
      <c r="K21" s="40">
        <f t="shared" si="14"/>
        <v>87.956685495196126</v>
      </c>
      <c r="L21" s="40">
        <f t="shared" si="15"/>
        <v>88.25</v>
      </c>
      <c r="N21" s="47">
        <v>1972</v>
      </c>
      <c r="O21" s="48">
        <v>2535</v>
      </c>
      <c r="P21" s="64">
        <f t="shared" si="18"/>
        <v>1906.5459767667783</v>
      </c>
      <c r="Q21" s="64">
        <f t="shared" si="19"/>
        <v>2190.9363224330541</v>
      </c>
      <c r="R21" s="64">
        <f t="shared" si="20"/>
        <v>2318.5558820857013</v>
      </c>
      <c r="S21" s="64">
        <f t="shared" si="21"/>
        <v>2389.484894089198</v>
      </c>
      <c r="T21" s="64">
        <f t="shared" si="22"/>
        <v>2435.9214416503905</v>
      </c>
      <c r="U21" s="64">
        <f t="shared" si="23"/>
        <v>2469.5782761033006</v>
      </c>
      <c r="V21" s="64">
        <f t="shared" si="24"/>
        <v>2495.638485074257</v>
      </c>
      <c r="W21" s="64">
        <f t="shared" si="25"/>
        <v>2516.8303651124215</v>
      </c>
      <c r="X21" s="101">
        <f t="shared" si="26"/>
        <v>2534.7673509346173</v>
      </c>
      <c r="Y21" s="64">
        <f t="shared" si="27"/>
        <v>2550.5</v>
      </c>
      <c r="AB21" s="47">
        <v>1972</v>
      </c>
      <c r="AC21" s="48">
        <v>324.5</v>
      </c>
      <c r="AD21" s="64">
        <f t="shared" si="28"/>
        <v>298.24256998369276</v>
      </c>
      <c r="AE21" s="64">
        <f t="shared" si="29"/>
        <v>315.06185818529798</v>
      </c>
      <c r="AF21" s="64">
        <f t="shared" si="30"/>
        <v>323.02802838913749</v>
      </c>
      <c r="AG21" s="64">
        <f t="shared" si="31"/>
        <v>328.41227819137021</v>
      </c>
      <c r="AH21" s="64">
        <f t="shared" si="32"/>
        <v>332.86250686645508</v>
      </c>
      <c r="AI21" s="64">
        <f t="shared" si="33"/>
        <v>336.83393892433918</v>
      </c>
      <c r="AJ21" s="101">
        <f t="shared" si="34"/>
        <v>340.48893384851823</v>
      </c>
      <c r="AK21" s="64">
        <f t="shared" si="35"/>
        <v>343.92518743506946</v>
      </c>
      <c r="AL21" s="64">
        <f t="shared" si="36"/>
        <v>347.23258268363458</v>
      </c>
      <c r="AM21" s="64">
        <f t="shared" si="37"/>
        <v>350.5</v>
      </c>
    </row>
    <row r="22" spans="1:39" ht="15" x14ac:dyDescent="0.25">
      <c r="A22" s="47">
        <v>1976</v>
      </c>
      <c r="B22" s="48">
        <v>88.5</v>
      </c>
      <c r="C22" s="40">
        <f t="shared" si="6"/>
        <v>79.835722781145705</v>
      </c>
      <c r="D22" s="40">
        <f t="shared" si="7"/>
        <v>83.493360317228337</v>
      </c>
      <c r="E22" s="40">
        <f t="shared" si="8"/>
        <v>85.33013155196565</v>
      </c>
      <c r="F22" s="40">
        <f t="shared" si="9"/>
        <v>86.373197822494802</v>
      </c>
      <c r="G22" s="40">
        <f t="shared" si="10"/>
        <v>87.00121658325196</v>
      </c>
      <c r="H22" s="40">
        <f t="shared" si="11"/>
        <v>87.383103186176896</v>
      </c>
      <c r="I22" s="40">
        <f t="shared" si="12"/>
        <v>87.608392275397946</v>
      </c>
      <c r="J22" s="101">
        <f t="shared" si="13"/>
        <v>87.728132288162698</v>
      </c>
      <c r="K22" s="40">
        <f t="shared" si="14"/>
        <v>87.770668549519627</v>
      </c>
      <c r="L22" s="40">
        <f t="shared" si="15"/>
        <v>87.75</v>
      </c>
      <c r="N22" s="47">
        <v>1976</v>
      </c>
      <c r="O22" s="48">
        <v>2657.4</v>
      </c>
      <c r="P22" s="64">
        <f t="shared" si="18"/>
        <v>1969.3913790901004</v>
      </c>
      <c r="Q22" s="64">
        <f t="shared" si="19"/>
        <v>2259.7490579464434</v>
      </c>
      <c r="R22" s="64">
        <f t="shared" si="20"/>
        <v>2383.4891174599907</v>
      </c>
      <c r="S22" s="64">
        <f t="shared" si="21"/>
        <v>2447.6909364535186</v>
      </c>
      <c r="T22" s="64">
        <f t="shared" si="22"/>
        <v>2485.4607208251955</v>
      </c>
      <c r="U22" s="64">
        <f t="shared" si="23"/>
        <v>2508.8313104413201</v>
      </c>
      <c r="V22" s="64">
        <f t="shared" si="24"/>
        <v>2523.191545522277</v>
      </c>
      <c r="W22" s="64">
        <f t="shared" si="25"/>
        <v>2531.3660730224842</v>
      </c>
      <c r="X22" s="101">
        <f t="shared" si="26"/>
        <v>2534.9767350934617</v>
      </c>
      <c r="Y22" s="64">
        <f t="shared" si="27"/>
        <v>2535</v>
      </c>
      <c r="AB22" s="47">
        <v>1976</v>
      </c>
      <c r="AC22" s="48">
        <v>328.5</v>
      </c>
      <c r="AD22" s="64">
        <f t="shared" si="28"/>
        <v>300.86831298532348</v>
      </c>
      <c r="AE22" s="64">
        <f t="shared" si="29"/>
        <v>316.94948654823838</v>
      </c>
      <c r="AF22" s="64">
        <f t="shared" si="30"/>
        <v>323.46961987239621</v>
      </c>
      <c r="AG22" s="64">
        <f t="shared" si="31"/>
        <v>326.84736691482215</v>
      </c>
      <c r="AH22" s="64">
        <f t="shared" si="32"/>
        <v>328.68125343322754</v>
      </c>
      <c r="AI22" s="64">
        <f t="shared" si="33"/>
        <v>329.43357556973569</v>
      </c>
      <c r="AJ22" s="101">
        <f t="shared" si="34"/>
        <v>329.29668015455547</v>
      </c>
      <c r="AK22" s="64">
        <f t="shared" si="35"/>
        <v>328.3850374870139</v>
      </c>
      <c r="AL22" s="64">
        <f t="shared" si="36"/>
        <v>326.77325826836346</v>
      </c>
      <c r="AM22" s="64">
        <f t="shared" si="37"/>
        <v>324.5</v>
      </c>
    </row>
    <row r="23" spans="1:39" ht="15" x14ac:dyDescent="0.25">
      <c r="A23" s="47">
        <v>1980</v>
      </c>
      <c r="B23" s="48">
        <v>92.75</v>
      </c>
      <c r="C23" s="64">
        <f t="shared" si="6"/>
        <v>80.702150503031135</v>
      </c>
      <c r="D23" s="64">
        <f t="shared" si="7"/>
        <v>84.49468825378267</v>
      </c>
      <c r="E23" s="64">
        <f t="shared" si="8"/>
        <v>86.281092086375949</v>
      </c>
      <c r="F23" s="64">
        <f t="shared" si="9"/>
        <v>87.22391869349687</v>
      </c>
      <c r="G23" s="64">
        <f t="shared" si="10"/>
        <v>87.75060829162598</v>
      </c>
      <c r="H23" s="64">
        <f t="shared" si="11"/>
        <v>88.053241274470764</v>
      </c>
      <c r="I23" s="64">
        <f t="shared" si="12"/>
        <v>88.232517682619388</v>
      </c>
      <c r="J23" s="101">
        <f t="shared" si="13"/>
        <v>88.345626457632534</v>
      </c>
      <c r="K23" s="64">
        <f t="shared" si="14"/>
        <v>88.42706685495196</v>
      </c>
      <c r="L23" s="64">
        <f t="shared" si="15"/>
        <v>88.5</v>
      </c>
      <c r="N23" s="47">
        <v>1980</v>
      </c>
      <c r="O23" s="48">
        <v>2624</v>
      </c>
      <c r="P23" s="64">
        <f t="shared" si="18"/>
        <v>2038.1922411810904</v>
      </c>
      <c r="Q23" s="64">
        <f t="shared" si="19"/>
        <v>2339.279246357155</v>
      </c>
      <c r="R23" s="64">
        <f t="shared" si="20"/>
        <v>2465.6623822219935</v>
      </c>
      <c r="S23" s="64">
        <f t="shared" si="21"/>
        <v>2531.5745618721112</v>
      </c>
      <c r="T23" s="64">
        <f t="shared" si="22"/>
        <v>2571.430360412598</v>
      </c>
      <c r="U23" s="64">
        <f t="shared" si="23"/>
        <v>2597.9725241765282</v>
      </c>
      <c r="V23" s="64">
        <f t="shared" si="24"/>
        <v>2617.1374636566829</v>
      </c>
      <c r="W23" s="64">
        <f t="shared" si="25"/>
        <v>2632.1932146044969</v>
      </c>
      <c r="X23" s="101">
        <f t="shared" si="26"/>
        <v>2645.1576735093463</v>
      </c>
      <c r="Y23" s="64">
        <f t="shared" si="27"/>
        <v>2657.4</v>
      </c>
      <c r="AB23" s="47">
        <v>1980</v>
      </c>
      <c r="AC23" s="48">
        <v>336.25</v>
      </c>
      <c r="AD23" s="64">
        <f t="shared" si="28"/>
        <v>303.63148168679118</v>
      </c>
      <c r="AE23" s="64">
        <f t="shared" si="29"/>
        <v>319.25958923859071</v>
      </c>
      <c r="AF23" s="64">
        <f t="shared" si="30"/>
        <v>324.97873391067731</v>
      </c>
      <c r="AG23" s="64">
        <f t="shared" si="31"/>
        <v>327.50842014889326</v>
      </c>
      <c r="AH23" s="64">
        <f t="shared" si="32"/>
        <v>328.59062671661377</v>
      </c>
      <c r="AI23" s="64">
        <f t="shared" si="33"/>
        <v>328.87343022789429</v>
      </c>
      <c r="AJ23" s="101">
        <f t="shared" si="34"/>
        <v>328.73900404636663</v>
      </c>
      <c r="AK23" s="64">
        <f t="shared" si="35"/>
        <v>328.47700749740278</v>
      </c>
      <c r="AL23" s="64">
        <f t="shared" si="36"/>
        <v>328.32732582683639</v>
      </c>
      <c r="AM23" s="64">
        <f t="shared" si="37"/>
        <v>328.5</v>
      </c>
    </row>
    <row r="24" spans="1:39" ht="15" x14ac:dyDescent="0.25">
      <c r="A24" s="47">
        <v>1984</v>
      </c>
      <c r="B24" s="48">
        <v>92.5</v>
      </c>
      <c r="C24" s="64">
        <f t="shared" si="6"/>
        <v>81.906935452728035</v>
      </c>
      <c r="D24" s="64">
        <f t="shared" si="7"/>
        <v>86.14575060302613</v>
      </c>
      <c r="E24" s="64">
        <f t="shared" si="8"/>
        <v>88.221764460463163</v>
      </c>
      <c r="F24" s="64">
        <f t="shared" si="9"/>
        <v>89.434351216098122</v>
      </c>
      <c r="G24" s="64">
        <f t="shared" si="10"/>
        <v>90.25030414581299</v>
      </c>
      <c r="H24" s="64">
        <f t="shared" si="11"/>
        <v>90.871296509788309</v>
      </c>
      <c r="I24" s="64">
        <f t="shared" si="12"/>
        <v>91.394755304785818</v>
      </c>
      <c r="J24" s="101">
        <f t="shared" si="13"/>
        <v>91.869125291526501</v>
      </c>
      <c r="K24" s="64">
        <f t="shared" si="14"/>
        <v>92.31770668549521</v>
      </c>
      <c r="L24" s="64">
        <f t="shared" si="15"/>
        <v>92.75</v>
      </c>
      <c r="N24" s="47">
        <v>1984</v>
      </c>
      <c r="O24" s="48">
        <v>2622</v>
      </c>
      <c r="P24" s="64">
        <f t="shared" si="18"/>
        <v>2096.7730170629811</v>
      </c>
      <c r="Q24" s="64">
        <f t="shared" si="19"/>
        <v>2396.2233970857242</v>
      </c>
      <c r="R24" s="64">
        <f t="shared" si="20"/>
        <v>2513.1636675553955</v>
      </c>
      <c r="S24" s="64">
        <f t="shared" si="21"/>
        <v>2568.5447371232667</v>
      </c>
      <c r="T24" s="64">
        <f t="shared" si="22"/>
        <v>2597.715180206299</v>
      </c>
      <c r="U24" s="64">
        <f t="shared" si="23"/>
        <v>2613.5890096706112</v>
      </c>
      <c r="V24" s="64">
        <f t="shared" si="24"/>
        <v>2621.9412390970051</v>
      </c>
      <c r="W24" s="64">
        <f t="shared" si="25"/>
        <v>2625.6386429208997</v>
      </c>
      <c r="X24" s="101">
        <f t="shared" si="26"/>
        <v>2626.1157673509347</v>
      </c>
      <c r="Y24" s="64">
        <f t="shared" si="27"/>
        <v>2624</v>
      </c>
      <c r="AB24" s="47">
        <v>1984</v>
      </c>
      <c r="AC24" s="48">
        <v>336.25</v>
      </c>
      <c r="AD24" s="64">
        <f t="shared" si="28"/>
        <v>306.89333351811206</v>
      </c>
      <c r="AE24" s="64">
        <f t="shared" si="29"/>
        <v>322.65767139087257</v>
      </c>
      <c r="AF24" s="64">
        <f t="shared" si="30"/>
        <v>328.36011373747408</v>
      </c>
      <c r="AG24" s="64">
        <f t="shared" si="31"/>
        <v>331.00505208933595</v>
      </c>
      <c r="AH24" s="64">
        <f t="shared" si="32"/>
        <v>332.42031335830688</v>
      </c>
      <c r="AI24" s="64">
        <f t="shared" si="33"/>
        <v>333.29937209115769</v>
      </c>
      <c r="AJ24" s="101">
        <f t="shared" si="34"/>
        <v>333.99670121391</v>
      </c>
      <c r="AK24" s="64">
        <f t="shared" si="35"/>
        <v>334.69540149948057</v>
      </c>
      <c r="AL24" s="64">
        <f t="shared" si="36"/>
        <v>335.45773258268366</v>
      </c>
      <c r="AM24" s="64">
        <f t="shared" si="37"/>
        <v>336.25</v>
      </c>
    </row>
    <row r="25" spans="1:39" ht="15" x14ac:dyDescent="0.25">
      <c r="A25" s="47">
        <v>1988</v>
      </c>
      <c r="B25" s="45">
        <v>93.700999999999993</v>
      </c>
      <c r="C25" s="64">
        <f t="shared" si="6"/>
        <v>82.966241907455228</v>
      </c>
      <c r="D25" s="64">
        <f t="shared" si="7"/>
        <v>87.416600482420904</v>
      </c>
      <c r="E25" s="64">
        <f t="shared" si="8"/>
        <v>89.505235122324208</v>
      </c>
      <c r="F25" s="64">
        <f t="shared" si="9"/>
        <v>90.66061072965887</v>
      </c>
      <c r="G25" s="64">
        <f t="shared" si="10"/>
        <v>91.375152072906502</v>
      </c>
      <c r="H25" s="64">
        <f t="shared" si="11"/>
        <v>91.848518603915323</v>
      </c>
      <c r="I25" s="64">
        <f t="shared" si="12"/>
        <v>92.168426591435747</v>
      </c>
      <c r="J25" s="101">
        <f t="shared" si="13"/>
        <v>92.3738250583053</v>
      </c>
      <c r="K25" s="64">
        <f t="shared" si="14"/>
        <v>92.481770668549515</v>
      </c>
      <c r="L25" s="64">
        <f t="shared" si="15"/>
        <v>92.5</v>
      </c>
      <c r="N25" s="47">
        <v>1988</v>
      </c>
      <c r="O25" s="48">
        <v>2709.4479999999999</v>
      </c>
      <c r="P25" s="64">
        <f t="shared" si="18"/>
        <v>2149.2957153566831</v>
      </c>
      <c r="Q25" s="64">
        <f t="shared" si="19"/>
        <v>2441.3787176685796</v>
      </c>
      <c r="R25" s="64">
        <f t="shared" si="20"/>
        <v>2545.8145672887767</v>
      </c>
      <c r="S25" s="64">
        <f t="shared" si="21"/>
        <v>2589.9268422739597</v>
      </c>
      <c r="T25" s="64">
        <f t="shared" si="22"/>
        <v>2609.8575901031495</v>
      </c>
      <c r="U25" s="64">
        <f t="shared" si="23"/>
        <v>2618.6356038682443</v>
      </c>
      <c r="V25" s="64">
        <f t="shared" si="24"/>
        <v>2621.9823717291015</v>
      </c>
      <c r="W25" s="64">
        <f t="shared" si="25"/>
        <v>2622.7277285841797</v>
      </c>
      <c r="X25" s="101">
        <f t="shared" si="26"/>
        <v>2622.4115767350936</v>
      </c>
      <c r="Y25" s="64">
        <f t="shared" si="27"/>
        <v>2622</v>
      </c>
      <c r="AB25" s="47">
        <v>1988</v>
      </c>
      <c r="AC25" s="45">
        <v>343.30700000000002</v>
      </c>
      <c r="AD25" s="64">
        <f t="shared" si="28"/>
        <v>309.82900016630089</v>
      </c>
      <c r="AE25" s="64">
        <f t="shared" si="29"/>
        <v>325.37613711269807</v>
      </c>
      <c r="AF25" s="64">
        <f t="shared" si="30"/>
        <v>330.72707961623183</v>
      </c>
      <c r="AG25" s="64">
        <f t="shared" si="31"/>
        <v>333.10303125360156</v>
      </c>
      <c r="AH25" s="64">
        <f t="shared" si="32"/>
        <v>334.33515667915344</v>
      </c>
      <c r="AI25" s="64">
        <f t="shared" si="33"/>
        <v>335.06974883646308</v>
      </c>
      <c r="AJ25" s="101">
        <f t="shared" si="34"/>
        <v>335.57401036417298</v>
      </c>
      <c r="AK25" s="64">
        <f t="shared" si="35"/>
        <v>335.93908029989609</v>
      </c>
      <c r="AL25" s="64">
        <f t="shared" si="36"/>
        <v>336.17077325826835</v>
      </c>
      <c r="AM25" s="64">
        <f t="shared" si="37"/>
        <v>336.25</v>
      </c>
    </row>
    <row r="26" spans="1:39" ht="15" x14ac:dyDescent="0.25">
      <c r="A26" s="47">
        <v>1992</v>
      </c>
      <c r="B26" s="48">
        <v>92.126000000000005</v>
      </c>
      <c r="C26" s="64">
        <f t="shared" si="6"/>
        <v>84.039717716709703</v>
      </c>
      <c r="D26" s="64">
        <f t="shared" si="7"/>
        <v>88.673480385936728</v>
      </c>
      <c r="E26" s="64">
        <f t="shared" si="8"/>
        <v>90.763964585626937</v>
      </c>
      <c r="F26" s="64">
        <f t="shared" si="9"/>
        <v>91.876766437795311</v>
      </c>
      <c r="G26" s="64">
        <f t="shared" si="10"/>
        <v>92.538076036453248</v>
      </c>
      <c r="H26" s="64">
        <f t="shared" si="11"/>
        <v>92.96000744156612</v>
      </c>
      <c r="I26" s="64">
        <f t="shared" si="12"/>
        <v>93.241227977430725</v>
      </c>
      <c r="J26" s="101">
        <f t="shared" si="13"/>
        <v>93.435565011661055</v>
      </c>
      <c r="K26" s="64">
        <f t="shared" si="14"/>
        <v>93.57907706685495</v>
      </c>
      <c r="L26" s="64">
        <f t="shared" si="15"/>
        <v>93.700999999999993</v>
      </c>
      <c r="N26" s="47">
        <v>1992</v>
      </c>
      <c r="O26" s="48">
        <v>2563.779</v>
      </c>
      <c r="P26" s="64">
        <f t="shared" si="18"/>
        <v>2205.3109438210149</v>
      </c>
      <c r="Q26" s="64">
        <f t="shared" si="19"/>
        <v>2494.9925741348638</v>
      </c>
      <c r="R26" s="64">
        <f t="shared" si="20"/>
        <v>2594.9045971021433</v>
      </c>
      <c r="S26" s="64">
        <f t="shared" si="21"/>
        <v>2637.7353053643756</v>
      </c>
      <c r="T26" s="64">
        <f t="shared" si="22"/>
        <v>2659.6527950515747</v>
      </c>
      <c r="U26" s="64">
        <f t="shared" si="23"/>
        <v>2673.1230415472974</v>
      </c>
      <c r="V26" s="64">
        <f t="shared" si="24"/>
        <v>2683.2083115187302</v>
      </c>
      <c r="W26" s="64">
        <f t="shared" si="25"/>
        <v>2692.1039457168358</v>
      </c>
      <c r="X26" s="101">
        <f t="shared" si="26"/>
        <v>2700.7443576735095</v>
      </c>
      <c r="Y26" s="64">
        <f t="shared" si="27"/>
        <v>2709.4479999999999</v>
      </c>
      <c r="AB26" s="47">
        <v>1992</v>
      </c>
      <c r="AC26" s="48">
        <v>334.64499999999998</v>
      </c>
      <c r="AD26" s="64">
        <f t="shared" si="28"/>
        <v>313.17680014967078</v>
      </c>
      <c r="AE26" s="64">
        <f t="shared" si="29"/>
        <v>328.96230969015846</v>
      </c>
      <c r="AF26" s="64">
        <f t="shared" si="30"/>
        <v>334.50105573136227</v>
      </c>
      <c r="AG26" s="64">
        <f t="shared" si="31"/>
        <v>337.18461875216093</v>
      </c>
      <c r="AH26" s="64">
        <f t="shared" si="32"/>
        <v>338.82107833957673</v>
      </c>
      <c r="AI26" s="64">
        <f t="shared" si="33"/>
        <v>340.01209953458522</v>
      </c>
      <c r="AJ26" s="101">
        <f t="shared" si="34"/>
        <v>340.9871031092519</v>
      </c>
      <c r="AK26" s="64">
        <f t="shared" si="35"/>
        <v>341.83341605997919</v>
      </c>
      <c r="AL26" s="64">
        <f t="shared" si="36"/>
        <v>342.59337732582685</v>
      </c>
      <c r="AM26" s="64">
        <f t="shared" si="37"/>
        <v>343.30700000000002</v>
      </c>
    </row>
    <row r="27" spans="1:39" ht="15" x14ac:dyDescent="0.25">
      <c r="A27" s="47">
        <v>1996</v>
      </c>
      <c r="B27" s="48">
        <v>94.093999999999994</v>
      </c>
      <c r="C27" s="64">
        <f t="shared" si="6"/>
        <v>84.84834594503873</v>
      </c>
      <c r="D27" s="64">
        <f t="shared" si="7"/>
        <v>89.363984308749394</v>
      </c>
      <c r="E27" s="64">
        <f t="shared" si="8"/>
        <v>91.172575209938856</v>
      </c>
      <c r="F27" s="64">
        <f t="shared" si="9"/>
        <v>91.976459862677189</v>
      </c>
      <c r="G27" s="64">
        <f t="shared" si="10"/>
        <v>92.332038018226626</v>
      </c>
      <c r="H27" s="64">
        <f t="shared" si="11"/>
        <v>92.459602976626456</v>
      </c>
      <c r="I27" s="64">
        <f t="shared" si="12"/>
        <v>92.460568393229224</v>
      </c>
      <c r="J27" s="101">
        <f t="shared" si="13"/>
        <v>92.387913002332212</v>
      </c>
      <c r="K27" s="64">
        <f t="shared" si="14"/>
        <v>92.271307706685505</v>
      </c>
      <c r="L27" s="64">
        <f t="shared" si="15"/>
        <v>92.126000000000005</v>
      </c>
      <c r="N27" s="47">
        <v>1996</v>
      </c>
      <c r="O27" s="48">
        <v>2732.2829999999999</v>
      </c>
      <c r="P27" s="64">
        <f t="shared" si="18"/>
        <v>2241.1577494389135</v>
      </c>
      <c r="Q27" s="64">
        <f t="shared" si="19"/>
        <v>2508.7498593078913</v>
      </c>
      <c r="R27" s="64">
        <f t="shared" si="20"/>
        <v>2585.5669179715001</v>
      </c>
      <c r="S27" s="64">
        <f t="shared" si="21"/>
        <v>2608.1527832186252</v>
      </c>
      <c r="T27" s="64">
        <f t="shared" si="22"/>
        <v>2611.7158975257871</v>
      </c>
      <c r="U27" s="64">
        <f t="shared" si="23"/>
        <v>2607.5166166189192</v>
      </c>
      <c r="V27" s="64">
        <f t="shared" si="24"/>
        <v>2599.6077934556192</v>
      </c>
      <c r="W27" s="64">
        <f t="shared" si="25"/>
        <v>2589.4439891433672</v>
      </c>
      <c r="X27" s="101">
        <f t="shared" si="26"/>
        <v>2577.4755357673512</v>
      </c>
      <c r="Y27" s="64">
        <f t="shared" si="27"/>
        <v>2563.779</v>
      </c>
      <c r="AB27" s="47">
        <v>1996</v>
      </c>
      <c r="AC27" s="48">
        <v>334.64499999999998</v>
      </c>
      <c r="AD27" s="64">
        <f t="shared" si="28"/>
        <v>315.32362013470367</v>
      </c>
      <c r="AE27" s="64">
        <f t="shared" si="29"/>
        <v>330.09884775212674</v>
      </c>
      <c r="AF27" s="64">
        <f t="shared" si="30"/>
        <v>334.54423901195355</v>
      </c>
      <c r="AG27" s="64">
        <f t="shared" si="31"/>
        <v>336.16877125129656</v>
      </c>
      <c r="AH27" s="64">
        <f t="shared" si="32"/>
        <v>336.73303916978836</v>
      </c>
      <c r="AI27" s="64">
        <f t="shared" si="33"/>
        <v>336.79183981383403</v>
      </c>
      <c r="AJ27" s="101">
        <f t="shared" si="34"/>
        <v>336.54763093277552</v>
      </c>
      <c r="AK27" s="64">
        <f t="shared" si="35"/>
        <v>336.0826832119958</v>
      </c>
      <c r="AL27" s="64">
        <f t="shared" si="36"/>
        <v>335.43983773258265</v>
      </c>
      <c r="AM27" s="64">
        <f t="shared" si="37"/>
        <v>334.64499999999998</v>
      </c>
    </row>
    <row r="28" spans="1:39" ht="15" x14ac:dyDescent="0.25">
      <c r="A28" s="47">
        <v>2000</v>
      </c>
      <c r="B28" s="48">
        <v>92.52</v>
      </c>
      <c r="C28" s="64">
        <f t="shared" si="6"/>
        <v>85.772911350534869</v>
      </c>
      <c r="D28" s="64">
        <f t="shared" si="7"/>
        <v>90.309987446999514</v>
      </c>
      <c r="E28" s="64">
        <f t="shared" si="8"/>
        <v>92.049002646957192</v>
      </c>
      <c r="F28" s="64">
        <f t="shared" si="9"/>
        <v>92.823475917606316</v>
      </c>
      <c r="G28" s="64">
        <f t="shared" si="10"/>
        <v>93.21301900911331</v>
      </c>
      <c r="H28" s="64">
        <f t="shared" si="11"/>
        <v>93.440241190650582</v>
      </c>
      <c r="I28" s="64">
        <f t="shared" si="12"/>
        <v>93.603970517968762</v>
      </c>
      <c r="J28" s="101">
        <f t="shared" si="13"/>
        <v>93.752782600466432</v>
      </c>
      <c r="K28" s="64">
        <f t="shared" si="14"/>
        <v>93.911730770668555</v>
      </c>
      <c r="L28" s="64">
        <f t="shared" si="15"/>
        <v>94.093999999999994</v>
      </c>
      <c r="N28" s="47">
        <v>2000</v>
      </c>
      <c r="O28" s="48">
        <v>2728.346</v>
      </c>
      <c r="P28" s="64">
        <f t="shared" si="18"/>
        <v>2290.270274495022</v>
      </c>
      <c r="Q28" s="64">
        <f t="shared" si="19"/>
        <v>2553.4564874463131</v>
      </c>
      <c r="R28" s="64">
        <f t="shared" si="20"/>
        <v>2629.5817425800496</v>
      </c>
      <c r="S28" s="64">
        <f t="shared" si="21"/>
        <v>2657.8048699311748</v>
      </c>
      <c r="T28" s="64">
        <f t="shared" si="22"/>
        <v>2671.9994487628937</v>
      </c>
      <c r="U28" s="64">
        <f t="shared" si="23"/>
        <v>2682.3764466475677</v>
      </c>
      <c r="V28" s="64">
        <f t="shared" si="24"/>
        <v>2692.4804380366854</v>
      </c>
      <c r="W28" s="64">
        <f t="shared" si="25"/>
        <v>2703.7151978286734</v>
      </c>
      <c r="X28" s="101">
        <f t="shared" si="26"/>
        <v>2716.802253576735</v>
      </c>
      <c r="Y28" s="64">
        <f t="shared" si="27"/>
        <v>2732.2829999999999</v>
      </c>
      <c r="AB28" s="47">
        <v>2000</v>
      </c>
      <c r="AC28" s="48">
        <v>336.61399999999998</v>
      </c>
      <c r="AD28" s="64">
        <f t="shared" si="28"/>
        <v>317.25575812123333</v>
      </c>
      <c r="AE28" s="64">
        <f t="shared" si="29"/>
        <v>331.00807820170144</v>
      </c>
      <c r="AF28" s="64">
        <f t="shared" si="30"/>
        <v>334.57446730836745</v>
      </c>
      <c r="AG28" s="64">
        <f t="shared" si="31"/>
        <v>335.55926275077798</v>
      </c>
      <c r="AH28" s="64">
        <f t="shared" si="32"/>
        <v>335.68901958489414</v>
      </c>
      <c r="AI28" s="64">
        <f t="shared" si="33"/>
        <v>335.50373592553359</v>
      </c>
      <c r="AJ28" s="101">
        <f t="shared" si="34"/>
        <v>335.21578927983262</v>
      </c>
      <c r="AK28" s="64">
        <f t="shared" si="35"/>
        <v>334.93253664239916</v>
      </c>
      <c r="AL28" s="64">
        <f t="shared" si="36"/>
        <v>334.72448377325827</v>
      </c>
      <c r="AM28" s="64">
        <f t="shared" si="37"/>
        <v>334.64499999999998</v>
      </c>
    </row>
    <row r="29" spans="1:39" ht="15" x14ac:dyDescent="0.25">
      <c r="A29" s="47">
        <v>2004</v>
      </c>
      <c r="B29" s="48">
        <v>92.912999999999997</v>
      </c>
      <c r="C29" s="64">
        <f t="shared" si="6"/>
        <v>86.447620215481379</v>
      </c>
      <c r="D29" s="64">
        <f t="shared" si="7"/>
        <v>90.751989957599619</v>
      </c>
      <c r="E29" s="64">
        <f t="shared" si="8"/>
        <v>92.190301852870036</v>
      </c>
      <c r="F29" s="64">
        <f t="shared" si="9"/>
        <v>92.702085550563794</v>
      </c>
      <c r="G29" s="64">
        <f t="shared" si="10"/>
        <v>92.86650950455666</v>
      </c>
      <c r="H29" s="64">
        <f t="shared" si="11"/>
        <v>92.88809647626023</v>
      </c>
      <c r="I29" s="64">
        <f t="shared" si="12"/>
        <v>92.845191155390637</v>
      </c>
      <c r="J29" s="101">
        <f t="shared" si="13"/>
        <v>92.766556520093289</v>
      </c>
      <c r="K29" s="64">
        <f t="shared" si="14"/>
        <v>92.659173077066853</v>
      </c>
      <c r="L29" s="64">
        <f t="shared" si="15"/>
        <v>92.52</v>
      </c>
      <c r="N29" s="47">
        <v>2004</v>
      </c>
      <c r="O29" s="48">
        <v>2751.5740000000001</v>
      </c>
      <c r="P29" s="64">
        <f t="shared" si="18"/>
        <v>2334.0778470455202</v>
      </c>
      <c r="Q29" s="64">
        <f t="shared" si="19"/>
        <v>2588.4343899570504</v>
      </c>
      <c r="R29" s="64">
        <f t="shared" si="20"/>
        <v>2659.2110198060345</v>
      </c>
      <c r="S29" s="64">
        <f t="shared" si="21"/>
        <v>2686.0213219587049</v>
      </c>
      <c r="T29" s="64">
        <f t="shared" si="22"/>
        <v>2700.1727243814466</v>
      </c>
      <c r="U29" s="64">
        <f t="shared" si="23"/>
        <v>2709.958178659027</v>
      </c>
      <c r="V29" s="64">
        <f t="shared" si="24"/>
        <v>2717.5863314110056</v>
      </c>
      <c r="W29" s="64">
        <f t="shared" si="25"/>
        <v>2723.4198395657349</v>
      </c>
      <c r="X29" s="101">
        <f t="shared" si="26"/>
        <v>2727.1916253576733</v>
      </c>
      <c r="Y29" s="64">
        <f t="shared" si="27"/>
        <v>2728.346</v>
      </c>
      <c r="AB29" s="47">
        <v>2004</v>
      </c>
      <c r="AC29" s="48">
        <v>338.18799999999999</v>
      </c>
      <c r="AD29" s="64">
        <f t="shared" si="28"/>
        <v>319.19158230911</v>
      </c>
      <c r="AE29" s="64">
        <f t="shared" si="29"/>
        <v>332.1292625613612</v>
      </c>
      <c r="AF29" s="64">
        <f t="shared" si="30"/>
        <v>335.18632711585718</v>
      </c>
      <c r="AG29" s="64">
        <f t="shared" si="31"/>
        <v>335.9811576504668</v>
      </c>
      <c r="AH29" s="64">
        <f t="shared" si="32"/>
        <v>336.15150979244709</v>
      </c>
      <c r="AI29" s="64">
        <f t="shared" si="33"/>
        <v>336.16989437021346</v>
      </c>
      <c r="AJ29" s="101">
        <f t="shared" si="34"/>
        <v>336.19453678394973</v>
      </c>
      <c r="AK29" s="64">
        <f t="shared" si="35"/>
        <v>336.27770732847983</v>
      </c>
      <c r="AL29" s="64">
        <f t="shared" si="36"/>
        <v>336.42504837732577</v>
      </c>
      <c r="AM29" s="64">
        <f t="shared" si="37"/>
        <v>336.61399999999998</v>
      </c>
    </row>
    <row r="30" spans="1:39" ht="15" x14ac:dyDescent="0.25">
      <c r="A30" s="47">
        <v>2008</v>
      </c>
      <c r="B30" s="48">
        <v>92.91</v>
      </c>
      <c r="C30" s="64">
        <f t="shared" si="6"/>
        <v>87.094158193933254</v>
      </c>
      <c r="D30" s="64">
        <f t="shared" si="7"/>
        <v>91.184191966079695</v>
      </c>
      <c r="E30" s="64">
        <f t="shared" si="8"/>
        <v>92.40711129700901</v>
      </c>
      <c r="F30" s="64">
        <f t="shared" si="9"/>
        <v>92.786451330338281</v>
      </c>
      <c r="G30" s="64">
        <f t="shared" si="10"/>
        <v>92.889754752278321</v>
      </c>
      <c r="H30" s="64">
        <f t="shared" si="11"/>
        <v>92.903038590504082</v>
      </c>
      <c r="I30" s="64">
        <f t="shared" si="12"/>
        <v>92.892657346617185</v>
      </c>
      <c r="J30" s="101">
        <f t="shared" si="13"/>
        <v>92.883711304018647</v>
      </c>
      <c r="K30" s="64">
        <f t="shared" si="14"/>
        <v>92.887617307706691</v>
      </c>
      <c r="L30" s="64">
        <f t="shared" si="15"/>
        <v>92.912999999999997</v>
      </c>
      <c r="N30" s="47">
        <v>2008</v>
      </c>
      <c r="O30" s="48">
        <v>2709.45</v>
      </c>
      <c r="P30" s="64">
        <f t="shared" si="18"/>
        <v>2375.8274623409684</v>
      </c>
      <c r="Q30" s="64">
        <f t="shared" si="19"/>
        <v>2621.0623119656407</v>
      </c>
      <c r="R30" s="64">
        <f t="shared" si="20"/>
        <v>2686.9199138642239</v>
      </c>
      <c r="S30" s="64">
        <f t="shared" si="21"/>
        <v>2712.2423931752228</v>
      </c>
      <c r="T30" s="64">
        <f t="shared" si="22"/>
        <v>2725.8733621907231</v>
      </c>
      <c r="U30" s="64">
        <f t="shared" si="23"/>
        <v>2734.9276714636107</v>
      </c>
      <c r="V30" s="64">
        <f t="shared" si="24"/>
        <v>2741.3776994233017</v>
      </c>
      <c r="W30" s="64">
        <f t="shared" si="25"/>
        <v>2745.9431679131467</v>
      </c>
      <c r="X30" s="101">
        <f t="shared" si="26"/>
        <v>2749.1357625357673</v>
      </c>
      <c r="Y30" s="64">
        <f t="shared" si="27"/>
        <v>2751.5740000000001</v>
      </c>
      <c r="AB30" s="47">
        <v>2008</v>
      </c>
      <c r="AC30" s="48">
        <v>328.46</v>
      </c>
      <c r="AD30" s="64">
        <f t="shared" si="28"/>
        <v>321.09122407819905</v>
      </c>
      <c r="AE30" s="64">
        <f t="shared" si="29"/>
        <v>333.34101004908899</v>
      </c>
      <c r="AF30" s="64">
        <f t="shared" si="30"/>
        <v>336.08682898109998</v>
      </c>
      <c r="AG30" s="64">
        <f t="shared" si="31"/>
        <v>336.8638945902801</v>
      </c>
      <c r="AH30" s="64">
        <f t="shared" si="32"/>
        <v>337.16975489622354</v>
      </c>
      <c r="AI30" s="64">
        <f t="shared" si="33"/>
        <v>337.38075774808533</v>
      </c>
      <c r="AJ30" s="101">
        <f t="shared" si="34"/>
        <v>337.5899610351849</v>
      </c>
      <c r="AK30" s="64">
        <f t="shared" si="35"/>
        <v>337.80594146569598</v>
      </c>
      <c r="AL30" s="64">
        <f t="shared" si="36"/>
        <v>338.01170483773257</v>
      </c>
      <c r="AM30" s="64">
        <f t="shared" si="37"/>
        <v>338.18799999999999</v>
      </c>
    </row>
    <row r="31" spans="1:39" ht="15.75" thickBot="1" x14ac:dyDescent="0.3">
      <c r="A31" s="65">
        <v>2012</v>
      </c>
      <c r="B31" s="66"/>
      <c r="C31" s="67">
        <f t="shared" si="6"/>
        <v>87.675742374539922</v>
      </c>
      <c r="D31" s="67">
        <f t="shared" si="7"/>
        <v>91.529353572863755</v>
      </c>
      <c r="E31" s="67">
        <f t="shared" si="8"/>
        <v>92.557977907906292</v>
      </c>
      <c r="F31" s="67">
        <f t="shared" si="9"/>
        <v>92.835870798202961</v>
      </c>
      <c r="G31" s="67">
        <f t="shared" si="10"/>
        <v>92.899877376139159</v>
      </c>
      <c r="H31" s="67">
        <f t="shared" si="11"/>
        <v>92.907215436201625</v>
      </c>
      <c r="I31" s="67">
        <f t="shared" si="12"/>
        <v>92.904797203985154</v>
      </c>
      <c r="J31" s="102">
        <f t="shared" si="13"/>
        <v>92.904742260803729</v>
      </c>
      <c r="K31" s="67">
        <f t="shared" si="14"/>
        <v>92.907761730770659</v>
      </c>
      <c r="L31" s="67">
        <f t="shared" si="15"/>
        <v>92.91</v>
      </c>
      <c r="N31" s="65">
        <v>2012</v>
      </c>
      <c r="O31" s="66"/>
      <c r="P31" s="66">
        <f t="shared" si="18"/>
        <v>2409.1897161068719</v>
      </c>
      <c r="Q31" s="66">
        <f t="shared" si="19"/>
        <v>2638.7398495725124</v>
      </c>
      <c r="R31" s="66">
        <f t="shared" si="20"/>
        <v>2693.6789397049565</v>
      </c>
      <c r="S31" s="66">
        <f t="shared" si="21"/>
        <v>2711.1254359051336</v>
      </c>
      <c r="T31" s="66">
        <f t="shared" si="22"/>
        <v>2717.6616810953615</v>
      </c>
      <c r="U31" s="66">
        <f t="shared" si="23"/>
        <v>2719.6410685854444</v>
      </c>
      <c r="V31" s="66">
        <f t="shared" si="24"/>
        <v>2719.0283098269902</v>
      </c>
      <c r="W31" s="66">
        <f t="shared" si="25"/>
        <v>2716.7486335826293</v>
      </c>
      <c r="X31" s="102">
        <f t="shared" si="26"/>
        <v>2713.4185762535767</v>
      </c>
      <c r="Y31" s="66">
        <f t="shared" si="27"/>
        <v>2709.45</v>
      </c>
      <c r="AB31" s="65">
        <v>2012</v>
      </c>
      <c r="AC31" s="66"/>
      <c r="AD31" s="65">
        <f t="shared" si="28"/>
        <v>321.82810167037917</v>
      </c>
      <c r="AE31" s="65">
        <f t="shared" si="29"/>
        <v>332.36480803927122</v>
      </c>
      <c r="AF31" s="65">
        <f t="shared" si="30"/>
        <v>333.79878028676995</v>
      </c>
      <c r="AG31" s="65">
        <f t="shared" si="31"/>
        <v>333.50233675416803</v>
      </c>
      <c r="AH31" s="65">
        <f t="shared" si="32"/>
        <v>332.81487744811176</v>
      </c>
      <c r="AI31" s="65">
        <f t="shared" si="33"/>
        <v>332.02830309923411</v>
      </c>
      <c r="AJ31" s="105">
        <f t="shared" si="34"/>
        <v>331.19898831055548</v>
      </c>
      <c r="AK31" s="65">
        <f t="shared" si="35"/>
        <v>330.32918829313917</v>
      </c>
      <c r="AL31" s="65">
        <f t="shared" si="36"/>
        <v>329.41517048377324</v>
      </c>
      <c r="AM31" s="65">
        <f t="shared" si="37"/>
        <v>328.46</v>
      </c>
    </row>
    <row r="32" spans="1:39" ht="13.5" thickTop="1" x14ac:dyDescent="0.2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F0DE-DDF2-4733-8F1A-933EBA915D20}">
  <dimension ref="A2:S52"/>
  <sheetViews>
    <sheetView showGridLines="0" topLeftCell="A16" workbookViewId="0">
      <selection activeCell="P27" sqref="P27:S27"/>
    </sheetView>
  </sheetViews>
  <sheetFormatPr defaultRowHeight="15" x14ac:dyDescent="0.25"/>
  <cols>
    <col min="12" max="12" width="13.85546875" bestFit="1" customWidth="1"/>
  </cols>
  <sheetData>
    <row r="2" spans="1:14" ht="18.75" x14ac:dyDescent="0.3">
      <c r="B2" s="58" t="s">
        <v>193</v>
      </c>
      <c r="N2" t="s">
        <v>192</v>
      </c>
    </row>
    <row r="4" spans="1:14" ht="15.75" x14ac:dyDescent="0.25">
      <c r="B4" s="78" t="s">
        <v>102</v>
      </c>
      <c r="C4" s="79"/>
      <c r="D4" s="79"/>
      <c r="E4" s="79"/>
      <c r="F4" s="79"/>
      <c r="G4" s="79"/>
      <c r="H4" s="79"/>
      <c r="I4" s="80"/>
      <c r="L4" s="78" t="s">
        <v>103</v>
      </c>
      <c r="M4" s="79"/>
      <c r="N4" s="80"/>
    </row>
    <row r="5" spans="1:14" x14ac:dyDescent="0.25">
      <c r="B5" s="93" t="s">
        <v>106</v>
      </c>
      <c r="C5" s="86"/>
      <c r="D5" s="93" t="s">
        <v>126</v>
      </c>
      <c r="E5" s="86"/>
      <c r="F5" s="93" t="s">
        <v>123</v>
      </c>
      <c r="G5" s="86"/>
      <c r="H5" s="93" t="s">
        <v>99</v>
      </c>
      <c r="I5" s="86"/>
      <c r="L5" s="59" t="s">
        <v>104</v>
      </c>
      <c r="M5" s="59" t="s">
        <v>105</v>
      </c>
      <c r="N5" s="59" t="s">
        <v>52</v>
      </c>
    </row>
    <row r="6" spans="1:14" x14ac:dyDescent="0.25">
      <c r="L6" s="56">
        <v>1</v>
      </c>
      <c r="M6" s="56">
        <v>1</v>
      </c>
      <c r="N6" s="56">
        <v>2</v>
      </c>
    </row>
    <row r="8" spans="1:14" ht="18.75" x14ac:dyDescent="0.3">
      <c r="A8" s="57" t="s">
        <v>106</v>
      </c>
      <c r="I8" s="57" t="s">
        <v>107</v>
      </c>
    </row>
    <row r="10" spans="1:14" ht="15.75" x14ac:dyDescent="0.25">
      <c r="B10" s="78" t="s">
        <v>108</v>
      </c>
      <c r="C10" s="79"/>
      <c r="D10" s="79"/>
      <c r="E10" s="79"/>
      <c r="F10" s="79"/>
      <c r="G10" s="80"/>
      <c r="J10" s="81" t="s">
        <v>109</v>
      </c>
      <c r="K10" s="82"/>
      <c r="L10" s="82"/>
      <c r="M10" s="83"/>
      <c r="N10" s="56">
        <v>2.1190255822342663</v>
      </c>
    </row>
    <row r="11" spans="1:14" x14ac:dyDescent="0.25">
      <c r="B11" s="81" t="s">
        <v>110</v>
      </c>
      <c r="C11" s="82"/>
      <c r="D11" s="83"/>
      <c r="E11" s="84" t="s">
        <v>194</v>
      </c>
      <c r="F11" s="85"/>
      <c r="G11" s="86"/>
      <c r="J11" s="81" t="s">
        <v>112</v>
      </c>
      <c r="K11" s="82"/>
      <c r="L11" s="82"/>
      <c r="M11" s="83"/>
      <c r="N11" s="56">
        <v>1.7346882948035347</v>
      </c>
    </row>
    <row r="12" spans="1:14" x14ac:dyDescent="0.25">
      <c r="B12" s="81" t="s">
        <v>113</v>
      </c>
      <c r="C12" s="82"/>
      <c r="D12" s="83"/>
      <c r="E12" s="84" t="s">
        <v>195</v>
      </c>
      <c r="F12" s="85"/>
      <c r="G12" s="86"/>
      <c r="J12" s="81" t="s">
        <v>114</v>
      </c>
      <c r="K12" s="82"/>
      <c r="L12" s="82"/>
      <c r="M12" s="83"/>
      <c r="N12" s="56">
        <v>4.4117041992763708</v>
      </c>
    </row>
    <row r="13" spans="1:14" x14ac:dyDescent="0.25">
      <c r="B13" s="81" t="s">
        <v>115</v>
      </c>
      <c r="C13" s="82"/>
      <c r="D13" s="83"/>
      <c r="E13" s="84" t="s">
        <v>196</v>
      </c>
      <c r="F13" s="85"/>
      <c r="G13" s="86"/>
      <c r="J13" s="81" t="s">
        <v>116</v>
      </c>
      <c r="K13" s="82"/>
      <c r="L13" s="82"/>
      <c r="M13" s="83"/>
      <c r="N13" s="56">
        <v>14.887360223155589</v>
      </c>
    </row>
    <row r="14" spans="1:14" x14ac:dyDescent="0.25">
      <c r="B14" s="81" t="s">
        <v>117</v>
      </c>
      <c r="C14" s="82"/>
      <c r="D14" s="83"/>
      <c r="E14" s="84" t="s">
        <v>35</v>
      </c>
      <c r="F14" s="85"/>
      <c r="G14" s="86"/>
      <c r="J14" s="81" t="s">
        <v>118</v>
      </c>
      <c r="K14" s="82"/>
      <c r="L14" s="82"/>
      <c r="M14" s="83"/>
      <c r="N14" s="56">
        <v>25.824929519631738</v>
      </c>
    </row>
    <row r="15" spans="1:14" x14ac:dyDescent="0.25">
      <c r="B15" s="81" t="s">
        <v>119</v>
      </c>
      <c r="C15" s="82"/>
      <c r="D15" s="83"/>
      <c r="E15" s="90">
        <v>26</v>
      </c>
      <c r="F15" s="91"/>
      <c r="G15" s="92"/>
      <c r="J15" s="81" t="s">
        <v>120</v>
      </c>
      <c r="K15" s="82"/>
      <c r="L15" s="82"/>
      <c r="M15" s="83"/>
      <c r="N15" s="56">
        <v>1.0329971807852696</v>
      </c>
    </row>
    <row r="18" spans="1:19" ht="15.75" x14ac:dyDescent="0.25">
      <c r="B18" s="78" t="s">
        <v>121</v>
      </c>
      <c r="C18" s="79"/>
      <c r="D18" s="79"/>
      <c r="E18" s="79"/>
      <c r="F18" s="79"/>
      <c r="G18" s="80"/>
    </row>
    <row r="19" spans="1:19" x14ac:dyDescent="0.25">
      <c r="B19" s="81" t="s">
        <v>142</v>
      </c>
      <c r="C19" s="82"/>
      <c r="D19" s="83"/>
      <c r="E19" s="84" t="s">
        <v>122</v>
      </c>
      <c r="F19" s="85"/>
      <c r="G19" s="86"/>
    </row>
    <row r="20" spans="1:19" x14ac:dyDescent="0.25">
      <c r="B20" s="81" t="s">
        <v>143</v>
      </c>
      <c r="C20" s="82"/>
      <c r="D20" s="83"/>
      <c r="E20" s="97">
        <v>0.83855708487197489</v>
      </c>
      <c r="F20" s="98"/>
      <c r="G20" s="99"/>
    </row>
    <row r="21" spans="1:19" x14ac:dyDescent="0.25">
      <c r="B21" s="81" t="s">
        <v>99</v>
      </c>
      <c r="C21" s="82"/>
      <c r="D21" s="83"/>
      <c r="E21" s="84" t="s">
        <v>122</v>
      </c>
      <c r="F21" s="85"/>
      <c r="G21" s="86"/>
    </row>
    <row r="22" spans="1:19" x14ac:dyDescent="0.25">
      <c r="B22" s="81" t="s">
        <v>101</v>
      </c>
      <c r="C22" s="82"/>
      <c r="D22" s="83"/>
      <c r="E22" s="90">
        <v>1</v>
      </c>
      <c r="F22" s="91"/>
      <c r="G22" s="92"/>
    </row>
    <row r="24" spans="1:19" ht="18.75" x14ac:dyDescent="0.3">
      <c r="A24" s="57" t="s">
        <v>123</v>
      </c>
      <c r="O24" s="57" t="s">
        <v>99</v>
      </c>
    </row>
    <row r="26" spans="1:19" x14ac:dyDescent="0.25">
      <c r="B26" s="59" t="s">
        <v>4</v>
      </c>
      <c r="C26" s="59" t="s">
        <v>98</v>
      </c>
      <c r="D26" s="59" t="s">
        <v>99</v>
      </c>
      <c r="E26" s="59" t="s">
        <v>69</v>
      </c>
      <c r="P26" s="59" t="s">
        <v>4</v>
      </c>
      <c r="Q26" s="59" t="s">
        <v>99</v>
      </c>
      <c r="R26" s="59" t="s">
        <v>124</v>
      </c>
      <c r="S26" s="59" t="s">
        <v>125</v>
      </c>
    </row>
    <row r="27" spans="1:19" x14ac:dyDescent="0.25">
      <c r="B27" s="60">
        <v>1896</v>
      </c>
      <c r="C27" s="56">
        <v>71.25</v>
      </c>
      <c r="D27" s="56" t="s">
        <v>197</v>
      </c>
      <c r="E27" s="56" t="s">
        <v>197</v>
      </c>
      <c r="P27" s="61">
        <v>1</v>
      </c>
      <c r="Q27" s="103">
        <v>92.905677615006624</v>
      </c>
      <c r="R27" s="61">
        <v>88.868901958309394</v>
      </c>
      <c r="S27" s="61">
        <v>96.942453271703855</v>
      </c>
    </row>
    <row r="28" spans="1:19" x14ac:dyDescent="0.25">
      <c r="B28" s="60">
        <v>1900</v>
      </c>
      <c r="C28" s="56">
        <v>74.8</v>
      </c>
      <c r="D28" s="56">
        <v>71.25</v>
      </c>
      <c r="E28" s="56">
        <f>C28 - D28</f>
        <v>3.5499999999999972</v>
      </c>
    </row>
    <row r="29" spans="1:19" x14ac:dyDescent="0.25">
      <c r="B29" s="60">
        <v>1904</v>
      </c>
      <c r="C29" s="56">
        <v>71</v>
      </c>
      <c r="D29" s="56">
        <v>74.22687765129551</v>
      </c>
      <c r="E29" s="56">
        <f>C29 - D29</f>
        <v>-3.22687765129551</v>
      </c>
    </row>
    <row r="30" spans="1:19" x14ac:dyDescent="0.25">
      <c r="B30" s="60">
        <v>1908</v>
      </c>
      <c r="C30" s="56">
        <v>75</v>
      </c>
      <c r="D30" s="56">
        <v>71.52095653478662</v>
      </c>
      <c r="E30" s="56">
        <f>C30 - D30</f>
        <v>3.4790434652133797</v>
      </c>
    </row>
    <row r="31" spans="1:19" x14ac:dyDescent="0.25">
      <c r="B31" s="60">
        <v>1912</v>
      </c>
      <c r="C31" s="56">
        <v>76</v>
      </c>
      <c r="D31" s="56">
        <v>74.438333081118842</v>
      </c>
      <c r="E31" s="56">
        <f>C31 - D31</f>
        <v>1.5616669188811585</v>
      </c>
    </row>
    <row r="32" spans="1:19" x14ac:dyDescent="0.25">
      <c r="B32" s="60">
        <v>1920</v>
      </c>
      <c r="C32" s="56">
        <v>76.25</v>
      </c>
      <c r="D32" s="56">
        <v>75.747879940156821</v>
      </c>
      <c r="E32" s="56">
        <f>C32 - D32</f>
        <v>0.50212005984317898</v>
      </c>
    </row>
    <row r="33" spans="2:5" x14ac:dyDescent="0.25">
      <c r="B33" s="60">
        <v>1924</v>
      </c>
      <c r="C33" s="56">
        <v>78</v>
      </c>
      <c r="D33" s="56">
        <v>76.168936273794657</v>
      </c>
      <c r="E33" s="56">
        <f>C33 - D33</f>
        <v>1.8310637262053433</v>
      </c>
    </row>
    <row r="34" spans="2:5" x14ac:dyDescent="0.25">
      <c r="B34" s="60">
        <v>1928</v>
      </c>
      <c r="C34" s="56">
        <v>76.375</v>
      </c>
      <c r="D34" s="56">
        <v>77.70438773425623</v>
      </c>
      <c r="E34" s="56">
        <f>C34 - D34</f>
        <v>-1.3293877342562297</v>
      </c>
    </row>
    <row r="35" spans="2:5" x14ac:dyDescent="0.25">
      <c r="B35" s="60">
        <v>1932</v>
      </c>
      <c r="C35" s="56">
        <v>77.625</v>
      </c>
      <c r="D35" s="56">
        <v>76.589620231153759</v>
      </c>
      <c r="E35" s="56">
        <f>C35 - D35</f>
        <v>1.0353797688462407</v>
      </c>
    </row>
    <row r="36" spans="2:5" x14ac:dyDescent="0.25">
      <c r="B36" s="60">
        <v>1936</v>
      </c>
      <c r="C36" s="56">
        <v>79.9375</v>
      </c>
      <c r="D36" s="56">
        <v>77.457845271852889</v>
      </c>
      <c r="E36" s="56">
        <f>C36 - D36</f>
        <v>2.4796547281471106</v>
      </c>
    </row>
    <row r="37" spans="2:5" x14ac:dyDescent="0.25">
      <c r="B37" s="60">
        <v>1948</v>
      </c>
      <c r="C37" s="56">
        <v>78</v>
      </c>
      <c r="D37" s="56">
        <v>79.537177312176951</v>
      </c>
      <c r="E37" s="56">
        <f>C37 - D37</f>
        <v>-1.5371773121769507</v>
      </c>
    </row>
    <row r="38" spans="2:5" x14ac:dyDescent="0.25">
      <c r="B38" s="60">
        <v>1952</v>
      </c>
      <c r="C38" s="56">
        <v>80.319999999999993</v>
      </c>
      <c r="D38" s="56">
        <v>78.248166386346512</v>
      </c>
      <c r="E38" s="56">
        <f>C38 - D38</f>
        <v>2.0718336136534816</v>
      </c>
    </row>
    <row r="39" spans="2:5" x14ac:dyDescent="0.25">
      <c r="B39" s="60">
        <v>1956</v>
      </c>
      <c r="C39" s="56">
        <v>83.25</v>
      </c>
      <c r="D39" s="56">
        <v>79.985517141751558</v>
      </c>
      <c r="E39" s="56">
        <f>C39 - D39</f>
        <v>3.2644828582484422</v>
      </c>
    </row>
    <row r="40" spans="2:5" x14ac:dyDescent="0.25">
      <c r="B40" s="60">
        <v>1960</v>
      </c>
      <c r="C40" s="56">
        <v>85</v>
      </c>
      <c r="D40" s="56">
        <v>82.722972370978894</v>
      </c>
      <c r="E40" s="56">
        <f>C40 - D40</f>
        <v>2.2770276290211058</v>
      </c>
    </row>
    <row r="41" spans="2:5" x14ac:dyDescent="0.25">
      <c r="B41" s="60">
        <v>1964</v>
      </c>
      <c r="C41" s="56">
        <v>85.375</v>
      </c>
      <c r="D41" s="56">
        <v>84.632390021743788</v>
      </c>
      <c r="E41" s="56">
        <f>C41 - D41</f>
        <v>0.74260997825621189</v>
      </c>
    </row>
    <row r="42" spans="2:5" x14ac:dyDescent="0.25">
      <c r="B42" s="60">
        <v>1968</v>
      </c>
      <c r="C42" s="56">
        <v>88.25</v>
      </c>
      <c r="D42" s="56">
        <v>85.255110880307157</v>
      </c>
      <c r="E42" s="56">
        <f>C42 - D42</f>
        <v>2.9948891196928429</v>
      </c>
    </row>
    <row r="43" spans="2:5" x14ac:dyDescent="0.25">
      <c r="B43" s="60">
        <v>1972</v>
      </c>
      <c r="C43" s="56">
        <v>87.75</v>
      </c>
      <c r="D43" s="56">
        <v>87.766496370031589</v>
      </c>
      <c r="E43" s="56">
        <f>C43 - D43</f>
        <v>-1.6496370031589436E-2</v>
      </c>
    </row>
    <row r="44" spans="2:5" x14ac:dyDescent="0.25">
      <c r="B44" s="60">
        <v>1976</v>
      </c>
      <c r="C44" s="56">
        <v>88.5</v>
      </c>
      <c r="D44" s="56">
        <v>87.752663222066928</v>
      </c>
      <c r="E44" s="56">
        <f>C44 - D44</f>
        <v>0.74733677793307152</v>
      </c>
    </row>
    <row r="45" spans="2:5" x14ac:dyDescent="0.25">
      <c r="B45" s="60">
        <v>1980</v>
      </c>
      <c r="C45" s="56">
        <v>92.75</v>
      </c>
      <c r="D45" s="56">
        <v>88.379347771988108</v>
      </c>
      <c r="E45" s="56">
        <f>C45 - D45</f>
        <v>4.3706522280118918</v>
      </c>
    </row>
    <row r="46" spans="2:5" x14ac:dyDescent="0.25">
      <c r="B46" s="60">
        <v>1984</v>
      </c>
      <c r="C46" s="56">
        <v>92.5</v>
      </c>
      <c r="D46" s="56">
        <v>92.044389163298959</v>
      </c>
      <c r="E46" s="56">
        <f>C46 - D46</f>
        <v>0.45561083670104097</v>
      </c>
    </row>
    <row r="47" spans="2:5" x14ac:dyDescent="0.25">
      <c r="B47" s="60">
        <v>1988</v>
      </c>
      <c r="C47" s="56">
        <v>93.700999999999993</v>
      </c>
      <c r="D47" s="56">
        <v>92.426444858359062</v>
      </c>
      <c r="E47" s="56">
        <f>C47 - D47</f>
        <v>1.2745551416409313</v>
      </c>
    </row>
    <row r="48" spans="2:5" x14ac:dyDescent="0.25">
      <c r="B48" s="60">
        <v>1992</v>
      </c>
      <c r="C48" s="56">
        <v>92.126000000000005</v>
      </c>
      <c r="D48" s="56">
        <v>93.49523210244206</v>
      </c>
      <c r="E48" s="56">
        <f>C48 - D48</f>
        <v>-1.3692321024420551</v>
      </c>
    </row>
    <row r="49" spans="2:5" x14ac:dyDescent="0.25">
      <c r="B49" s="60">
        <v>1996</v>
      </c>
      <c r="C49" s="56">
        <v>94.093999999999994</v>
      </c>
      <c r="D49" s="56">
        <v>92.347052822105127</v>
      </c>
      <c r="E49" s="56">
        <f>C49 - D49</f>
        <v>1.7469471778948673</v>
      </c>
    </row>
    <row r="50" spans="2:5" x14ac:dyDescent="0.25">
      <c r="B50" s="60">
        <v>2000</v>
      </c>
      <c r="C50" s="56">
        <v>92.52</v>
      </c>
      <c r="D50" s="56">
        <v>93.811967755025975</v>
      </c>
      <c r="E50" s="56">
        <f>C50 - D50</f>
        <v>-1.2919677550259792</v>
      </c>
    </row>
    <row r="51" spans="2:5" x14ac:dyDescent="0.25">
      <c r="B51" s="60">
        <v>2004</v>
      </c>
      <c r="C51" s="56">
        <v>92.912999999999997</v>
      </c>
      <c r="D51" s="56">
        <v>92.728579040622805</v>
      </c>
      <c r="E51" s="56">
        <f>C51 - D51</f>
        <v>0.18442095937719216</v>
      </c>
    </row>
    <row r="52" spans="2:5" x14ac:dyDescent="0.25">
      <c r="B52" s="60">
        <v>2008</v>
      </c>
      <c r="C52" s="56">
        <v>92.91</v>
      </c>
      <c r="D52" s="56">
        <v>92.883226542707433</v>
      </c>
      <c r="E52" s="56">
        <f>C52 - D52</f>
        <v>2.6773457292563307E-2</v>
      </c>
    </row>
  </sheetData>
  <mergeCells count="32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E15:G15"/>
    <mergeCell ref="B18:G18"/>
    <mergeCell ref="B19:D19"/>
    <mergeCell ref="B20:D20"/>
    <mergeCell ref="B21:D21"/>
    <mergeCell ref="B22:D22"/>
    <mergeCell ref="E19:G19"/>
    <mergeCell ref="E20:G20"/>
    <mergeCell ref="E21:G21"/>
    <mergeCell ref="E22:G22"/>
    <mergeCell ref="B10:G10"/>
    <mergeCell ref="B11:D11"/>
    <mergeCell ref="B12:D12"/>
    <mergeCell ref="B13:D13"/>
    <mergeCell ref="B14:D14"/>
    <mergeCell ref="B15:D15"/>
    <mergeCell ref="E11:G11"/>
    <mergeCell ref="E12:G12"/>
    <mergeCell ref="E13:G13"/>
    <mergeCell ref="E14:G14"/>
  </mergeCells>
  <hyperlinks>
    <hyperlink ref="B5" location="'ExponentialOutput'!$A$8:$A$8" display="Inputs" xr:uid="{334EFD0E-B690-407D-8A2C-95B3E2929527}"/>
    <hyperlink ref="D5" location="'ExponentialOutput'!$I$8:$I$8" display="Train. Error Measures" xr:uid="{1D6105B0-F1C4-4172-B1F6-DB21985DD333}"/>
    <hyperlink ref="F5" location="'ExponentialOutput'!$A$24:$A$24" display="Fitted Model" xr:uid="{768877BB-EB37-4ACD-932B-827C44923CE6}"/>
    <hyperlink ref="H5" location="'ExponentialOutput'!$O$24:$O$24" display="Forecast" xr:uid="{4B771558-207A-4610-90EE-F204B336493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24EF-B76B-488A-8E31-E69F942412D6}">
  <dimension ref="A1:K70"/>
  <sheetViews>
    <sheetView zoomScaleNormal="100" workbookViewId="0">
      <selection activeCell="F2" sqref="F2"/>
    </sheetView>
  </sheetViews>
  <sheetFormatPr defaultRowHeight="15" x14ac:dyDescent="0.25"/>
  <cols>
    <col min="1" max="1" width="6" style="45" bestFit="1" customWidth="1"/>
    <col min="2" max="2" width="11.5703125" bestFit="1" customWidth="1"/>
    <col min="3" max="3" width="9.140625" style="41"/>
  </cols>
  <sheetData>
    <row r="1" spans="1:11" x14ac:dyDescent="0.25">
      <c r="A1" s="17" t="s">
        <v>38</v>
      </c>
    </row>
    <row r="2" spans="1:11" ht="15" customHeight="1" x14ac:dyDescent="0.25">
      <c r="F2" s="96" t="s">
        <v>154</v>
      </c>
      <c r="G2" s="77"/>
      <c r="H2" s="77"/>
      <c r="I2" s="77"/>
      <c r="J2" s="77"/>
      <c r="K2" s="77"/>
    </row>
    <row r="3" spans="1:11" x14ac:dyDescent="0.25">
      <c r="A3" s="49"/>
      <c r="F3" t="s">
        <v>153</v>
      </c>
    </row>
    <row r="4" spans="1:11" x14ac:dyDescent="0.25">
      <c r="A4" s="49"/>
      <c r="B4" t="s">
        <v>1</v>
      </c>
      <c r="D4" t="s">
        <v>177</v>
      </c>
      <c r="E4">
        <f>MIN(B27:B69)</f>
        <v>54.415961000000003</v>
      </c>
      <c r="F4" t="s">
        <v>180</v>
      </c>
    </row>
    <row r="5" spans="1:11" ht="15.75" thickBot="1" x14ac:dyDescent="0.3">
      <c r="A5" s="22" t="s">
        <v>4</v>
      </c>
      <c r="B5" s="22" t="s">
        <v>5</v>
      </c>
      <c r="C5" s="22" t="s">
        <v>176</v>
      </c>
      <c r="D5" t="s">
        <v>178</v>
      </c>
      <c r="E5">
        <f>MAX(B27:B69)</f>
        <v>62.342412000000003</v>
      </c>
    </row>
    <row r="6" spans="1:11" ht="15.75" thickTop="1" x14ac:dyDescent="0.25">
      <c r="A6" s="20">
        <v>1949</v>
      </c>
      <c r="B6">
        <v>28.748176000000001</v>
      </c>
    </row>
    <row r="7" spans="1:11" x14ac:dyDescent="0.25">
      <c r="A7" s="20">
        <v>1950</v>
      </c>
      <c r="B7">
        <v>32.562666999999998</v>
      </c>
      <c r="C7" s="41" t="str">
        <f t="shared" ref="C7:C14" si="0">IF(B6&lt;B7,"Up","Down")</f>
        <v>Up</v>
      </c>
    </row>
    <row r="8" spans="1:11" x14ac:dyDescent="0.25">
      <c r="A8" s="20">
        <v>1951</v>
      </c>
      <c r="B8">
        <v>35.792150999999997</v>
      </c>
      <c r="C8" s="41" t="str">
        <f t="shared" si="0"/>
        <v>Up</v>
      </c>
    </row>
    <row r="9" spans="1:11" x14ac:dyDescent="0.25">
      <c r="A9" s="20">
        <v>1952</v>
      </c>
      <c r="B9">
        <v>34.976731999999998</v>
      </c>
      <c r="C9" s="41" t="str">
        <f t="shared" si="0"/>
        <v>Down</v>
      </c>
    </row>
    <row r="10" spans="1:11" x14ac:dyDescent="0.25">
      <c r="A10" s="20">
        <v>1953</v>
      </c>
      <c r="B10">
        <v>35.349336000000001</v>
      </c>
      <c r="C10" s="41" t="str">
        <f t="shared" si="0"/>
        <v>Up</v>
      </c>
    </row>
    <row r="11" spans="1:11" x14ac:dyDescent="0.25">
      <c r="A11" s="21">
        <v>1954</v>
      </c>
      <c r="B11">
        <v>33.764330000000001</v>
      </c>
      <c r="C11" s="41" t="str">
        <f t="shared" si="0"/>
        <v>Down</v>
      </c>
    </row>
    <row r="12" spans="1:11" x14ac:dyDescent="0.25">
      <c r="A12" s="20">
        <v>1955</v>
      </c>
      <c r="B12">
        <v>37.363680000000002</v>
      </c>
      <c r="C12" s="41" t="str">
        <f t="shared" si="0"/>
        <v>Up</v>
      </c>
    </row>
    <row r="13" spans="1:11" x14ac:dyDescent="0.25">
      <c r="A13" s="20">
        <v>1956</v>
      </c>
      <c r="B13">
        <v>39.771451999999996</v>
      </c>
      <c r="C13" s="41" t="str">
        <f t="shared" si="0"/>
        <v>Up</v>
      </c>
    </row>
    <row r="14" spans="1:11" x14ac:dyDescent="0.25">
      <c r="A14" s="20">
        <v>1957</v>
      </c>
      <c r="B14">
        <v>40.133484000000003</v>
      </c>
      <c r="C14" s="41" t="str">
        <f t="shared" si="0"/>
        <v>Up</v>
      </c>
    </row>
    <row r="15" spans="1:11" x14ac:dyDescent="0.25">
      <c r="A15" s="20">
        <v>1958</v>
      </c>
      <c r="B15">
        <v>37.216321999999998</v>
      </c>
      <c r="C15" s="41" t="str">
        <f>IF(B14&lt;B15,"Up","Down")</f>
        <v>Down</v>
      </c>
    </row>
    <row r="16" spans="1:11" x14ac:dyDescent="0.25">
      <c r="A16" s="20">
        <v>1959</v>
      </c>
      <c r="B16">
        <v>39.045216000000003</v>
      </c>
      <c r="C16" s="41" t="str">
        <f t="shared" ref="C16:C69" si="1">IF(B15&lt;B16,"Up","Down")</f>
        <v>Up</v>
      </c>
    </row>
    <row r="17" spans="1:3" x14ac:dyDescent="0.25">
      <c r="A17" s="20">
        <v>1960</v>
      </c>
      <c r="B17">
        <v>39.869117000000003</v>
      </c>
      <c r="C17" s="41" t="str">
        <f t="shared" si="1"/>
        <v>Up</v>
      </c>
    </row>
    <row r="18" spans="1:3" x14ac:dyDescent="0.25">
      <c r="A18" s="20">
        <v>1961</v>
      </c>
      <c r="B18">
        <v>40.307136</v>
      </c>
      <c r="C18" s="41" t="str">
        <f t="shared" si="1"/>
        <v>Up</v>
      </c>
    </row>
    <row r="19" spans="1:3" x14ac:dyDescent="0.25">
      <c r="A19" s="20">
        <v>1962</v>
      </c>
      <c r="B19">
        <v>41.731884999999998</v>
      </c>
      <c r="C19" s="41" t="str">
        <f t="shared" si="1"/>
        <v>Up</v>
      </c>
    </row>
    <row r="20" spans="1:3" x14ac:dyDescent="0.25">
      <c r="A20" s="20">
        <v>1963</v>
      </c>
      <c r="B20">
        <v>44.037180999999997</v>
      </c>
      <c r="C20" s="41" t="str">
        <f t="shared" si="1"/>
        <v>Up</v>
      </c>
    </row>
    <row r="21" spans="1:3" x14ac:dyDescent="0.25">
      <c r="A21" s="20">
        <v>1964</v>
      </c>
      <c r="B21">
        <v>45.788950999999997</v>
      </c>
      <c r="C21" s="41" t="str">
        <f t="shared" si="1"/>
        <v>Up</v>
      </c>
    </row>
    <row r="22" spans="1:3" x14ac:dyDescent="0.25">
      <c r="A22" s="20">
        <v>1965</v>
      </c>
      <c r="B22">
        <v>47.234901999999998</v>
      </c>
      <c r="C22" s="41" t="str">
        <f t="shared" si="1"/>
        <v>Up</v>
      </c>
    </row>
    <row r="23" spans="1:3" x14ac:dyDescent="0.25">
      <c r="A23" s="20">
        <v>1966</v>
      </c>
      <c r="B23">
        <v>50.035367000000001</v>
      </c>
      <c r="C23" s="41" t="str">
        <f t="shared" si="1"/>
        <v>Up</v>
      </c>
    </row>
    <row r="24" spans="1:3" x14ac:dyDescent="0.25">
      <c r="A24" s="20">
        <v>1967</v>
      </c>
      <c r="B24">
        <v>52.597132000000002</v>
      </c>
      <c r="C24" s="41" t="str">
        <f t="shared" si="1"/>
        <v>Up</v>
      </c>
    </row>
    <row r="25" spans="1:3" x14ac:dyDescent="0.25">
      <c r="A25" s="20">
        <v>1968</v>
      </c>
      <c r="B25">
        <v>54.306187000000001</v>
      </c>
      <c r="C25" s="41" t="str">
        <f t="shared" si="1"/>
        <v>Up</v>
      </c>
    </row>
    <row r="26" spans="1:3" x14ac:dyDescent="0.25">
      <c r="A26" s="20">
        <v>1969</v>
      </c>
      <c r="B26">
        <v>56.285569000000002</v>
      </c>
      <c r="C26" s="41" t="str">
        <f t="shared" si="1"/>
        <v>Up</v>
      </c>
    </row>
    <row r="27" spans="1:3" x14ac:dyDescent="0.25">
      <c r="A27" s="20">
        <v>1970</v>
      </c>
      <c r="B27">
        <v>59.186070999999998</v>
      </c>
      <c r="C27" s="41" t="str">
        <f t="shared" si="1"/>
        <v>Up</v>
      </c>
    </row>
    <row r="28" spans="1:3" x14ac:dyDescent="0.25">
      <c r="A28" s="20">
        <v>1971</v>
      </c>
      <c r="B28">
        <v>58.041559999999997</v>
      </c>
      <c r="C28" s="41" t="str">
        <f t="shared" si="1"/>
        <v>Down</v>
      </c>
    </row>
    <row r="29" spans="1:3" x14ac:dyDescent="0.25">
      <c r="A29" s="20">
        <v>1972</v>
      </c>
      <c r="B29">
        <v>58.937904000000003</v>
      </c>
      <c r="C29" s="41" t="str">
        <f t="shared" si="1"/>
        <v>Up</v>
      </c>
    </row>
    <row r="30" spans="1:3" x14ac:dyDescent="0.25">
      <c r="A30" s="20">
        <v>1973</v>
      </c>
      <c r="B30">
        <v>58.241491000000003</v>
      </c>
      <c r="C30" s="41" t="str">
        <f t="shared" si="1"/>
        <v>Down</v>
      </c>
    </row>
    <row r="31" spans="1:3" x14ac:dyDescent="0.25">
      <c r="A31" s="20">
        <v>1974</v>
      </c>
      <c r="B31">
        <v>56.330758000000003</v>
      </c>
      <c r="C31" s="41" t="str">
        <f t="shared" si="1"/>
        <v>Down</v>
      </c>
    </row>
    <row r="32" spans="1:3" x14ac:dyDescent="0.25">
      <c r="A32" s="20">
        <v>1975</v>
      </c>
      <c r="B32">
        <v>54.733272999999997</v>
      </c>
      <c r="C32" s="41" t="str">
        <f t="shared" si="1"/>
        <v>Down</v>
      </c>
    </row>
    <row r="33" spans="1:3" x14ac:dyDescent="0.25">
      <c r="A33" s="20">
        <v>1976</v>
      </c>
      <c r="B33">
        <v>54.722895999999999</v>
      </c>
      <c r="C33" s="41" t="str">
        <f t="shared" si="1"/>
        <v>Down</v>
      </c>
    </row>
    <row r="34" spans="1:3" x14ac:dyDescent="0.25">
      <c r="A34" s="20">
        <v>1977</v>
      </c>
      <c r="B34">
        <v>55.100782000000002</v>
      </c>
      <c r="C34" s="41" t="str">
        <f t="shared" si="1"/>
        <v>Up</v>
      </c>
    </row>
    <row r="35" spans="1:3" x14ac:dyDescent="0.25">
      <c r="A35" s="20">
        <v>1978</v>
      </c>
      <c r="B35">
        <v>55.074117999999999</v>
      </c>
      <c r="C35" s="41" t="str">
        <f t="shared" si="1"/>
        <v>Down</v>
      </c>
    </row>
    <row r="36" spans="1:3" x14ac:dyDescent="0.25">
      <c r="A36" s="20">
        <v>1979</v>
      </c>
      <c r="B36">
        <v>58.005609</v>
      </c>
      <c r="C36" s="41" t="str">
        <f t="shared" si="1"/>
        <v>Up</v>
      </c>
    </row>
    <row r="37" spans="1:3" x14ac:dyDescent="0.25">
      <c r="A37" s="20">
        <v>1980</v>
      </c>
      <c r="B37">
        <v>59.007872999999996</v>
      </c>
      <c r="C37" s="41" t="str">
        <f t="shared" si="1"/>
        <v>Up</v>
      </c>
    </row>
    <row r="38" spans="1:3" x14ac:dyDescent="0.25">
      <c r="A38" s="20">
        <v>1981</v>
      </c>
      <c r="B38">
        <v>58.529328999999997</v>
      </c>
      <c r="C38" s="41" t="str">
        <f t="shared" si="1"/>
        <v>Down</v>
      </c>
    </row>
    <row r="39" spans="1:3" x14ac:dyDescent="0.25">
      <c r="A39" s="20">
        <v>1982</v>
      </c>
      <c r="B39">
        <v>57.457822</v>
      </c>
      <c r="C39" s="41" t="str">
        <f t="shared" si="1"/>
        <v>Down</v>
      </c>
    </row>
    <row r="40" spans="1:3" x14ac:dyDescent="0.25">
      <c r="A40" s="20">
        <v>1983</v>
      </c>
      <c r="B40">
        <v>54.415961000000003</v>
      </c>
      <c r="C40" s="41" t="str">
        <f t="shared" si="1"/>
        <v>Down</v>
      </c>
    </row>
    <row r="41" spans="1:3" x14ac:dyDescent="0.25">
      <c r="A41" s="20">
        <v>1984</v>
      </c>
      <c r="B41">
        <v>58.849156000000001</v>
      </c>
      <c r="C41" s="41" t="str">
        <f t="shared" si="1"/>
        <v>Up</v>
      </c>
    </row>
    <row r="42" spans="1:3" x14ac:dyDescent="0.25">
      <c r="A42" s="20">
        <v>1985</v>
      </c>
      <c r="B42">
        <v>57.538724000000002</v>
      </c>
      <c r="C42" s="41" t="str">
        <f t="shared" si="1"/>
        <v>Down</v>
      </c>
    </row>
    <row r="43" spans="1:3" x14ac:dyDescent="0.25">
      <c r="A43" s="20">
        <v>1986</v>
      </c>
      <c r="B43">
        <v>56.575231000000002</v>
      </c>
      <c r="C43" s="41" t="str">
        <f t="shared" si="1"/>
        <v>Down</v>
      </c>
    </row>
    <row r="44" spans="1:3" x14ac:dyDescent="0.25">
      <c r="A44" s="20">
        <v>1987</v>
      </c>
      <c r="B44">
        <v>57.166744999999999</v>
      </c>
      <c r="C44" s="41" t="str">
        <f t="shared" si="1"/>
        <v>Up</v>
      </c>
    </row>
    <row r="45" spans="1:3" x14ac:dyDescent="0.25">
      <c r="A45" s="20">
        <v>1988</v>
      </c>
      <c r="B45">
        <v>57.874997</v>
      </c>
      <c r="C45" s="41" t="str">
        <f t="shared" si="1"/>
        <v>Up</v>
      </c>
    </row>
    <row r="46" spans="1:3" x14ac:dyDescent="0.25">
      <c r="A46" s="20">
        <v>1989</v>
      </c>
      <c r="B46">
        <v>57.482678999999997</v>
      </c>
      <c r="C46" s="41" t="str">
        <f t="shared" si="1"/>
        <v>Down</v>
      </c>
    </row>
    <row r="47" spans="1:3" x14ac:dyDescent="0.25">
      <c r="A47" s="20">
        <v>1990</v>
      </c>
      <c r="B47">
        <v>58.559601999999998</v>
      </c>
      <c r="C47" s="41" t="str">
        <f t="shared" si="1"/>
        <v>Up</v>
      </c>
    </row>
    <row r="48" spans="1:3" x14ac:dyDescent="0.25">
      <c r="A48" s="20">
        <v>1991</v>
      </c>
      <c r="B48">
        <v>57.871727</v>
      </c>
      <c r="C48" s="41" t="str">
        <f t="shared" si="1"/>
        <v>Down</v>
      </c>
    </row>
    <row r="49" spans="1:3" x14ac:dyDescent="0.25">
      <c r="A49" s="20">
        <v>1992</v>
      </c>
      <c r="B49">
        <v>57.655056999999999</v>
      </c>
      <c r="C49" s="41" t="str">
        <f t="shared" si="1"/>
        <v>Down</v>
      </c>
    </row>
    <row r="50" spans="1:3" x14ac:dyDescent="0.25">
      <c r="A50" s="20">
        <v>1993</v>
      </c>
      <c r="B50">
        <v>55.822082000000002</v>
      </c>
      <c r="C50" s="41" t="str">
        <f t="shared" si="1"/>
        <v>Down</v>
      </c>
    </row>
    <row r="51" spans="1:3" x14ac:dyDescent="0.25">
      <c r="A51" s="20">
        <v>1994</v>
      </c>
      <c r="B51">
        <v>58.043638000000001</v>
      </c>
      <c r="C51" s="41" t="str">
        <f t="shared" si="1"/>
        <v>Up</v>
      </c>
    </row>
    <row r="52" spans="1:3" x14ac:dyDescent="0.25">
      <c r="A52" s="20">
        <v>1995</v>
      </c>
      <c r="B52">
        <v>57.540134999999999</v>
      </c>
      <c r="C52" s="41" t="str">
        <f t="shared" si="1"/>
        <v>Down</v>
      </c>
    </row>
    <row r="53" spans="1:3" x14ac:dyDescent="0.25">
      <c r="A53" s="20">
        <v>1996</v>
      </c>
      <c r="B53">
        <v>58.387225000000001</v>
      </c>
      <c r="C53" s="41" t="str">
        <f t="shared" si="1"/>
        <v>Up</v>
      </c>
    </row>
    <row r="54" spans="1:3" x14ac:dyDescent="0.25">
      <c r="A54" s="20">
        <v>1997</v>
      </c>
      <c r="B54">
        <v>58.856690999999998</v>
      </c>
      <c r="C54" s="41" t="str">
        <f t="shared" si="1"/>
        <v>Up</v>
      </c>
    </row>
    <row r="55" spans="1:3" x14ac:dyDescent="0.25">
      <c r="A55" s="20">
        <v>1998</v>
      </c>
      <c r="B55">
        <v>59.314082999999997</v>
      </c>
      <c r="C55" s="41" t="str">
        <f t="shared" si="1"/>
        <v>Up</v>
      </c>
    </row>
    <row r="56" spans="1:3" x14ac:dyDescent="0.25">
      <c r="A56" s="20">
        <v>1999</v>
      </c>
      <c r="B56">
        <v>57.614480999999998</v>
      </c>
      <c r="C56" s="41" t="str">
        <f t="shared" si="1"/>
        <v>Down</v>
      </c>
    </row>
    <row r="57" spans="1:3" x14ac:dyDescent="0.25">
      <c r="A57" s="20">
        <v>2000</v>
      </c>
      <c r="B57">
        <v>57.366024000000003</v>
      </c>
      <c r="C57" s="41" t="str">
        <f t="shared" si="1"/>
        <v>Down</v>
      </c>
    </row>
    <row r="58" spans="1:3" x14ac:dyDescent="0.25">
      <c r="A58" s="20">
        <v>2001</v>
      </c>
      <c r="B58">
        <v>58.541347999999999</v>
      </c>
      <c r="C58" s="41" t="str">
        <f t="shared" si="1"/>
        <v>Up</v>
      </c>
    </row>
    <row r="59" spans="1:3" x14ac:dyDescent="0.25">
      <c r="A59" s="20">
        <v>2002</v>
      </c>
      <c r="B59">
        <v>56.833672999999997</v>
      </c>
      <c r="C59" s="41" t="str">
        <f t="shared" si="1"/>
        <v>Down</v>
      </c>
    </row>
    <row r="60" spans="1:3" x14ac:dyDescent="0.25">
      <c r="A60" s="20">
        <v>2003</v>
      </c>
      <c r="B60">
        <v>56.032783999999999</v>
      </c>
      <c r="C60" s="41" t="str">
        <f t="shared" si="1"/>
        <v>Down</v>
      </c>
    </row>
    <row r="61" spans="1:3" x14ac:dyDescent="0.25">
      <c r="A61" s="20">
        <v>2004</v>
      </c>
      <c r="B61">
        <v>55.942348000000003</v>
      </c>
      <c r="C61" s="41" t="str">
        <f t="shared" si="1"/>
        <v>Down</v>
      </c>
    </row>
    <row r="62" spans="1:3" x14ac:dyDescent="0.25">
      <c r="A62" s="20">
        <v>2005</v>
      </c>
      <c r="B62">
        <v>55.044001999999999</v>
      </c>
      <c r="C62" s="41" t="str">
        <f t="shared" si="1"/>
        <v>Down</v>
      </c>
    </row>
    <row r="63" spans="1:3" x14ac:dyDescent="0.25">
      <c r="A63" s="20">
        <v>2006</v>
      </c>
      <c r="B63">
        <v>55.937854000000002</v>
      </c>
      <c r="C63" s="41" t="str">
        <f t="shared" si="1"/>
        <v>Up</v>
      </c>
    </row>
    <row r="64" spans="1:3" x14ac:dyDescent="0.25">
      <c r="A64" s="20">
        <v>2007</v>
      </c>
      <c r="B64">
        <v>56.435648999999998</v>
      </c>
      <c r="C64" s="41" t="str">
        <f t="shared" si="1"/>
        <v>Up</v>
      </c>
    </row>
    <row r="65" spans="1:3" x14ac:dyDescent="0.25">
      <c r="A65" s="20">
        <v>2008</v>
      </c>
      <c r="B65">
        <v>57.587014000000003</v>
      </c>
      <c r="C65" s="41" t="str">
        <f t="shared" si="1"/>
        <v>Up</v>
      </c>
    </row>
    <row r="66" spans="1:3" x14ac:dyDescent="0.25">
      <c r="A66" s="20">
        <v>2009</v>
      </c>
      <c r="B66">
        <v>56.670273999999999</v>
      </c>
      <c r="C66" s="41" t="str">
        <f t="shared" si="1"/>
        <v>Down</v>
      </c>
    </row>
    <row r="67" spans="1:3" x14ac:dyDescent="0.25">
      <c r="A67" s="20">
        <v>2010</v>
      </c>
      <c r="B67">
        <v>58.206642000000002</v>
      </c>
      <c r="C67" s="41" t="str">
        <f t="shared" si="1"/>
        <v>Up</v>
      </c>
    </row>
    <row r="68" spans="1:3" x14ac:dyDescent="0.25">
      <c r="A68" s="20">
        <v>2011</v>
      </c>
      <c r="B68">
        <v>60.563478000000003</v>
      </c>
      <c r="C68" s="41" t="str">
        <f t="shared" si="1"/>
        <v>Up</v>
      </c>
    </row>
    <row r="69" spans="1:3" x14ac:dyDescent="0.25">
      <c r="A69" s="20">
        <v>2012</v>
      </c>
      <c r="B69">
        <v>62.342412000000003</v>
      </c>
      <c r="C69" s="41" t="str">
        <f t="shared" si="1"/>
        <v>Up</v>
      </c>
    </row>
    <row r="70" spans="1:3" x14ac:dyDescent="0.25">
      <c r="A70" s="49"/>
    </row>
  </sheetData>
  <conditionalFormatting sqref="C1:C104857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AE47-8D1A-48D8-BFFF-5F6AE7F4E015}">
  <dimension ref="A2:S53"/>
  <sheetViews>
    <sheetView showGridLines="0" topLeftCell="A19" workbookViewId="0">
      <selection activeCell="Q28" sqref="Q28"/>
    </sheetView>
  </sheetViews>
  <sheetFormatPr defaultRowHeight="15" x14ac:dyDescent="0.25"/>
  <cols>
    <col min="12" max="12" width="13.85546875" bestFit="1" customWidth="1"/>
  </cols>
  <sheetData>
    <row r="2" spans="1:14" ht="18.75" x14ac:dyDescent="0.3">
      <c r="B2" s="58" t="s">
        <v>141</v>
      </c>
      <c r="N2" t="s">
        <v>145</v>
      </c>
    </row>
    <row r="4" spans="1:14" ht="15.75" x14ac:dyDescent="0.25">
      <c r="B4" s="78" t="s">
        <v>102</v>
      </c>
      <c r="C4" s="79"/>
      <c r="D4" s="79"/>
      <c r="E4" s="79"/>
      <c r="F4" s="79"/>
      <c r="G4" s="79"/>
      <c r="H4" s="79"/>
      <c r="I4" s="80"/>
      <c r="L4" s="78" t="s">
        <v>103</v>
      </c>
      <c r="M4" s="79"/>
      <c r="N4" s="80"/>
    </row>
    <row r="5" spans="1:14" x14ac:dyDescent="0.25">
      <c r="B5" s="93" t="s">
        <v>106</v>
      </c>
      <c r="C5" s="86"/>
      <c r="D5" s="93" t="s">
        <v>126</v>
      </c>
      <c r="E5" s="86"/>
      <c r="F5" s="93" t="s">
        <v>123</v>
      </c>
      <c r="G5" s="86"/>
      <c r="H5" s="93" t="s">
        <v>99</v>
      </c>
      <c r="I5" s="86"/>
      <c r="L5" s="59" t="s">
        <v>104</v>
      </c>
      <c r="M5" s="59" t="s">
        <v>105</v>
      </c>
      <c r="N5" s="59" t="s">
        <v>52</v>
      </c>
    </row>
    <row r="6" spans="1:14" x14ac:dyDescent="0.25">
      <c r="L6" s="56">
        <v>0</v>
      </c>
      <c r="M6" s="56">
        <v>0</v>
      </c>
      <c r="N6" s="56">
        <v>0</v>
      </c>
    </row>
    <row r="8" spans="1:14" ht="18.75" x14ac:dyDescent="0.3">
      <c r="A8" s="57" t="s">
        <v>106</v>
      </c>
      <c r="I8" s="57" t="s">
        <v>107</v>
      </c>
    </row>
    <row r="10" spans="1:14" ht="15.75" x14ac:dyDescent="0.25">
      <c r="B10" s="78" t="s">
        <v>108</v>
      </c>
      <c r="C10" s="79"/>
      <c r="D10" s="79"/>
      <c r="E10" s="79"/>
      <c r="F10" s="79"/>
      <c r="G10" s="80"/>
      <c r="J10" s="81" t="s">
        <v>109</v>
      </c>
      <c r="K10" s="82"/>
      <c r="L10" s="82"/>
      <c r="M10" s="83"/>
      <c r="N10" s="56">
        <v>1.707476388060996</v>
      </c>
    </row>
    <row r="11" spans="1:14" x14ac:dyDescent="0.25">
      <c r="B11" s="81" t="s">
        <v>110</v>
      </c>
      <c r="C11" s="82"/>
      <c r="D11" s="83"/>
      <c r="E11" s="84" t="s">
        <v>111</v>
      </c>
      <c r="F11" s="85"/>
      <c r="G11" s="86"/>
      <c r="J11" s="81" t="s">
        <v>112</v>
      </c>
      <c r="K11" s="82"/>
      <c r="L11" s="82"/>
      <c r="M11" s="83"/>
      <c r="N11" s="56">
        <v>1.4048354397471206</v>
      </c>
    </row>
    <row r="12" spans="1:14" x14ac:dyDescent="0.25">
      <c r="B12" s="81" t="s">
        <v>113</v>
      </c>
      <c r="C12" s="82"/>
      <c r="D12" s="83"/>
      <c r="E12" s="84">
        <v>9.16</v>
      </c>
      <c r="F12" s="85"/>
      <c r="G12" s="86"/>
      <c r="J12" s="81" t="s">
        <v>114</v>
      </c>
      <c r="K12" s="82"/>
      <c r="L12" s="82"/>
      <c r="M12" s="83"/>
      <c r="N12" s="56">
        <v>2.9486155785100254</v>
      </c>
    </row>
    <row r="13" spans="1:14" x14ac:dyDescent="0.25">
      <c r="B13" s="81" t="s">
        <v>115</v>
      </c>
      <c r="C13" s="82"/>
      <c r="D13" s="83"/>
      <c r="E13" s="84" t="s">
        <v>146</v>
      </c>
      <c r="F13" s="85"/>
      <c r="G13" s="86"/>
      <c r="J13" s="81" t="s">
        <v>116</v>
      </c>
      <c r="K13" s="82"/>
      <c r="L13" s="82"/>
      <c r="M13" s="83"/>
      <c r="N13" s="56">
        <v>2.0341336035075717</v>
      </c>
    </row>
    <row r="14" spans="1:14" x14ac:dyDescent="0.25">
      <c r="B14" s="81" t="s">
        <v>117</v>
      </c>
      <c r="C14" s="82"/>
      <c r="D14" s="83"/>
      <c r="E14" s="87" t="s">
        <v>35</v>
      </c>
      <c r="F14" s="88"/>
      <c r="G14" s="89"/>
      <c r="J14" s="81" t="s">
        <v>118</v>
      </c>
      <c r="K14" s="82"/>
      <c r="L14" s="82"/>
      <c r="M14" s="83"/>
      <c r="N14" s="56">
        <v>2.8576229753879545</v>
      </c>
    </row>
    <row r="15" spans="1:14" x14ac:dyDescent="0.25">
      <c r="B15" s="81" t="s">
        <v>119</v>
      </c>
      <c r="C15" s="82"/>
      <c r="D15" s="83"/>
      <c r="E15" s="90">
        <v>26</v>
      </c>
      <c r="F15" s="91"/>
      <c r="G15" s="92"/>
      <c r="J15" s="81" t="s">
        <v>120</v>
      </c>
      <c r="K15" s="82"/>
      <c r="L15" s="82"/>
      <c r="M15" s="83"/>
      <c r="N15" s="56">
        <v>0.10990857597645978</v>
      </c>
    </row>
    <row r="18" spans="1:19" ht="15.75" x14ac:dyDescent="0.25">
      <c r="B18" s="78" t="s">
        <v>121</v>
      </c>
      <c r="C18" s="79"/>
      <c r="D18" s="79"/>
      <c r="E18" s="79"/>
      <c r="F18" s="79"/>
      <c r="G18" s="80"/>
    </row>
    <row r="19" spans="1:19" x14ac:dyDescent="0.25">
      <c r="B19" s="81" t="s">
        <v>142</v>
      </c>
      <c r="C19" s="82"/>
      <c r="D19" s="83"/>
      <c r="E19" s="84" t="s">
        <v>122</v>
      </c>
      <c r="F19" s="85"/>
      <c r="G19" s="86"/>
    </row>
    <row r="20" spans="1:19" x14ac:dyDescent="0.25">
      <c r="B20" s="81" t="s">
        <v>143</v>
      </c>
      <c r="C20" s="82"/>
      <c r="D20" s="83"/>
      <c r="E20" s="90">
        <v>0.58229316080202642</v>
      </c>
      <c r="F20" s="91"/>
      <c r="G20" s="92"/>
    </row>
    <row r="21" spans="1:19" x14ac:dyDescent="0.25">
      <c r="B21" s="81" t="s">
        <v>144</v>
      </c>
      <c r="C21" s="82"/>
      <c r="D21" s="83"/>
      <c r="E21" s="90">
        <v>4.119998779259621E-3</v>
      </c>
      <c r="F21" s="91"/>
      <c r="G21" s="92"/>
    </row>
    <row r="22" spans="1:19" x14ac:dyDescent="0.25">
      <c r="B22" s="81" t="s">
        <v>99</v>
      </c>
      <c r="C22" s="82"/>
      <c r="D22" s="83"/>
      <c r="E22" s="84" t="s">
        <v>122</v>
      </c>
      <c r="F22" s="85"/>
      <c r="G22" s="86"/>
    </row>
    <row r="23" spans="1:19" x14ac:dyDescent="0.25">
      <c r="B23" s="81" t="s">
        <v>101</v>
      </c>
      <c r="C23" s="82"/>
      <c r="D23" s="83"/>
      <c r="E23" s="90">
        <v>1</v>
      </c>
      <c r="F23" s="91"/>
      <c r="G23" s="92"/>
    </row>
    <row r="25" spans="1:19" ht="18.75" x14ac:dyDescent="0.3">
      <c r="A25" s="57" t="s">
        <v>123</v>
      </c>
      <c r="O25" s="57" t="s">
        <v>99</v>
      </c>
    </row>
    <row r="27" spans="1:19" x14ac:dyDescent="0.25">
      <c r="B27" s="59" t="s">
        <v>4</v>
      </c>
      <c r="C27" s="59" t="s">
        <v>98</v>
      </c>
      <c r="D27" s="59" t="s">
        <v>99</v>
      </c>
      <c r="E27" s="59" t="s">
        <v>69</v>
      </c>
      <c r="P27" s="59" t="s">
        <v>4</v>
      </c>
      <c r="Q27" s="59" t="s">
        <v>99</v>
      </c>
      <c r="R27" s="59" t="s">
        <v>124</v>
      </c>
      <c r="S27" s="59" t="s">
        <v>125</v>
      </c>
    </row>
    <row r="28" spans="1:19" x14ac:dyDescent="0.25">
      <c r="B28" s="60">
        <v>1896</v>
      </c>
      <c r="C28" s="56">
        <v>71.25</v>
      </c>
      <c r="D28" s="56">
        <v>71.948241758241721</v>
      </c>
      <c r="E28" s="56">
        <f t="shared" ref="E28:E53" si="0">C28 - D28</f>
        <v>-0.6982417582417213</v>
      </c>
      <c r="P28" s="61">
        <v>1</v>
      </c>
      <c r="Q28" s="103">
        <v>94.30173678853491</v>
      </c>
      <c r="R28" s="61">
        <v>90.936178094513451</v>
      </c>
      <c r="S28" s="61">
        <v>97.667295482556369</v>
      </c>
    </row>
    <row r="29" spans="1:19" x14ac:dyDescent="0.25">
      <c r="B29" s="60">
        <v>1900</v>
      </c>
      <c r="C29" s="56">
        <v>74.8</v>
      </c>
      <c r="D29" s="56">
        <v>71.948241758241721</v>
      </c>
      <c r="E29" s="56">
        <f t="shared" si="0"/>
        <v>2.8517582417582759</v>
      </c>
    </row>
    <row r="30" spans="1:19" x14ac:dyDescent="0.25">
      <c r="B30" s="60">
        <v>1904</v>
      </c>
      <c r="C30" s="56">
        <v>71</v>
      </c>
      <c r="D30" s="56">
        <v>74.416672800831691</v>
      </c>
      <c r="E30" s="56">
        <f t="shared" si="0"/>
        <v>-3.4166728008316909</v>
      </c>
    </row>
    <row r="31" spans="1:19" x14ac:dyDescent="0.25">
      <c r="B31" s="60">
        <v>1908</v>
      </c>
      <c r="C31" s="56">
        <v>75</v>
      </c>
      <c r="D31" s="56">
        <v>73.226842559348029</v>
      </c>
      <c r="E31" s="56">
        <f t="shared" si="0"/>
        <v>1.7731574406519712</v>
      </c>
    </row>
    <row r="32" spans="1:19" x14ac:dyDescent="0.25">
      <c r="B32" s="60">
        <v>1912</v>
      </c>
      <c r="C32" s="56">
        <v>76</v>
      </c>
      <c r="D32" s="56">
        <v>75.063268861440378</v>
      </c>
      <c r="E32" s="56">
        <f t="shared" si="0"/>
        <v>0.93673113855962242</v>
      </c>
    </row>
    <row r="33" spans="2:5" x14ac:dyDescent="0.25">
      <c r="B33" s="60">
        <v>1920</v>
      </c>
      <c r="C33" s="56">
        <v>76.25</v>
      </c>
      <c r="D33" s="56">
        <v>76.4148971104418</v>
      </c>
      <c r="E33" s="56">
        <f t="shared" si="0"/>
        <v>-0.16489711044179955</v>
      </c>
    </row>
    <row r="34" spans="2:5" x14ac:dyDescent="0.25">
      <c r="B34" s="60">
        <v>1924</v>
      </c>
      <c r="C34" s="56">
        <v>78</v>
      </c>
      <c r="D34" s="56">
        <v>77.124659168366847</v>
      </c>
      <c r="E34" s="56">
        <f t="shared" si="0"/>
        <v>0.87534083163315302</v>
      </c>
    </row>
    <row r="35" spans="2:5" x14ac:dyDescent="0.25">
      <c r="B35" s="60">
        <v>1928</v>
      </c>
      <c r="C35" s="56">
        <v>76.375</v>
      </c>
      <c r="D35" s="56">
        <v>78.442244649462779</v>
      </c>
      <c r="E35" s="56">
        <f t="shared" si="0"/>
        <v>-2.0672446494627792</v>
      </c>
    </row>
    <row r="36" spans="2:5" x14ac:dyDescent="0.25">
      <c r="B36" s="60">
        <v>1932</v>
      </c>
      <c r="C36" s="56">
        <v>77.625</v>
      </c>
      <c r="D36" s="56">
        <v>78.041423312535784</v>
      </c>
      <c r="E36" s="56">
        <f t="shared" si="0"/>
        <v>-0.41642331253578391</v>
      </c>
    </row>
    <row r="37" spans="2:5" x14ac:dyDescent="0.25">
      <c r="B37" s="60">
        <v>1936</v>
      </c>
      <c r="C37" s="56">
        <v>79.9375</v>
      </c>
      <c r="D37" s="56">
        <v>78.600864930662269</v>
      </c>
      <c r="E37" s="56">
        <f t="shared" si="0"/>
        <v>1.3366350693377314</v>
      </c>
    </row>
    <row r="38" spans="2:5" x14ac:dyDescent="0.25">
      <c r="B38" s="60">
        <v>1948</v>
      </c>
      <c r="C38" s="56">
        <v>78</v>
      </c>
      <c r="D38" s="56">
        <v>80.184307105542828</v>
      </c>
      <c r="E38" s="56">
        <f t="shared" si="0"/>
        <v>-2.1843071055428283</v>
      </c>
    </row>
    <row r="39" spans="2:5" x14ac:dyDescent="0.25">
      <c r="B39" s="60">
        <v>1952</v>
      </c>
      <c r="C39" s="56">
        <v>80.319999999999993</v>
      </c>
      <c r="D39" s="56">
        <v>79.712288476758459</v>
      </c>
      <c r="E39" s="56">
        <f t="shared" si="0"/>
        <v>0.60771152324153377</v>
      </c>
    </row>
    <row r="40" spans="2:5" x14ac:dyDescent="0.25">
      <c r="B40" s="60">
        <v>1956</v>
      </c>
      <c r="C40" s="56">
        <v>83.25</v>
      </c>
      <c r="D40" s="56">
        <v>80.867501128921646</v>
      </c>
      <c r="E40" s="56">
        <f t="shared" si="0"/>
        <v>2.3824988710783543</v>
      </c>
    </row>
    <row r="41" spans="2:5" x14ac:dyDescent="0.25">
      <c r="B41" s="60">
        <v>1960</v>
      </c>
      <c r="C41" s="56">
        <v>85</v>
      </c>
      <c r="D41" s="56">
        <v>83.061876042643405</v>
      </c>
      <c r="E41" s="56">
        <f t="shared" si="0"/>
        <v>1.9381239573565949</v>
      </c>
    </row>
    <row r="42" spans="2:5" x14ac:dyDescent="0.25">
      <c r="B42" s="60">
        <v>1964</v>
      </c>
      <c r="C42" s="56">
        <v>85.375</v>
      </c>
      <c r="D42" s="56">
        <v>85.002144133954957</v>
      </c>
      <c r="E42" s="56">
        <f t="shared" si="0"/>
        <v>0.37285586604504317</v>
      </c>
    </row>
    <row r="43" spans="2:5" x14ac:dyDescent="0.25">
      <c r="B43" s="60">
        <v>1968</v>
      </c>
      <c r="C43" s="56">
        <v>88.25</v>
      </c>
      <c r="D43" s="56">
        <v>86.031861819662666</v>
      </c>
      <c r="E43" s="56">
        <f t="shared" si="0"/>
        <v>2.2181381803373341</v>
      </c>
    </row>
    <row r="44" spans="2:5" x14ac:dyDescent="0.25">
      <c r="B44" s="60">
        <v>1972</v>
      </c>
      <c r="C44" s="56">
        <v>87.75</v>
      </c>
      <c r="D44" s="56">
        <v>88.141396194726539</v>
      </c>
      <c r="E44" s="56">
        <f t="shared" si="0"/>
        <v>-0.39139619472653919</v>
      </c>
    </row>
    <row r="45" spans="2:5" x14ac:dyDescent="0.25">
      <c r="B45" s="60">
        <v>1976</v>
      </c>
      <c r="C45" s="56">
        <v>88.5</v>
      </c>
      <c r="D45" s="56">
        <v>88.730477572402449</v>
      </c>
      <c r="E45" s="56">
        <f t="shared" si="0"/>
        <v>-0.23047757240244948</v>
      </c>
    </row>
    <row r="46" spans="2:5" x14ac:dyDescent="0.25">
      <c r="B46" s="60">
        <v>1980</v>
      </c>
      <c r="C46" s="56">
        <v>92.75</v>
      </c>
      <c r="D46" s="56">
        <v>89.412707836748993</v>
      </c>
      <c r="E46" s="56">
        <f t="shared" si="0"/>
        <v>3.3372921632510071</v>
      </c>
    </row>
    <row r="47" spans="2:5" x14ac:dyDescent="0.25">
      <c r="B47" s="60">
        <v>1984</v>
      </c>
      <c r="C47" s="56">
        <v>92.5</v>
      </c>
      <c r="D47" s="56">
        <v>92.180432338608071</v>
      </c>
      <c r="E47" s="56">
        <f t="shared" si="0"/>
        <v>0.31956766139192894</v>
      </c>
    </row>
    <row r="48" spans="2:5" x14ac:dyDescent="0.25">
      <c r="B48" s="60">
        <v>1988</v>
      </c>
      <c r="C48" s="56">
        <v>93.700999999999993</v>
      </c>
      <c r="D48" s="56">
        <v>93.191723159724944</v>
      </c>
      <c r="E48" s="56">
        <f t="shared" si="0"/>
        <v>0.50927684027504938</v>
      </c>
    </row>
    <row r="49" spans="2:5" x14ac:dyDescent="0.25">
      <c r="B49" s="60">
        <v>1992</v>
      </c>
      <c r="C49" s="56">
        <v>92.126000000000005</v>
      </c>
      <c r="D49" s="56">
        <v>94.314702117379511</v>
      </c>
      <c r="E49" s="56">
        <f t="shared" si="0"/>
        <v>-2.1887021173795063</v>
      </c>
    </row>
    <row r="50" spans="2:5" x14ac:dyDescent="0.25">
      <c r="B50" s="60">
        <v>1996</v>
      </c>
      <c r="C50" s="56">
        <v>94.093999999999994</v>
      </c>
      <c r="D50" s="56">
        <v>93.86141558051105</v>
      </c>
      <c r="E50" s="56">
        <f t="shared" si="0"/>
        <v>0.23258441948894415</v>
      </c>
    </row>
    <row r="51" spans="2:5" x14ac:dyDescent="0.25">
      <c r="B51" s="60">
        <v>2000</v>
      </c>
      <c r="C51" s="56">
        <v>92.52</v>
      </c>
      <c r="D51" s="56">
        <v>94.818585615382901</v>
      </c>
      <c r="E51" s="56">
        <f t="shared" si="0"/>
        <v>-2.2985856153829047</v>
      </c>
    </row>
    <row r="52" spans="2:5" x14ac:dyDescent="0.25">
      <c r="B52" s="60">
        <v>2004</v>
      </c>
      <c r="C52" s="56">
        <v>92.912999999999997</v>
      </c>
      <c r="D52" s="56">
        <v>94.296358234940314</v>
      </c>
      <c r="E52" s="56">
        <f t="shared" si="0"/>
        <v>-1.3833582349403173</v>
      </c>
    </row>
    <row r="53" spans="2:5" x14ac:dyDescent="0.25">
      <c r="B53" s="60">
        <v>2008</v>
      </c>
      <c r="C53" s="56">
        <v>92.91</v>
      </c>
      <c r="D53" s="56">
        <v>94.303742757130266</v>
      </c>
      <c r="E53" s="56">
        <f t="shared" si="0"/>
        <v>-1.3937427571302692</v>
      </c>
    </row>
  </sheetData>
  <mergeCells count="34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B23:D23"/>
    <mergeCell ref="E19:G19"/>
    <mergeCell ref="E20:G20"/>
    <mergeCell ref="E21:G21"/>
    <mergeCell ref="E22:G22"/>
    <mergeCell ref="E23:G23"/>
    <mergeCell ref="E15:G15"/>
    <mergeCell ref="B18:G18"/>
    <mergeCell ref="B19:D19"/>
    <mergeCell ref="B20:D20"/>
    <mergeCell ref="B21:D21"/>
    <mergeCell ref="B22:D22"/>
    <mergeCell ref="B15:D15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DoubleExponentialOutput1'!$A$8:$A$8" display="Inputs" xr:uid="{75A6B1A9-2721-473F-A21D-18E1AFC6D712}"/>
    <hyperlink ref="D5" location="'DoubleExponentialOutput1'!$I$8:$I$8" display="Train. Error Measures" xr:uid="{78EC71E1-D4A0-44D1-A020-3F020F92255B}"/>
    <hyperlink ref="F5" location="'DoubleExponentialOutput1'!$A$25:$A$25" display="Fitted Model" xr:uid="{960E7FA0-1675-4B61-B07C-75AC3347DC92}"/>
    <hyperlink ref="H5" location="'DoubleExponentialOutput1'!$O$25:$O$25" display="Forecast" xr:uid="{267B2B93-C9F0-4CDE-8CE2-110271DECA75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1181-C2ED-47A8-BF70-E99144F80B92}">
  <dimension ref="A2:S52"/>
  <sheetViews>
    <sheetView showGridLines="0" topLeftCell="A15" workbookViewId="0">
      <selection activeCell="S27" sqref="P27:S27"/>
    </sheetView>
  </sheetViews>
  <sheetFormatPr defaultRowHeight="15" x14ac:dyDescent="0.25"/>
  <cols>
    <col min="12" max="12" width="13.85546875" bestFit="1" customWidth="1"/>
  </cols>
  <sheetData>
    <row r="2" spans="1:14" ht="18.75" x14ac:dyDescent="0.3">
      <c r="B2" s="58" t="s">
        <v>193</v>
      </c>
      <c r="N2" t="s">
        <v>198</v>
      </c>
    </row>
    <row r="4" spans="1:14" ht="15.75" x14ac:dyDescent="0.25">
      <c r="B4" s="78" t="s">
        <v>102</v>
      </c>
      <c r="C4" s="79"/>
      <c r="D4" s="79"/>
      <c r="E4" s="79"/>
      <c r="F4" s="79"/>
      <c r="G4" s="79"/>
      <c r="H4" s="79"/>
      <c r="I4" s="80"/>
      <c r="L4" s="78" t="s">
        <v>103</v>
      </c>
      <c r="M4" s="79"/>
      <c r="N4" s="80"/>
    </row>
    <row r="5" spans="1:14" x14ac:dyDescent="0.25">
      <c r="B5" s="93" t="s">
        <v>106</v>
      </c>
      <c r="C5" s="86"/>
      <c r="D5" s="93" t="s">
        <v>126</v>
      </c>
      <c r="E5" s="86"/>
      <c r="F5" s="93" t="s">
        <v>123</v>
      </c>
      <c r="G5" s="86"/>
      <c r="H5" s="93" t="s">
        <v>99</v>
      </c>
      <c r="I5" s="86"/>
      <c r="L5" s="59" t="s">
        <v>104</v>
      </c>
      <c r="M5" s="59" t="s">
        <v>105</v>
      </c>
      <c r="N5" s="59" t="s">
        <v>52</v>
      </c>
    </row>
    <row r="6" spans="1:14" x14ac:dyDescent="0.25">
      <c r="L6" s="56">
        <v>0</v>
      </c>
      <c r="M6" s="56">
        <v>0</v>
      </c>
      <c r="N6" s="56">
        <v>0</v>
      </c>
    </row>
    <row r="8" spans="1:14" ht="18.75" x14ac:dyDescent="0.3">
      <c r="A8" s="57" t="s">
        <v>106</v>
      </c>
      <c r="I8" s="57" t="s">
        <v>107</v>
      </c>
    </row>
    <row r="10" spans="1:14" ht="15.75" x14ac:dyDescent="0.25">
      <c r="B10" s="78" t="s">
        <v>108</v>
      </c>
      <c r="C10" s="79"/>
      <c r="D10" s="79"/>
      <c r="E10" s="79"/>
      <c r="F10" s="79"/>
      <c r="G10" s="80"/>
      <c r="J10" s="81" t="s">
        <v>109</v>
      </c>
      <c r="K10" s="82"/>
      <c r="L10" s="82"/>
      <c r="M10" s="83"/>
      <c r="N10" s="56">
        <v>4.1071646020429489</v>
      </c>
    </row>
    <row r="11" spans="1:14" x14ac:dyDescent="0.25">
      <c r="B11" s="81" t="s">
        <v>110</v>
      </c>
      <c r="C11" s="82"/>
      <c r="D11" s="83"/>
      <c r="E11" s="84" t="s">
        <v>194</v>
      </c>
      <c r="F11" s="85"/>
      <c r="G11" s="86"/>
      <c r="J11" s="81" t="s">
        <v>112</v>
      </c>
      <c r="K11" s="82"/>
      <c r="L11" s="82"/>
      <c r="M11" s="83"/>
      <c r="N11" s="56">
        <v>83.570590446628884</v>
      </c>
    </row>
    <row r="12" spans="1:14" x14ac:dyDescent="0.25">
      <c r="B12" s="81" t="s">
        <v>113</v>
      </c>
      <c r="C12" s="82"/>
      <c r="D12" s="83"/>
      <c r="E12" s="84" t="s">
        <v>195</v>
      </c>
      <c r="F12" s="85"/>
      <c r="G12" s="86"/>
      <c r="J12" s="81" t="s">
        <v>114</v>
      </c>
      <c r="K12" s="82"/>
      <c r="L12" s="82"/>
      <c r="M12" s="83"/>
      <c r="N12" s="56">
        <v>10885.360395949268</v>
      </c>
    </row>
    <row r="13" spans="1:14" x14ac:dyDescent="0.25">
      <c r="B13" s="81" t="s">
        <v>115</v>
      </c>
      <c r="C13" s="82"/>
      <c r="D13" s="83"/>
      <c r="E13" s="84" t="s">
        <v>196</v>
      </c>
      <c r="F13" s="85"/>
      <c r="G13" s="86"/>
      <c r="J13" s="81" t="s">
        <v>116</v>
      </c>
      <c r="K13" s="82"/>
      <c r="L13" s="82"/>
      <c r="M13" s="83"/>
      <c r="N13" s="56">
        <v>18.735985696023654</v>
      </c>
    </row>
    <row r="14" spans="1:14" x14ac:dyDescent="0.25">
      <c r="B14" s="81" t="s">
        <v>117</v>
      </c>
      <c r="C14" s="82"/>
      <c r="D14" s="83"/>
      <c r="E14" s="84" t="s">
        <v>36</v>
      </c>
      <c r="F14" s="85"/>
      <c r="G14" s="86"/>
      <c r="J14" s="81" t="s">
        <v>118</v>
      </c>
      <c r="K14" s="82"/>
      <c r="L14" s="82"/>
      <c r="M14" s="83"/>
      <c r="N14" s="56">
        <v>1565.7773872162898</v>
      </c>
    </row>
    <row r="15" spans="1:14" x14ac:dyDescent="0.25">
      <c r="B15" s="81" t="s">
        <v>119</v>
      </c>
      <c r="C15" s="82"/>
      <c r="D15" s="83"/>
      <c r="E15" s="90">
        <v>26</v>
      </c>
      <c r="F15" s="91"/>
      <c r="G15" s="92"/>
      <c r="J15" s="81" t="s">
        <v>120</v>
      </c>
      <c r="K15" s="82"/>
      <c r="L15" s="82"/>
      <c r="M15" s="83"/>
      <c r="N15" s="56">
        <v>62.631095488651589</v>
      </c>
    </row>
    <row r="18" spans="1:19" ht="15.75" x14ac:dyDescent="0.25">
      <c r="B18" s="78" t="s">
        <v>121</v>
      </c>
      <c r="C18" s="79"/>
      <c r="D18" s="79"/>
      <c r="E18" s="79"/>
      <c r="F18" s="79"/>
      <c r="G18" s="80"/>
    </row>
    <row r="19" spans="1:19" x14ac:dyDescent="0.25">
      <c r="B19" s="81" t="s">
        <v>142</v>
      </c>
      <c r="C19" s="82"/>
      <c r="D19" s="83"/>
      <c r="E19" s="84" t="s">
        <v>122</v>
      </c>
      <c r="F19" s="85"/>
      <c r="G19" s="86"/>
    </row>
    <row r="20" spans="1:19" x14ac:dyDescent="0.25">
      <c r="B20" s="81" t="s">
        <v>143</v>
      </c>
      <c r="C20" s="82"/>
      <c r="D20" s="83"/>
      <c r="E20" s="97">
        <v>0.99761955626087218</v>
      </c>
      <c r="F20" s="98"/>
      <c r="G20" s="99"/>
    </row>
    <row r="21" spans="1:19" x14ac:dyDescent="0.25">
      <c r="B21" s="81" t="s">
        <v>99</v>
      </c>
      <c r="C21" s="82"/>
      <c r="D21" s="83"/>
      <c r="E21" s="84" t="s">
        <v>122</v>
      </c>
      <c r="F21" s="85"/>
      <c r="G21" s="86"/>
    </row>
    <row r="22" spans="1:19" x14ac:dyDescent="0.25">
      <c r="B22" s="81" t="s">
        <v>101</v>
      </c>
      <c r="C22" s="82"/>
      <c r="D22" s="83"/>
      <c r="E22" s="90">
        <v>1</v>
      </c>
      <c r="F22" s="91"/>
      <c r="G22" s="92"/>
    </row>
    <row r="24" spans="1:19" ht="18.75" x14ac:dyDescent="0.3">
      <c r="A24" s="57" t="s">
        <v>123</v>
      </c>
      <c r="O24" s="57" t="s">
        <v>99</v>
      </c>
    </row>
    <row r="26" spans="1:19" x14ac:dyDescent="0.25">
      <c r="B26" s="59" t="s">
        <v>4</v>
      </c>
      <c r="C26" s="59" t="s">
        <v>98</v>
      </c>
      <c r="D26" s="59" t="s">
        <v>99</v>
      </c>
      <c r="E26" s="59" t="s">
        <v>69</v>
      </c>
      <c r="P26" s="59" t="s">
        <v>4</v>
      </c>
      <c r="Q26" s="59" t="s">
        <v>99</v>
      </c>
      <c r="R26" s="59" t="s">
        <v>124</v>
      </c>
      <c r="S26" s="59" t="s">
        <v>125</v>
      </c>
    </row>
    <row r="27" spans="1:19" x14ac:dyDescent="0.25">
      <c r="B27" s="60">
        <v>1896</v>
      </c>
      <c r="C27" s="56">
        <v>1147.5</v>
      </c>
      <c r="D27" s="56" t="s">
        <v>197</v>
      </c>
      <c r="E27" s="56" t="s">
        <v>197</v>
      </c>
      <c r="P27" s="61">
        <v>1</v>
      </c>
      <c r="Q27" s="103">
        <v>2709.550142238023</v>
      </c>
      <c r="R27" s="61">
        <v>2509.0323900279059</v>
      </c>
      <c r="S27" s="61">
        <v>2910.0678944481401</v>
      </c>
    </row>
    <row r="28" spans="1:19" x14ac:dyDescent="0.25">
      <c r="B28" s="60">
        <v>1900</v>
      </c>
      <c r="C28" s="56">
        <v>1418.9</v>
      </c>
      <c r="D28" s="56">
        <v>1147.5</v>
      </c>
      <c r="E28" s="56">
        <f>C28 - D28</f>
        <v>271.40000000000009</v>
      </c>
    </row>
    <row r="29" spans="1:19" x14ac:dyDescent="0.25">
      <c r="B29" s="60">
        <v>1904</v>
      </c>
      <c r="C29" s="56">
        <v>1546.5</v>
      </c>
      <c r="D29" s="56">
        <v>1418.2539475692008</v>
      </c>
      <c r="E29" s="56">
        <f>C29 - D29</f>
        <v>128.24605243079918</v>
      </c>
    </row>
    <row r="30" spans="1:19" x14ac:dyDescent="0.25">
      <c r="B30" s="60">
        <v>1908</v>
      </c>
      <c r="C30" s="56">
        <v>1610</v>
      </c>
      <c r="D30" s="56">
        <v>1546.1947174874233</v>
      </c>
      <c r="E30" s="56">
        <f>C30 - D30</f>
        <v>63.805282512576696</v>
      </c>
    </row>
    <row r="31" spans="1:19" x14ac:dyDescent="0.25">
      <c r="B31" s="60">
        <v>1912</v>
      </c>
      <c r="C31" s="56">
        <v>1780</v>
      </c>
      <c r="D31" s="56">
        <v>1609.8481151147198</v>
      </c>
      <c r="E31" s="56">
        <f>C31 - D31</f>
        <v>170.1518848852802</v>
      </c>
    </row>
    <row r="32" spans="1:19" x14ac:dyDescent="0.25">
      <c r="B32" s="60">
        <v>1920</v>
      </c>
      <c r="C32" s="56">
        <v>1759.25</v>
      </c>
      <c r="D32" s="56">
        <v>1779.5949630109239</v>
      </c>
      <c r="E32" s="56">
        <f>C32 - D32</f>
        <v>-20.344963010923948</v>
      </c>
    </row>
    <row r="33" spans="2:5" x14ac:dyDescent="0.25">
      <c r="B33" s="60">
        <v>1924</v>
      </c>
      <c r="C33" s="56">
        <v>1817.125</v>
      </c>
      <c r="D33" s="56">
        <v>1759.2984300398221</v>
      </c>
      <c r="E33" s="56">
        <f>C33 - D33</f>
        <v>57.826569960177949</v>
      </c>
    </row>
    <row r="34" spans="2:5" x14ac:dyDescent="0.25">
      <c r="B34" s="60">
        <v>1928</v>
      </c>
      <c r="C34" s="56">
        <v>1863</v>
      </c>
      <c r="D34" s="56">
        <v>1816.987347103583</v>
      </c>
      <c r="E34" s="56">
        <f>C34 - D34</f>
        <v>46.012652896416967</v>
      </c>
    </row>
    <row r="35" spans="2:5" x14ac:dyDescent="0.25">
      <c r="B35" s="60">
        <v>1932</v>
      </c>
      <c r="C35" s="56">
        <v>1946.875</v>
      </c>
      <c r="D35" s="56">
        <v>1862.890469468492</v>
      </c>
      <c r="E35" s="56">
        <f>C35 - D35</f>
        <v>83.984530531507971</v>
      </c>
    </row>
    <row r="36" spans="2:5" x14ac:dyDescent="0.25">
      <c r="B36" s="60">
        <v>1936</v>
      </c>
      <c r="C36" s="56">
        <v>1987.375</v>
      </c>
      <c r="D36" s="56">
        <v>1946.6750795501127</v>
      </c>
      <c r="E36" s="56">
        <f>C36 - D36</f>
        <v>40.699920449887259</v>
      </c>
    </row>
    <row r="37" spans="2:5" x14ac:dyDescent="0.25">
      <c r="B37" s="60">
        <v>1948</v>
      </c>
      <c r="C37" s="56">
        <v>2078</v>
      </c>
      <c r="D37" s="56">
        <v>1987.2781161291821</v>
      </c>
      <c r="E37" s="56">
        <f>C37 - D37</f>
        <v>90.721883870817919</v>
      </c>
    </row>
    <row r="38" spans="2:5" x14ac:dyDescent="0.25">
      <c r="B38" s="60">
        <v>1952</v>
      </c>
      <c r="C38" s="56">
        <v>2166.85</v>
      </c>
      <c r="D38" s="56">
        <v>2077.7840416595377</v>
      </c>
      <c r="E38" s="56">
        <f>C38 - D38</f>
        <v>89.065958340462203</v>
      </c>
    </row>
    <row r="39" spans="2:5" x14ac:dyDescent="0.25">
      <c r="B39" s="60">
        <v>1956</v>
      </c>
      <c r="C39" s="56">
        <v>2218.5</v>
      </c>
      <c r="D39" s="56">
        <v>2166.6379834970985</v>
      </c>
      <c r="E39" s="56">
        <f>C39 - D39</f>
        <v>51.862016502901497</v>
      </c>
    </row>
    <row r="40" spans="2:5" x14ac:dyDescent="0.25">
      <c r="B40" s="60">
        <v>1960</v>
      </c>
      <c r="C40" s="56">
        <v>2330</v>
      </c>
      <c r="D40" s="56">
        <v>2218.3765453875171</v>
      </c>
      <c r="E40" s="56">
        <f>C40 - D40</f>
        <v>111.62345461248287</v>
      </c>
    </row>
    <row r="41" spans="2:5" x14ac:dyDescent="0.25">
      <c r="B41" s="60">
        <v>1964</v>
      </c>
      <c r="C41" s="56">
        <v>2401.5</v>
      </c>
      <c r="D41" s="56">
        <v>2329.7342866463282</v>
      </c>
      <c r="E41" s="56">
        <f>C41 - D41</f>
        <v>71.765713353671799</v>
      </c>
    </row>
    <row r="42" spans="2:5" x14ac:dyDescent="0.25">
      <c r="B42" s="60">
        <v>1968</v>
      </c>
      <c r="C42" s="56">
        <v>2550.5</v>
      </c>
      <c r="D42" s="56">
        <v>2401.329165756963</v>
      </c>
      <c r="E42" s="56">
        <f>C42 - D42</f>
        <v>149.17083424303701</v>
      </c>
    </row>
    <row r="43" spans="2:5" x14ac:dyDescent="0.25">
      <c r="B43" s="60">
        <v>1972</v>
      </c>
      <c r="C43" s="56">
        <v>2535</v>
      </c>
      <c r="D43" s="56">
        <v>2550.144907221566</v>
      </c>
      <c r="E43" s="56">
        <f>C43 - D43</f>
        <v>-15.144907221565973</v>
      </c>
    </row>
    <row r="44" spans="2:5" x14ac:dyDescent="0.25">
      <c r="B44" s="60">
        <v>1976</v>
      </c>
      <c r="C44" s="56">
        <v>2657.4</v>
      </c>
      <c r="D44" s="56">
        <v>2535.0360515995753</v>
      </c>
      <c r="E44" s="56">
        <f>C44 - D44</f>
        <v>122.36394840042476</v>
      </c>
    </row>
    <row r="45" spans="2:5" x14ac:dyDescent="0.25">
      <c r="B45" s="60">
        <v>1980</v>
      </c>
      <c r="C45" s="56">
        <v>2624</v>
      </c>
      <c r="D45" s="56">
        <v>2657.1087195051355</v>
      </c>
      <c r="E45" s="56">
        <f>C45 - D45</f>
        <v>-33.108719505135468</v>
      </c>
    </row>
    <row r="46" spans="2:5" x14ac:dyDescent="0.25">
      <c r="B46" s="60">
        <v>1984</v>
      </c>
      <c r="C46" s="56">
        <v>2622</v>
      </c>
      <c r="D46" s="56">
        <v>2624.0788134440563</v>
      </c>
      <c r="E46" s="56">
        <f>C46 - D46</f>
        <v>-2.0788134440563226</v>
      </c>
    </row>
    <row r="47" spans="2:5" x14ac:dyDescent="0.25">
      <c r="B47" s="60">
        <v>1988</v>
      </c>
      <c r="C47" s="56">
        <v>2709.4479999999999</v>
      </c>
      <c r="D47" s="56">
        <v>2622.0049484984474</v>
      </c>
      <c r="E47" s="56">
        <f>C47 - D47</f>
        <v>87.443051501552418</v>
      </c>
    </row>
    <row r="48" spans="2:5" x14ac:dyDescent="0.25">
      <c r="B48" s="60">
        <v>1992</v>
      </c>
      <c r="C48" s="56">
        <v>2563.779</v>
      </c>
      <c r="D48" s="56">
        <v>2709.2398467355229</v>
      </c>
      <c r="E48" s="56">
        <f>C48 - D48</f>
        <v>-145.46084673552286</v>
      </c>
    </row>
    <row r="49" spans="2:5" x14ac:dyDescent="0.25">
      <c r="B49" s="60">
        <v>1996</v>
      </c>
      <c r="C49" s="56">
        <v>2732.2829999999999</v>
      </c>
      <c r="D49" s="56">
        <v>2564.1252613618999</v>
      </c>
      <c r="E49" s="56">
        <f>C49 - D49</f>
        <v>168.1577386381</v>
      </c>
    </row>
    <row r="50" spans="2:5" x14ac:dyDescent="0.25">
      <c r="B50" s="60">
        <v>2000</v>
      </c>
      <c r="C50" s="56">
        <v>2728.346</v>
      </c>
      <c r="D50" s="56">
        <v>2731.8827099638729</v>
      </c>
      <c r="E50" s="56">
        <f>C50 - D50</f>
        <v>-3.5367099638729087</v>
      </c>
    </row>
    <row r="51" spans="2:5" x14ac:dyDescent="0.25">
      <c r="B51" s="60">
        <v>2004</v>
      </c>
      <c r="C51" s="56">
        <v>2751.5740000000001</v>
      </c>
      <c r="D51" s="56">
        <v>2728.3544189390909</v>
      </c>
      <c r="E51" s="56">
        <f>C51 - D51</f>
        <v>23.21958106090915</v>
      </c>
    </row>
    <row r="52" spans="2:5" x14ac:dyDescent="0.25">
      <c r="B52" s="60">
        <v>2008</v>
      </c>
      <c r="C52" s="56">
        <v>2709.45</v>
      </c>
      <c r="D52" s="56">
        <v>2751.5187270936385</v>
      </c>
      <c r="E52" s="56">
        <f>C52 - D52</f>
        <v>-42.068727093638699</v>
      </c>
    </row>
  </sheetData>
  <mergeCells count="32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E15:G15"/>
    <mergeCell ref="B18:G18"/>
    <mergeCell ref="B19:D19"/>
    <mergeCell ref="B20:D20"/>
    <mergeCell ref="B21:D21"/>
    <mergeCell ref="B22:D22"/>
    <mergeCell ref="E19:G19"/>
    <mergeCell ref="E20:G20"/>
    <mergeCell ref="E21:G21"/>
    <mergeCell ref="E22:G22"/>
    <mergeCell ref="B10:G10"/>
    <mergeCell ref="B11:D11"/>
    <mergeCell ref="B12:D12"/>
    <mergeCell ref="B13:D13"/>
    <mergeCell ref="B14:D14"/>
    <mergeCell ref="B15:D15"/>
    <mergeCell ref="E11:G11"/>
    <mergeCell ref="E12:G12"/>
    <mergeCell ref="E13:G13"/>
    <mergeCell ref="E14:G14"/>
  </mergeCells>
  <hyperlinks>
    <hyperlink ref="B5" location="'ExponentialOutput'!$A$8:$A$8" display="Inputs" xr:uid="{0376DFCB-B835-4B5D-BA35-2D677D066A53}"/>
    <hyperlink ref="D5" location="'ExponentialOutput'!$I$8:$I$8" display="Train. Error Measures" xr:uid="{E2050B07-BF03-4556-94DF-B6D72533AD82}"/>
    <hyperlink ref="F5" location="'ExponentialOutput'!$A$24:$A$24" display="Fitted Model" xr:uid="{CAE369FF-704D-46A0-A25E-7713A076B3F7}"/>
    <hyperlink ref="H5" location="'ExponentialOutput'!$O$24:$O$24" display="Forecast" xr:uid="{166583EC-7DDE-46F5-B688-BA9CA443F851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60CA-4E9E-4771-8B4C-84FE27BBD63A}">
  <dimension ref="A2:S53"/>
  <sheetViews>
    <sheetView showGridLines="0" topLeftCell="A19" workbookViewId="0">
      <selection activeCell="Q28" sqref="Q28"/>
    </sheetView>
  </sheetViews>
  <sheetFormatPr defaultRowHeight="15" x14ac:dyDescent="0.25"/>
  <cols>
    <col min="12" max="12" width="13.85546875" bestFit="1" customWidth="1"/>
  </cols>
  <sheetData>
    <row r="2" spans="1:14" ht="18.75" x14ac:dyDescent="0.3">
      <c r="B2" s="58" t="s">
        <v>141</v>
      </c>
      <c r="N2" t="s">
        <v>147</v>
      </c>
    </row>
    <row r="4" spans="1:14" ht="15.75" x14ac:dyDescent="0.25">
      <c r="B4" s="78" t="s">
        <v>102</v>
      </c>
      <c r="C4" s="79"/>
      <c r="D4" s="79"/>
      <c r="E4" s="79"/>
      <c r="F4" s="79"/>
      <c r="G4" s="79"/>
      <c r="H4" s="79"/>
      <c r="I4" s="80"/>
      <c r="L4" s="78" t="s">
        <v>103</v>
      </c>
      <c r="M4" s="79"/>
      <c r="N4" s="80"/>
    </row>
    <row r="5" spans="1:14" x14ac:dyDescent="0.25">
      <c r="B5" s="93" t="s">
        <v>106</v>
      </c>
      <c r="C5" s="86"/>
      <c r="D5" s="93" t="s">
        <v>126</v>
      </c>
      <c r="E5" s="86"/>
      <c r="F5" s="93" t="s">
        <v>123</v>
      </c>
      <c r="G5" s="86"/>
      <c r="H5" s="93" t="s">
        <v>99</v>
      </c>
      <c r="I5" s="86"/>
      <c r="L5" s="59" t="s">
        <v>104</v>
      </c>
      <c r="M5" s="59" t="s">
        <v>105</v>
      </c>
      <c r="N5" s="59" t="s">
        <v>52</v>
      </c>
    </row>
    <row r="6" spans="1:14" x14ac:dyDescent="0.25">
      <c r="L6" s="56">
        <v>0</v>
      </c>
      <c r="M6" s="56">
        <v>0</v>
      </c>
      <c r="N6" s="56">
        <v>0</v>
      </c>
    </row>
    <row r="8" spans="1:14" ht="18.75" x14ac:dyDescent="0.3">
      <c r="A8" s="57" t="s">
        <v>106</v>
      </c>
      <c r="I8" s="57" t="s">
        <v>107</v>
      </c>
    </row>
    <row r="10" spans="1:14" ht="15.75" x14ac:dyDescent="0.25">
      <c r="B10" s="78" t="s">
        <v>108</v>
      </c>
      <c r="C10" s="79"/>
      <c r="D10" s="79"/>
      <c r="E10" s="79"/>
      <c r="F10" s="79"/>
      <c r="G10" s="80"/>
      <c r="J10" s="81" t="s">
        <v>109</v>
      </c>
      <c r="K10" s="82"/>
      <c r="L10" s="82"/>
      <c r="M10" s="83"/>
      <c r="N10" s="56">
        <v>3.0470559760033229</v>
      </c>
    </row>
    <row r="11" spans="1:14" x14ac:dyDescent="0.25">
      <c r="B11" s="81" t="s">
        <v>110</v>
      </c>
      <c r="C11" s="82"/>
      <c r="D11" s="83"/>
      <c r="E11" s="84" t="s">
        <v>111</v>
      </c>
      <c r="F11" s="85"/>
      <c r="G11" s="86"/>
      <c r="J11" s="81" t="s">
        <v>112</v>
      </c>
      <c r="K11" s="82"/>
      <c r="L11" s="82"/>
      <c r="M11" s="83"/>
      <c r="N11" s="56">
        <v>59.20770307551043</v>
      </c>
    </row>
    <row r="12" spans="1:14" x14ac:dyDescent="0.25">
      <c r="B12" s="81" t="s">
        <v>113</v>
      </c>
      <c r="C12" s="82"/>
      <c r="D12" s="83"/>
      <c r="E12" s="84">
        <v>9.16</v>
      </c>
      <c r="F12" s="85"/>
      <c r="G12" s="86"/>
      <c r="J12" s="81" t="s">
        <v>114</v>
      </c>
      <c r="K12" s="82"/>
      <c r="L12" s="82"/>
      <c r="M12" s="83"/>
      <c r="N12" s="56">
        <v>6072.1167811837468</v>
      </c>
    </row>
    <row r="13" spans="1:14" x14ac:dyDescent="0.25">
      <c r="B13" s="81" t="s">
        <v>115</v>
      </c>
      <c r="C13" s="82"/>
      <c r="D13" s="83"/>
      <c r="E13" s="84" t="s">
        <v>146</v>
      </c>
      <c r="F13" s="85"/>
      <c r="G13" s="86"/>
      <c r="J13" s="81" t="s">
        <v>116</v>
      </c>
      <c r="K13" s="82"/>
      <c r="L13" s="82"/>
      <c r="M13" s="83"/>
      <c r="N13" s="56">
        <v>-8.8614597707567206</v>
      </c>
    </row>
    <row r="14" spans="1:14" x14ac:dyDescent="0.25">
      <c r="B14" s="81" t="s">
        <v>117</v>
      </c>
      <c r="C14" s="82"/>
      <c r="D14" s="83"/>
      <c r="E14" s="87" t="s">
        <v>36</v>
      </c>
      <c r="F14" s="88"/>
      <c r="G14" s="89"/>
      <c r="J14" s="81" t="s">
        <v>118</v>
      </c>
      <c r="K14" s="82"/>
      <c r="L14" s="82"/>
      <c r="M14" s="83"/>
      <c r="N14" s="56">
        <v>-524.66667892254463</v>
      </c>
    </row>
    <row r="15" spans="1:14" x14ac:dyDescent="0.25">
      <c r="B15" s="81" t="s">
        <v>119</v>
      </c>
      <c r="C15" s="82"/>
      <c r="D15" s="83"/>
      <c r="E15" s="90">
        <v>26</v>
      </c>
      <c r="F15" s="91"/>
      <c r="G15" s="92"/>
      <c r="J15" s="81" t="s">
        <v>120</v>
      </c>
      <c r="K15" s="82"/>
      <c r="L15" s="82"/>
      <c r="M15" s="83"/>
      <c r="N15" s="56">
        <v>-20.179487650867102</v>
      </c>
    </row>
    <row r="18" spans="1:19" ht="15.75" x14ac:dyDescent="0.25">
      <c r="B18" s="78" t="s">
        <v>121</v>
      </c>
      <c r="C18" s="79"/>
      <c r="D18" s="79"/>
      <c r="E18" s="79"/>
      <c r="F18" s="79"/>
      <c r="G18" s="80"/>
    </row>
    <row r="19" spans="1:19" x14ac:dyDescent="0.25">
      <c r="B19" s="81" t="s">
        <v>142</v>
      </c>
      <c r="C19" s="82"/>
      <c r="D19" s="83"/>
      <c r="E19" s="84" t="s">
        <v>122</v>
      </c>
      <c r="F19" s="85"/>
      <c r="G19" s="86"/>
    </row>
    <row r="20" spans="1:19" x14ac:dyDescent="0.25">
      <c r="B20" s="81" t="s">
        <v>143</v>
      </c>
      <c r="C20" s="82"/>
      <c r="D20" s="83"/>
      <c r="E20" s="90">
        <v>0.66347239600817898</v>
      </c>
      <c r="F20" s="91"/>
      <c r="G20" s="92"/>
    </row>
    <row r="21" spans="1:19" x14ac:dyDescent="0.25">
      <c r="B21" s="81" t="s">
        <v>144</v>
      </c>
      <c r="C21" s="82"/>
      <c r="D21" s="83"/>
      <c r="E21" s="90">
        <v>0.28189947202978605</v>
      </c>
      <c r="F21" s="91"/>
      <c r="G21" s="92"/>
    </row>
    <row r="22" spans="1:19" x14ac:dyDescent="0.25">
      <c r="B22" s="81" t="s">
        <v>99</v>
      </c>
      <c r="C22" s="82"/>
      <c r="D22" s="83"/>
      <c r="E22" s="84" t="s">
        <v>122</v>
      </c>
      <c r="F22" s="85"/>
      <c r="G22" s="86"/>
    </row>
    <row r="23" spans="1:19" x14ac:dyDescent="0.25">
      <c r="B23" s="81" t="s">
        <v>101</v>
      </c>
      <c r="C23" s="82"/>
      <c r="D23" s="83"/>
      <c r="E23" s="90">
        <v>1</v>
      </c>
      <c r="F23" s="91"/>
      <c r="G23" s="92"/>
    </row>
    <row r="25" spans="1:19" ht="18.75" x14ac:dyDescent="0.3">
      <c r="A25" s="57" t="s">
        <v>123</v>
      </c>
      <c r="O25" s="57" t="s">
        <v>99</v>
      </c>
    </row>
    <row r="27" spans="1:19" x14ac:dyDescent="0.25">
      <c r="B27" s="59" t="s">
        <v>4</v>
      </c>
      <c r="C27" s="59" t="s">
        <v>98</v>
      </c>
      <c r="D27" s="59" t="s">
        <v>99</v>
      </c>
      <c r="E27" s="59" t="s">
        <v>69</v>
      </c>
      <c r="P27" s="59" t="s">
        <v>4</v>
      </c>
      <c r="Q27" s="59" t="s">
        <v>99</v>
      </c>
      <c r="R27" s="59" t="s">
        <v>124</v>
      </c>
      <c r="S27" s="59" t="s">
        <v>125</v>
      </c>
    </row>
    <row r="28" spans="1:19" x14ac:dyDescent="0.25">
      <c r="B28" s="60">
        <v>1896</v>
      </c>
      <c r="C28" s="56">
        <v>1147.5</v>
      </c>
      <c r="D28" s="56">
        <v>1338.4065934065939</v>
      </c>
      <c r="E28" s="56">
        <f t="shared" ref="E28:E53" si="0">C28 - D28</f>
        <v>-190.90659340659386</v>
      </c>
      <c r="P28" s="61">
        <v>1</v>
      </c>
      <c r="Q28" s="103">
        <v>2746.8676863699811</v>
      </c>
      <c r="R28" s="61">
        <v>2594.1398677861912</v>
      </c>
      <c r="S28" s="61">
        <v>2899.5955049537711</v>
      </c>
    </row>
    <row r="29" spans="1:19" x14ac:dyDescent="0.25">
      <c r="B29" s="60">
        <v>1900</v>
      </c>
      <c r="C29" s="56">
        <v>1418.9</v>
      </c>
      <c r="D29" s="56">
        <v>1338.4065934065939</v>
      </c>
      <c r="E29" s="56">
        <f t="shared" si="0"/>
        <v>80.493406593406235</v>
      </c>
    </row>
    <row r="30" spans="1:19" x14ac:dyDescent="0.25">
      <c r="B30" s="60">
        <v>1904</v>
      </c>
      <c r="C30" s="56">
        <v>1546.5</v>
      </c>
      <c r="D30" s="56">
        <v>1483.0280323697982</v>
      </c>
      <c r="E30" s="56">
        <f t="shared" si="0"/>
        <v>63.471967630201789</v>
      </c>
    </row>
    <row r="31" spans="1:19" x14ac:dyDescent="0.25">
      <c r="B31" s="60">
        <v>1908</v>
      </c>
      <c r="C31" s="56">
        <v>1610</v>
      </c>
      <c r="D31" s="56">
        <v>1628.2275383778219</v>
      </c>
      <c r="E31" s="56">
        <f t="shared" si="0"/>
        <v>-18.227538377821929</v>
      </c>
    </row>
    <row r="32" spans="1:19" x14ac:dyDescent="0.25">
      <c r="B32" s="60">
        <v>1912</v>
      </c>
      <c r="C32" s="56">
        <v>1780</v>
      </c>
      <c r="D32" s="56">
        <v>1715.812534979701</v>
      </c>
      <c r="E32" s="56">
        <f t="shared" si="0"/>
        <v>64.187465020298987</v>
      </c>
    </row>
    <row r="33" spans="2:5" x14ac:dyDescent="0.25">
      <c r="B33" s="60">
        <v>1920</v>
      </c>
      <c r="C33" s="56">
        <v>1759.25</v>
      </c>
      <c r="D33" s="56">
        <v>1870.0827545689901</v>
      </c>
      <c r="E33" s="56">
        <f t="shared" si="0"/>
        <v>-110.83275456899014</v>
      </c>
    </row>
    <row r="34" spans="2:5" x14ac:dyDescent="0.25">
      <c r="B34" s="60">
        <v>1924</v>
      </c>
      <c r="C34" s="56">
        <v>1817.125</v>
      </c>
      <c r="D34" s="56">
        <v>1887.5025605379496</v>
      </c>
      <c r="E34" s="56">
        <f t="shared" si="0"/>
        <v>-70.377560537949648</v>
      </c>
    </row>
    <row r="35" spans="2:5" x14ac:dyDescent="0.25">
      <c r="B35" s="60">
        <v>1928</v>
      </c>
      <c r="C35" s="56">
        <v>1863</v>
      </c>
      <c r="D35" s="56">
        <v>1918.600378653623</v>
      </c>
      <c r="E35" s="56">
        <f t="shared" si="0"/>
        <v>-55.600378653623011</v>
      </c>
    </row>
    <row r="36" spans="2:5" x14ac:dyDescent="0.25">
      <c r="B36" s="60">
        <v>1932</v>
      </c>
      <c r="C36" s="56">
        <v>1946.875</v>
      </c>
      <c r="D36" s="56">
        <v>1949.1033702111565</v>
      </c>
      <c r="E36" s="56">
        <f t="shared" si="0"/>
        <v>-2.2283702111565162</v>
      </c>
    </row>
    <row r="37" spans="2:5" x14ac:dyDescent="0.25">
      <c r="B37" s="60">
        <v>1936</v>
      </c>
      <c r="C37" s="56">
        <v>1987.375</v>
      </c>
      <c r="D37" s="56">
        <v>2014.6004383978386</v>
      </c>
      <c r="E37" s="56">
        <f t="shared" si="0"/>
        <v>-27.225438397838616</v>
      </c>
    </row>
    <row r="38" spans="2:5" x14ac:dyDescent="0.25">
      <c r="B38" s="60">
        <v>1948</v>
      </c>
      <c r="C38" s="56">
        <v>2078</v>
      </c>
      <c r="D38" s="56">
        <v>2058.4205995604816</v>
      </c>
      <c r="E38" s="56">
        <f t="shared" si="0"/>
        <v>19.579400439518395</v>
      </c>
    </row>
    <row r="39" spans="2:5" x14ac:dyDescent="0.25">
      <c r="B39" s="60">
        <v>1952</v>
      </c>
      <c r="C39" s="56">
        <v>2166.85</v>
      </c>
      <c r="D39" s="56">
        <v>2136.9564638592174</v>
      </c>
      <c r="E39" s="56">
        <f t="shared" si="0"/>
        <v>29.893536140782544</v>
      </c>
    </row>
    <row r="40" spans="2:5" x14ac:dyDescent="0.25">
      <c r="B40" s="60">
        <v>1956</v>
      </c>
      <c r="C40" s="56">
        <v>2218.5</v>
      </c>
      <c r="D40" s="56">
        <v>2227.9265358249754</v>
      </c>
      <c r="E40" s="56">
        <f t="shared" si="0"/>
        <v>-9.4265358249754172</v>
      </c>
    </row>
    <row r="41" spans="2:5" x14ac:dyDescent="0.25">
      <c r="B41" s="60">
        <v>1960</v>
      </c>
      <c r="C41" s="56">
        <v>2330</v>
      </c>
      <c r="D41" s="56">
        <v>2291.0457566997061</v>
      </c>
      <c r="E41" s="56">
        <f t="shared" si="0"/>
        <v>38.954243300293911</v>
      </c>
    </row>
    <row r="42" spans="2:5" x14ac:dyDescent="0.25">
      <c r="B42" s="60">
        <v>1964</v>
      </c>
      <c r="C42" s="56">
        <v>2401.5</v>
      </c>
      <c r="D42" s="56">
        <v>2393.5499992381542</v>
      </c>
      <c r="E42" s="56">
        <f t="shared" si="0"/>
        <v>7.9500007618457857</v>
      </c>
    </row>
    <row r="43" spans="2:5" x14ac:dyDescent="0.25">
      <c r="B43" s="60">
        <v>1968</v>
      </c>
      <c r="C43" s="56">
        <v>2550.5</v>
      </c>
      <c r="D43" s="56">
        <v>2476.9706913549112</v>
      </c>
      <c r="E43" s="56">
        <f t="shared" si="0"/>
        <v>73.529308645088804</v>
      </c>
    </row>
    <row r="44" spans="2:5" x14ac:dyDescent="0.25">
      <c r="B44" s="60">
        <v>1972</v>
      </c>
      <c r="C44" s="56">
        <v>2535</v>
      </c>
      <c r="D44" s="56">
        <v>2617.653815754582</v>
      </c>
      <c r="E44" s="56">
        <f t="shared" si="0"/>
        <v>-82.653815754581956</v>
      </c>
    </row>
    <row r="45" spans="2:5" x14ac:dyDescent="0.25">
      <c r="B45" s="60">
        <v>1976</v>
      </c>
      <c r="C45" s="56">
        <v>2657.4</v>
      </c>
      <c r="D45" s="56">
        <v>2639.2547970982146</v>
      </c>
      <c r="E45" s="56">
        <f t="shared" si="0"/>
        <v>18.145202901785524</v>
      </c>
    </row>
    <row r="46" spans="2:5" x14ac:dyDescent="0.25">
      <c r="B46" s="60">
        <v>1980</v>
      </c>
      <c r="C46" s="56">
        <v>2624</v>
      </c>
      <c r="D46" s="56">
        <v>2731.1268878559613</v>
      </c>
      <c r="E46" s="56">
        <f t="shared" si="0"/>
        <v>-107.12688785596129</v>
      </c>
    </row>
    <row r="47" spans="2:5" x14ac:dyDescent="0.25">
      <c r="B47" s="60">
        <v>1984</v>
      </c>
      <c r="C47" s="56">
        <v>2622</v>
      </c>
      <c r="D47" s="56">
        <v>2719.8481928093984</v>
      </c>
      <c r="E47" s="56">
        <f t="shared" si="0"/>
        <v>-97.84819280939837</v>
      </c>
    </row>
    <row r="48" spans="2:5" x14ac:dyDescent="0.25">
      <c r="B48" s="60">
        <v>1988</v>
      </c>
      <c r="C48" s="56">
        <v>2709.4479999999999</v>
      </c>
      <c r="D48" s="56">
        <v>2696.4248619005157</v>
      </c>
      <c r="E48" s="56">
        <f t="shared" si="0"/>
        <v>13.023138099484186</v>
      </c>
    </row>
    <row r="49" spans="2:5" x14ac:dyDescent="0.25">
      <c r="B49" s="60">
        <v>1992</v>
      </c>
      <c r="C49" s="56">
        <v>2563.779</v>
      </c>
      <c r="D49" s="56">
        <v>2748.9973488712103</v>
      </c>
      <c r="E49" s="56">
        <f t="shared" si="0"/>
        <v>-185.21834887121031</v>
      </c>
    </row>
    <row r="50" spans="2:5" x14ac:dyDescent="0.25">
      <c r="B50" s="60">
        <v>1996</v>
      </c>
      <c r="C50" s="56">
        <v>2732.2829999999999</v>
      </c>
      <c r="D50" s="56">
        <v>2635.4002272979251</v>
      </c>
      <c r="E50" s="56">
        <f t="shared" si="0"/>
        <v>96.882772702074817</v>
      </c>
    </row>
    <row r="51" spans="2:5" x14ac:dyDescent="0.25">
      <c r="B51" s="60">
        <v>2000</v>
      </c>
      <c r="C51" s="56">
        <v>2728.346</v>
      </c>
      <c r="D51" s="56">
        <v>2727.0896417144177</v>
      </c>
      <c r="E51" s="56">
        <f t="shared" si="0"/>
        <v>1.256358285582337</v>
      </c>
    </row>
    <row r="52" spans="2:5" x14ac:dyDescent="0.25">
      <c r="B52" s="60">
        <v>2004</v>
      </c>
      <c r="C52" s="56">
        <v>2751.5740000000001</v>
      </c>
      <c r="D52" s="56">
        <v>2755.5685496901688</v>
      </c>
      <c r="E52" s="56">
        <f t="shared" si="0"/>
        <v>-3.9945496901686965</v>
      </c>
    </row>
    <row r="53" spans="2:5" x14ac:dyDescent="0.25">
      <c r="B53" s="60">
        <v>2008</v>
      </c>
      <c r="C53" s="56">
        <v>2709.45</v>
      </c>
      <c r="D53" s="56">
        <v>2779.816514482638</v>
      </c>
      <c r="E53" s="56">
        <f t="shared" si="0"/>
        <v>-70.366514482638195</v>
      </c>
    </row>
  </sheetData>
  <mergeCells count="34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B23:D23"/>
    <mergeCell ref="E19:G19"/>
    <mergeCell ref="E20:G20"/>
    <mergeCell ref="E21:G21"/>
    <mergeCell ref="E22:G22"/>
    <mergeCell ref="E23:G23"/>
    <mergeCell ref="E15:G15"/>
    <mergeCell ref="B18:G18"/>
    <mergeCell ref="B19:D19"/>
    <mergeCell ref="B20:D20"/>
    <mergeCell ref="B21:D21"/>
    <mergeCell ref="B22:D22"/>
    <mergeCell ref="B15:D15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DoubleExponentialOutput'!$A$8:$A$8" display="Inputs" xr:uid="{801961D9-41AB-4E3C-8E86-5CC1C70209FC}"/>
    <hyperlink ref="D5" location="'DoubleExponentialOutput'!$I$8:$I$8" display="Train. Error Measures" xr:uid="{C319E06B-1C25-4F5B-984A-64A95FA8B91E}"/>
    <hyperlink ref="F5" location="'DoubleExponentialOutput'!$A$25:$A$25" display="Fitted Model" xr:uid="{E3F4B232-A443-49A8-9476-EF43C1C0EA81}"/>
    <hyperlink ref="H5" location="'DoubleExponentialOutput'!$O$25:$O$25" display="Forecast" xr:uid="{9761871E-9D57-44BE-AD14-8B34BEBDD21D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69DC-AC29-47A8-8F9F-652D48C98BE0}">
  <dimension ref="A2:S52"/>
  <sheetViews>
    <sheetView showGridLines="0" topLeftCell="A16" workbookViewId="0">
      <selection activeCell="S27" sqref="P27:S27"/>
    </sheetView>
  </sheetViews>
  <sheetFormatPr defaultRowHeight="15" x14ac:dyDescent="0.25"/>
  <cols>
    <col min="12" max="12" width="13.85546875" bestFit="1" customWidth="1"/>
  </cols>
  <sheetData>
    <row r="2" spans="1:14" ht="18.75" x14ac:dyDescent="0.3">
      <c r="B2" s="58" t="s">
        <v>193</v>
      </c>
      <c r="N2" t="s">
        <v>199</v>
      </c>
    </row>
    <row r="4" spans="1:14" ht="15.75" x14ac:dyDescent="0.25">
      <c r="B4" s="78" t="s">
        <v>102</v>
      </c>
      <c r="C4" s="79"/>
      <c r="D4" s="79"/>
      <c r="E4" s="79"/>
      <c r="F4" s="79"/>
      <c r="G4" s="79"/>
      <c r="H4" s="79"/>
      <c r="I4" s="80"/>
      <c r="L4" s="78" t="s">
        <v>103</v>
      </c>
      <c r="M4" s="79"/>
      <c r="N4" s="80"/>
    </row>
    <row r="5" spans="1:14" x14ac:dyDescent="0.25">
      <c r="B5" s="93" t="s">
        <v>106</v>
      </c>
      <c r="C5" s="86"/>
      <c r="D5" s="93" t="s">
        <v>126</v>
      </c>
      <c r="E5" s="86"/>
      <c r="F5" s="93" t="s">
        <v>123</v>
      </c>
      <c r="G5" s="86"/>
      <c r="H5" s="93" t="s">
        <v>99</v>
      </c>
      <c r="I5" s="86"/>
      <c r="L5" s="59" t="s">
        <v>104</v>
      </c>
      <c r="M5" s="59" t="s">
        <v>105</v>
      </c>
      <c r="N5" s="59" t="s">
        <v>52</v>
      </c>
    </row>
    <row r="6" spans="1:14" x14ac:dyDescent="0.25">
      <c r="L6" s="56">
        <v>0</v>
      </c>
      <c r="M6" s="56">
        <v>1</v>
      </c>
      <c r="N6" s="56">
        <v>1</v>
      </c>
    </row>
    <row r="8" spans="1:14" ht="18.75" x14ac:dyDescent="0.3">
      <c r="A8" s="57" t="s">
        <v>106</v>
      </c>
      <c r="I8" s="57" t="s">
        <v>107</v>
      </c>
    </row>
    <row r="10" spans="1:14" ht="15.75" x14ac:dyDescent="0.25">
      <c r="B10" s="78" t="s">
        <v>108</v>
      </c>
      <c r="C10" s="79"/>
      <c r="D10" s="79"/>
      <c r="E10" s="79"/>
      <c r="F10" s="79"/>
      <c r="G10" s="80"/>
      <c r="J10" s="81" t="s">
        <v>109</v>
      </c>
      <c r="K10" s="82"/>
      <c r="L10" s="82"/>
      <c r="M10" s="83"/>
      <c r="N10" s="56">
        <v>3.1659782211063963</v>
      </c>
    </row>
    <row r="11" spans="1:14" x14ac:dyDescent="0.25">
      <c r="B11" s="81" t="s">
        <v>110</v>
      </c>
      <c r="C11" s="82"/>
      <c r="D11" s="83"/>
      <c r="E11" s="84" t="s">
        <v>194</v>
      </c>
      <c r="F11" s="85"/>
      <c r="G11" s="86"/>
      <c r="J11" s="81" t="s">
        <v>112</v>
      </c>
      <c r="K11" s="82"/>
      <c r="L11" s="82"/>
      <c r="M11" s="83"/>
      <c r="N11" s="56">
        <v>9.837648765397887</v>
      </c>
    </row>
    <row r="12" spans="1:14" x14ac:dyDescent="0.25">
      <c r="B12" s="81" t="s">
        <v>113</v>
      </c>
      <c r="C12" s="82"/>
      <c r="D12" s="83"/>
      <c r="E12" s="84" t="s">
        <v>195</v>
      </c>
      <c r="F12" s="85"/>
      <c r="G12" s="86"/>
      <c r="J12" s="81" t="s">
        <v>114</v>
      </c>
      <c r="K12" s="82"/>
      <c r="L12" s="82"/>
      <c r="M12" s="83"/>
      <c r="N12" s="56">
        <v>170.47707862271653</v>
      </c>
    </row>
    <row r="13" spans="1:14" x14ac:dyDescent="0.25">
      <c r="B13" s="81" t="s">
        <v>115</v>
      </c>
      <c r="C13" s="82"/>
      <c r="D13" s="83"/>
      <c r="E13" s="84" t="s">
        <v>196</v>
      </c>
      <c r="F13" s="85"/>
      <c r="G13" s="86"/>
      <c r="J13" s="81" t="s">
        <v>116</v>
      </c>
      <c r="K13" s="82"/>
      <c r="L13" s="82"/>
      <c r="M13" s="83"/>
      <c r="N13" s="56">
        <v>10.865751917575871</v>
      </c>
    </row>
    <row r="14" spans="1:14" x14ac:dyDescent="0.25">
      <c r="B14" s="81" t="s">
        <v>117</v>
      </c>
      <c r="C14" s="82"/>
      <c r="D14" s="83"/>
      <c r="E14" s="84" t="s">
        <v>37</v>
      </c>
      <c r="F14" s="85"/>
      <c r="G14" s="86"/>
      <c r="J14" s="81" t="s">
        <v>118</v>
      </c>
      <c r="K14" s="82"/>
      <c r="L14" s="82"/>
      <c r="M14" s="83"/>
      <c r="N14" s="56">
        <v>106.89345093705998</v>
      </c>
    </row>
    <row r="15" spans="1:14" x14ac:dyDescent="0.25">
      <c r="B15" s="81" t="s">
        <v>119</v>
      </c>
      <c r="C15" s="82"/>
      <c r="D15" s="83"/>
      <c r="E15" s="90">
        <v>26</v>
      </c>
      <c r="F15" s="91"/>
      <c r="G15" s="92"/>
      <c r="J15" s="81" t="s">
        <v>120</v>
      </c>
      <c r="K15" s="82"/>
      <c r="L15" s="82"/>
      <c r="M15" s="83"/>
      <c r="N15" s="56">
        <v>4.275738037482399</v>
      </c>
    </row>
    <row r="18" spans="1:19" ht="15.75" x14ac:dyDescent="0.25">
      <c r="B18" s="78" t="s">
        <v>121</v>
      </c>
      <c r="C18" s="79"/>
      <c r="D18" s="79"/>
      <c r="E18" s="79"/>
      <c r="F18" s="79"/>
      <c r="G18" s="80"/>
    </row>
    <row r="19" spans="1:19" x14ac:dyDescent="0.25">
      <c r="B19" s="81" t="s">
        <v>142</v>
      </c>
      <c r="C19" s="82"/>
      <c r="D19" s="83"/>
      <c r="E19" s="84" t="s">
        <v>122</v>
      </c>
      <c r="F19" s="85"/>
      <c r="G19" s="86"/>
    </row>
    <row r="20" spans="1:19" x14ac:dyDescent="0.25">
      <c r="B20" s="81" t="s">
        <v>143</v>
      </c>
      <c r="C20" s="82"/>
      <c r="D20" s="83"/>
      <c r="E20" s="97">
        <v>0.75734733115634634</v>
      </c>
      <c r="F20" s="98"/>
      <c r="G20" s="99"/>
    </row>
    <row r="21" spans="1:19" x14ac:dyDescent="0.25">
      <c r="B21" s="81" t="s">
        <v>99</v>
      </c>
      <c r="C21" s="82"/>
      <c r="D21" s="83"/>
      <c r="E21" s="84" t="s">
        <v>122</v>
      </c>
      <c r="F21" s="85"/>
      <c r="G21" s="86"/>
    </row>
    <row r="22" spans="1:19" x14ac:dyDescent="0.25">
      <c r="B22" s="81" t="s">
        <v>101</v>
      </c>
      <c r="C22" s="82"/>
      <c r="D22" s="83"/>
      <c r="E22" s="90">
        <v>1</v>
      </c>
      <c r="F22" s="91"/>
      <c r="G22" s="92"/>
    </row>
    <row r="24" spans="1:19" ht="18.75" x14ac:dyDescent="0.3">
      <c r="A24" s="57" t="s">
        <v>123</v>
      </c>
      <c r="O24" s="57" t="s">
        <v>99</v>
      </c>
    </row>
    <row r="26" spans="1:19" x14ac:dyDescent="0.25">
      <c r="B26" s="59" t="s">
        <v>4</v>
      </c>
      <c r="C26" s="59" t="s">
        <v>98</v>
      </c>
      <c r="D26" s="59" t="s">
        <v>99</v>
      </c>
      <c r="E26" s="59" t="s">
        <v>69</v>
      </c>
      <c r="P26" s="59" t="s">
        <v>4</v>
      </c>
      <c r="Q26" s="59" t="s">
        <v>99</v>
      </c>
      <c r="R26" s="59" t="s">
        <v>124</v>
      </c>
      <c r="S26" s="59" t="s">
        <v>125</v>
      </c>
    </row>
    <row r="27" spans="1:19" x14ac:dyDescent="0.25">
      <c r="B27" s="60">
        <v>1896</v>
      </c>
      <c r="C27" s="56">
        <v>249.75</v>
      </c>
      <c r="D27" s="56" t="s">
        <v>197</v>
      </c>
      <c r="E27" s="56" t="s">
        <v>197</v>
      </c>
      <c r="P27" s="61">
        <v>1</v>
      </c>
      <c r="Q27" s="103">
        <v>330.70546978527415</v>
      </c>
      <c r="R27" s="61">
        <v>305.61178613699707</v>
      </c>
      <c r="S27" s="61">
        <v>355.79915343355123</v>
      </c>
    </row>
    <row r="28" spans="1:19" x14ac:dyDescent="0.25">
      <c r="B28" s="60">
        <v>1900</v>
      </c>
      <c r="C28" s="56">
        <v>282.875</v>
      </c>
      <c r="D28" s="56">
        <v>249.75</v>
      </c>
      <c r="E28" s="56">
        <f>C28 - D28</f>
        <v>33.125</v>
      </c>
    </row>
    <row r="29" spans="1:19" x14ac:dyDescent="0.25">
      <c r="B29" s="60">
        <v>1904</v>
      </c>
      <c r="C29" s="56">
        <v>289</v>
      </c>
      <c r="D29" s="56">
        <v>274.83713034455394</v>
      </c>
      <c r="E29" s="56">
        <f>C29 - D29</f>
        <v>14.162869655446059</v>
      </c>
    </row>
    <row r="30" spans="1:19" x14ac:dyDescent="0.25">
      <c r="B30" s="60">
        <v>1908</v>
      </c>
      <c r="C30" s="56">
        <v>294.5</v>
      </c>
      <c r="D30" s="56">
        <v>285.56334187962125</v>
      </c>
      <c r="E30" s="56">
        <f>C30 - D30</f>
        <v>8.9366581203787518</v>
      </c>
    </row>
    <row r="31" spans="1:19" x14ac:dyDescent="0.25">
      <c r="B31" s="60">
        <v>1912</v>
      </c>
      <c r="C31" s="56">
        <v>299.25</v>
      </c>
      <c r="D31" s="56">
        <v>292.33149605654677</v>
      </c>
      <c r="E31" s="56">
        <f>C31 - D31</f>
        <v>6.9185039434532314</v>
      </c>
    </row>
    <row r="32" spans="1:19" x14ac:dyDescent="0.25">
      <c r="B32" s="60">
        <v>1920</v>
      </c>
      <c r="C32" s="56">
        <v>281.5</v>
      </c>
      <c r="D32" s="56">
        <v>297.57120655371574</v>
      </c>
      <c r="E32" s="56">
        <f>C32 - D32</f>
        <v>-16.07120655371574</v>
      </c>
    </row>
    <row r="33" spans="2:5" x14ac:dyDescent="0.25">
      <c r="B33" s="60">
        <v>1924</v>
      </c>
      <c r="C33" s="56">
        <v>293.125</v>
      </c>
      <c r="D33" s="56">
        <v>285.39972116179672</v>
      </c>
      <c r="E33" s="56">
        <f>C33 - D33</f>
        <v>7.7252788382032804</v>
      </c>
    </row>
    <row r="34" spans="2:5" x14ac:dyDescent="0.25">
      <c r="B34" s="60">
        <v>1928</v>
      </c>
      <c r="C34" s="56">
        <v>304.75</v>
      </c>
      <c r="D34" s="56">
        <v>291.2504404723486</v>
      </c>
      <c r="E34" s="56">
        <f>C34 - D34</f>
        <v>13.4995595276514</v>
      </c>
    </row>
    <row r="35" spans="2:5" x14ac:dyDescent="0.25">
      <c r="B35" s="60">
        <v>1932</v>
      </c>
      <c r="C35" s="56">
        <v>300.75</v>
      </c>
      <c r="D35" s="56">
        <v>301.47429585240161</v>
      </c>
      <c r="E35" s="56">
        <f>C35 - D35</f>
        <v>-0.72429585240161032</v>
      </c>
    </row>
    <row r="36" spans="2:5" x14ac:dyDescent="0.25">
      <c r="B36" s="60">
        <v>1936</v>
      </c>
      <c r="C36" s="56">
        <v>317.3125</v>
      </c>
      <c r="D36" s="56">
        <v>300.92575232161767</v>
      </c>
      <c r="E36" s="56">
        <f>C36 - D36</f>
        <v>16.386747678382335</v>
      </c>
    </row>
    <row r="37" spans="2:5" x14ac:dyDescent="0.25">
      <c r="B37" s="60">
        <v>1948</v>
      </c>
      <c r="C37" s="56">
        <v>308</v>
      </c>
      <c r="D37" s="56">
        <v>313.33621194217295</v>
      </c>
      <c r="E37" s="56">
        <f>C37 - D37</f>
        <v>-5.3362119421729517</v>
      </c>
    </row>
    <row r="38" spans="2:5" x14ac:dyDescent="0.25">
      <c r="B38" s="60">
        <v>1952</v>
      </c>
      <c r="C38" s="56">
        <v>298</v>
      </c>
      <c r="D38" s="56">
        <v>309.29484606928361</v>
      </c>
      <c r="E38" s="56">
        <f>C38 - D38</f>
        <v>-11.294846069283608</v>
      </c>
    </row>
    <row r="39" spans="2:5" x14ac:dyDescent="0.25">
      <c r="B39" s="60">
        <v>1956</v>
      </c>
      <c r="C39" s="56">
        <v>308.25</v>
      </c>
      <c r="D39" s="56">
        <v>300.74072454288989</v>
      </c>
      <c r="E39" s="56">
        <f>C39 - D39</f>
        <v>7.5092754571101068</v>
      </c>
    </row>
    <row r="40" spans="2:5" x14ac:dyDescent="0.25">
      <c r="B40" s="60">
        <v>1960</v>
      </c>
      <c r="C40" s="56">
        <v>319.75</v>
      </c>
      <c r="D40" s="56">
        <v>306.42785426925008</v>
      </c>
      <c r="E40" s="56">
        <f>C40 - D40</f>
        <v>13.322145730749924</v>
      </c>
    </row>
    <row r="41" spans="2:5" x14ac:dyDescent="0.25">
      <c r="B41" s="60">
        <v>1964</v>
      </c>
      <c r="C41" s="56">
        <v>317.75</v>
      </c>
      <c r="D41" s="56">
        <v>316.5173457837094</v>
      </c>
      <c r="E41" s="56">
        <f>C41 - D41</f>
        <v>1.232654216290598</v>
      </c>
    </row>
    <row r="42" spans="2:5" x14ac:dyDescent="0.25">
      <c r="B42" s="60">
        <v>1968</v>
      </c>
      <c r="C42" s="56">
        <v>350.5</v>
      </c>
      <c r="D42" s="56">
        <v>317.45089316465572</v>
      </c>
      <c r="E42" s="56">
        <f>C42 - D42</f>
        <v>33.049106835344276</v>
      </c>
    </row>
    <row r="43" spans="2:5" x14ac:dyDescent="0.25">
      <c r="B43" s="60">
        <v>1972</v>
      </c>
      <c r="C43" s="56">
        <v>324.5</v>
      </c>
      <c r="D43" s="56">
        <v>342.4805460235047</v>
      </c>
      <c r="E43" s="56">
        <f>C43 - D43</f>
        <v>-17.980546023504701</v>
      </c>
    </row>
    <row r="44" spans="2:5" x14ac:dyDescent="0.25">
      <c r="B44" s="60">
        <v>1976</v>
      </c>
      <c r="C44" s="56">
        <v>328.5</v>
      </c>
      <c r="D44" s="56">
        <v>328.86302747986957</v>
      </c>
      <c r="E44" s="56">
        <f>C44 - D44</f>
        <v>-0.36302747986957229</v>
      </c>
    </row>
    <row r="45" spans="2:5" x14ac:dyDescent="0.25">
      <c r="B45" s="60">
        <v>1980</v>
      </c>
      <c r="C45" s="56">
        <v>336.25</v>
      </c>
      <c r="D45" s="56">
        <v>328.58808958685393</v>
      </c>
      <c r="E45" s="56">
        <f>C45 - D45</f>
        <v>7.6619104131460745</v>
      </c>
    </row>
    <row r="46" spans="2:5" x14ac:dyDescent="0.25">
      <c r="B46" s="60">
        <v>1984</v>
      </c>
      <c r="C46" s="56">
        <v>336.25</v>
      </c>
      <c r="D46" s="56">
        <v>334.39081698980914</v>
      </c>
      <c r="E46" s="56">
        <f>C46 - D46</f>
        <v>1.8591830101908613</v>
      </c>
    </row>
    <row r="47" spans="2:5" x14ac:dyDescent="0.25">
      <c r="B47" s="60">
        <v>1988</v>
      </c>
      <c r="C47" s="56">
        <v>343.30700000000002</v>
      </c>
      <c r="D47" s="56">
        <v>335.79886428070841</v>
      </c>
      <c r="E47" s="56">
        <f>C47 - D47</f>
        <v>7.5081357192916016</v>
      </c>
    </row>
    <row r="48" spans="2:5" x14ac:dyDescent="0.25">
      <c r="B48" s="60">
        <v>1992</v>
      </c>
      <c r="C48" s="56">
        <v>334.64499999999998</v>
      </c>
      <c r="D48" s="56">
        <v>341.48513082967355</v>
      </c>
      <c r="E48" s="56">
        <f>C48 - D48</f>
        <v>-6.8401308296735692</v>
      </c>
    </row>
    <row r="49" spans="2:5" x14ac:dyDescent="0.25">
      <c r="B49" s="60">
        <v>1996</v>
      </c>
      <c r="C49" s="56">
        <v>334.64499999999998</v>
      </c>
      <c r="D49" s="56">
        <v>336.30477600106002</v>
      </c>
      <c r="E49" s="56">
        <f>C49 - D49</f>
        <v>-1.6597760010600382</v>
      </c>
    </row>
    <row r="50" spans="2:5" x14ac:dyDescent="0.25">
      <c r="B50" s="60">
        <v>2000</v>
      </c>
      <c r="C50" s="56">
        <v>336.61399999999998</v>
      </c>
      <c r="D50" s="56">
        <v>335.04774907633987</v>
      </c>
      <c r="E50" s="56">
        <f>C50 - D50</f>
        <v>1.5662509236601068</v>
      </c>
    </row>
    <row r="51" spans="2:5" x14ac:dyDescent="0.25">
      <c r="B51" s="60">
        <v>2004</v>
      </c>
      <c r="C51" s="56">
        <v>338.18799999999999</v>
      </c>
      <c r="D51" s="56">
        <v>336.23394503329502</v>
      </c>
      <c r="E51" s="56">
        <f>C51 - D51</f>
        <v>1.9540549667049731</v>
      </c>
    </row>
    <row r="52" spans="2:5" x14ac:dyDescent="0.25">
      <c r="B52" s="60">
        <v>2008</v>
      </c>
      <c r="C52" s="56">
        <v>328.46</v>
      </c>
      <c r="D52" s="56">
        <v>337.71384334726179</v>
      </c>
      <c r="E52" s="56">
        <f>C52 - D52</f>
        <v>-9.2538433472618067</v>
      </c>
    </row>
  </sheetData>
  <mergeCells count="32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E15:G15"/>
    <mergeCell ref="B18:G18"/>
    <mergeCell ref="B19:D19"/>
    <mergeCell ref="B20:D20"/>
    <mergeCell ref="B21:D21"/>
    <mergeCell ref="B22:D22"/>
    <mergeCell ref="E19:G19"/>
    <mergeCell ref="E20:G20"/>
    <mergeCell ref="E21:G21"/>
    <mergeCell ref="E22:G22"/>
    <mergeCell ref="B10:G10"/>
    <mergeCell ref="B11:D11"/>
    <mergeCell ref="B12:D12"/>
    <mergeCell ref="B13:D13"/>
    <mergeCell ref="B14:D14"/>
    <mergeCell ref="B15:D15"/>
    <mergeCell ref="E11:G11"/>
    <mergeCell ref="E12:G12"/>
    <mergeCell ref="E13:G13"/>
    <mergeCell ref="E14:G14"/>
  </mergeCells>
  <hyperlinks>
    <hyperlink ref="B5" location="'ExponentialOutput'!$A$8:$A$8" display="Inputs" xr:uid="{439E53F0-70E3-4432-905F-97A70A224342}"/>
    <hyperlink ref="D5" location="'ExponentialOutput'!$I$8:$I$8" display="Train. Error Measures" xr:uid="{05CA0ED7-A94E-4C5A-82DB-DADCBF97D799}"/>
    <hyperlink ref="F5" location="'ExponentialOutput'!$A$24:$A$24" display="Fitted Model" xr:uid="{EA195613-F72B-4E76-9C6A-50DC4122C879}"/>
    <hyperlink ref="H5" location="'ExponentialOutput'!$O$24:$O$24" display="Forecast" xr:uid="{71427A0D-75D2-46F2-B27B-F2CC58B0844B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185B-EAD8-455B-85B1-9175C33A3E1A}">
  <dimension ref="A2:S53"/>
  <sheetViews>
    <sheetView showGridLines="0" topLeftCell="A9" workbookViewId="0">
      <selection activeCell="Q28" sqref="Q28"/>
    </sheetView>
  </sheetViews>
  <sheetFormatPr defaultRowHeight="15" x14ac:dyDescent="0.25"/>
  <cols>
    <col min="12" max="12" width="13.85546875" bestFit="1" customWidth="1"/>
  </cols>
  <sheetData>
    <row r="2" spans="1:14" ht="18.75" x14ac:dyDescent="0.3">
      <c r="B2" s="58" t="s">
        <v>141</v>
      </c>
      <c r="N2" t="s">
        <v>148</v>
      </c>
    </row>
    <row r="4" spans="1:14" ht="15.75" x14ac:dyDescent="0.25">
      <c r="B4" s="78" t="s">
        <v>102</v>
      </c>
      <c r="C4" s="79"/>
      <c r="D4" s="79"/>
      <c r="E4" s="79"/>
      <c r="F4" s="79"/>
      <c r="G4" s="79"/>
      <c r="H4" s="79"/>
      <c r="I4" s="80"/>
      <c r="L4" s="78" t="s">
        <v>103</v>
      </c>
      <c r="M4" s="79"/>
      <c r="N4" s="80"/>
    </row>
    <row r="5" spans="1:14" x14ac:dyDescent="0.25">
      <c r="B5" s="93" t="s">
        <v>106</v>
      </c>
      <c r="C5" s="86"/>
      <c r="D5" s="93" t="s">
        <v>126</v>
      </c>
      <c r="E5" s="86"/>
      <c r="F5" s="93" t="s">
        <v>123</v>
      </c>
      <c r="G5" s="86"/>
      <c r="H5" s="93" t="s">
        <v>99</v>
      </c>
      <c r="I5" s="86"/>
      <c r="L5" s="59" t="s">
        <v>104</v>
      </c>
      <c r="M5" s="59" t="s">
        <v>105</v>
      </c>
      <c r="N5" s="59" t="s">
        <v>52</v>
      </c>
    </row>
    <row r="6" spans="1:14" x14ac:dyDescent="0.25">
      <c r="L6" s="56">
        <v>0</v>
      </c>
      <c r="M6" s="56">
        <v>0</v>
      </c>
      <c r="N6" s="56">
        <v>0</v>
      </c>
    </row>
    <row r="8" spans="1:14" ht="18.75" x14ac:dyDescent="0.3">
      <c r="A8" s="57" t="s">
        <v>106</v>
      </c>
      <c r="I8" s="57" t="s">
        <v>107</v>
      </c>
    </row>
    <row r="10" spans="1:14" ht="15.75" x14ac:dyDescent="0.25">
      <c r="B10" s="78" t="s">
        <v>108</v>
      </c>
      <c r="C10" s="79"/>
      <c r="D10" s="79"/>
      <c r="E10" s="79"/>
      <c r="F10" s="79"/>
      <c r="G10" s="80"/>
      <c r="J10" s="81" t="s">
        <v>109</v>
      </c>
      <c r="K10" s="82"/>
      <c r="L10" s="82"/>
      <c r="M10" s="83"/>
      <c r="N10" s="56">
        <v>2.9095222050585856</v>
      </c>
    </row>
    <row r="11" spans="1:14" x14ac:dyDescent="0.25">
      <c r="B11" s="81" t="s">
        <v>110</v>
      </c>
      <c r="C11" s="82"/>
      <c r="D11" s="83"/>
      <c r="E11" s="84" t="s">
        <v>111</v>
      </c>
      <c r="F11" s="85"/>
      <c r="G11" s="86"/>
      <c r="J11" s="81" t="s">
        <v>112</v>
      </c>
      <c r="K11" s="82"/>
      <c r="L11" s="82"/>
      <c r="M11" s="83"/>
      <c r="N11" s="56">
        <v>8.9403127979618766</v>
      </c>
    </row>
    <row r="12" spans="1:14" x14ac:dyDescent="0.25">
      <c r="B12" s="81" t="s">
        <v>113</v>
      </c>
      <c r="C12" s="82"/>
      <c r="D12" s="83"/>
      <c r="E12" s="84">
        <v>9.16</v>
      </c>
      <c r="F12" s="85"/>
      <c r="G12" s="86"/>
      <c r="J12" s="81" t="s">
        <v>114</v>
      </c>
      <c r="K12" s="82"/>
      <c r="L12" s="82"/>
      <c r="M12" s="83"/>
      <c r="N12" s="56">
        <v>126.80322884645555</v>
      </c>
    </row>
    <row r="13" spans="1:14" x14ac:dyDescent="0.25">
      <c r="B13" s="81" t="s">
        <v>115</v>
      </c>
      <c r="C13" s="82"/>
      <c r="D13" s="83"/>
      <c r="E13" s="84" t="s">
        <v>146</v>
      </c>
      <c r="F13" s="85"/>
      <c r="G13" s="86"/>
      <c r="J13" s="81" t="s">
        <v>116</v>
      </c>
      <c r="K13" s="82"/>
      <c r="L13" s="82"/>
      <c r="M13" s="83"/>
      <c r="N13" s="56">
        <v>-7.1196806032189999</v>
      </c>
    </row>
    <row r="14" spans="1:14" x14ac:dyDescent="0.25">
      <c r="B14" s="81" t="s">
        <v>117</v>
      </c>
      <c r="C14" s="82"/>
      <c r="D14" s="83"/>
      <c r="E14" s="87" t="s">
        <v>37</v>
      </c>
      <c r="F14" s="88"/>
      <c r="G14" s="89"/>
      <c r="J14" s="81" t="s">
        <v>118</v>
      </c>
      <c r="K14" s="82"/>
      <c r="L14" s="82"/>
      <c r="M14" s="83"/>
      <c r="N14" s="56">
        <v>-63.652171614359759</v>
      </c>
    </row>
    <row r="15" spans="1:14" x14ac:dyDescent="0.25">
      <c r="B15" s="81" t="s">
        <v>119</v>
      </c>
      <c r="C15" s="82"/>
      <c r="D15" s="83"/>
      <c r="E15" s="90">
        <v>26</v>
      </c>
      <c r="F15" s="91"/>
      <c r="G15" s="92"/>
      <c r="J15" s="81" t="s">
        <v>120</v>
      </c>
      <c r="K15" s="82"/>
      <c r="L15" s="82"/>
      <c r="M15" s="83"/>
      <c r="N15" s="56">
        <v>-2.4481604467061446</v>
      </c>
    </row>
    <row r="18" spans="1:19" ht="15.75" x14ac:dyDescent="0.25">
      <c r="B18" s="78" t="s">
        <v>121</v>
      </c>
      <c r="C18" s="79"/>
      <c r="D18" s="79"/>
      <c r="E18" s="79"/>
      <c r="F18" s="79"/>
      <c r="G18" s="80"/>
    </row>
    <row r="19" spans="1:19" x14ac:dyDescent="0.25">
      <c r="B19" s="81" t="s">
        <v>142</v>
      </c>
      <c r="C19" s="82"/>
      <c r="D19" s="83"/>
      <c r="E19" s="84" t="s">
        <v>122</v>
      </c>
      <c r="F19" s="85"/>
      <c r="G19" s="86"/>
    </row>
    <row r="20" spans="1:19" x14ac:dyDescent="0.25">
      <c r="B20" s="81" t="s">
        <v>143</v>
      </c>
      <c r="C20" s="82"/>
      <c r="D20" s="83"/>
      <c r="E20" s="90">
        <v>0.36317026276436659</v>
      </c>
      <c r="F20" s="91"/>
      <c r="G20" s="92"/>
    </row>
    <row r="21" spans="1:19" x14ac:dyDescent="0.25">
      <c r="B21" s="81" t="s">
        <v>144</v>
      </c>
      <c r="C21" s="82"/>
      <c r="D21" s="83"/>
      <c r="E21" s="90">
        <v>3.6622211371196631E-4</v>
      </c>
      <c r="F21" s="91"/>
      <c r="G21" s="92"/>
    </row>
    <row r="22" spans="1:19" x14ac:dyDescent="0.25">
      <c r="B22" s="81" t="s">
        <v>99</v>
      </c>
      <c r="C22" s="82"/>
      <c r="D22" s="83"/>
      <c r="E22" s="84" t="s">
        <v>122</v>
      </c>
      <c r="F22" s="85"/>
      <c r="G22" s="86"/>
    </row>
    <row r="23" spans="1:19" x14ac:dyDescent="0.25">
      <c r="B23" s="81" t="s">
        <v>101</v>
      </c>
      <c r="C23" s="82"/>
      <c r="D23" s="83"/>
      <c r="E23" s="90">
        <v>1</v>
      </c>
      <c r="F23" s="91"/>
      <c r="G23" s="92"/>
    </row>
    <row r="25" spans="1:19" ht="18.75" x14ac:dyDescent="0.3">
      <c r="A25" s="57" t="s">
        <v>123</v>
      </c>
      <c r="O25" s="57" t="s">
        <v>99</v>
      </c>
    </row>
    <row r="27" spans="1:19" x14ac:dyDescent="0.25">
      <c r="B27" s="59" t="s">
        <v>4</v>
      </c>
      <c r="C27" s="59" t="s">
        <v>98</v>
      </c>
      <c r="D27" s="59" t="s">
        <v>99</v>
      </c>
      <c r="E27" s="59" t="s">
        <v>69</v>
      </c>
      <c r="P27" s="59" t="s">
        <v>4</v>
      </c>
      <c r="Q27" s="59" t="s">
        <v>99</v>
      </c>
      <c r="R27" s="59" t="s">
        <v>124</v>
      </c>
      <c r="S27" s="59" t="s">
        <v>125</v>
      </c>
    </row>
    <row r="28" spans="1:19" x14ac:dyDescent="0.25">
      <c r="B28" s="60">
        <v>1896</v>
      </c>
      <c r="C28" s="56">
        <v>249.75</v>
      </c>
      <c r="D28" s="56">
        <v>274.69780219780233</v>
      </c>
      <c r="E28" s="56">
        <f t="shared" ref="E28:E53" si="0">C28 - D28</f>
        <v>-24.947802197802332</v>
      </c>
      <c r="P28" s="61">
        <v>1</v>
      </c>
      <c r="Q28" s="103">
        <v>342.71877426060587</v>
      </c>
      <c r="R28" s="61">
        <v>320.64821962451407</v>
      </c>
      <c r="S28" s="61">
        <v>364.78932889669767</v>
      </c>
    </row>
    <row r="29" spans="1:19" x14ac:dyDescent="0.25">
      <c r="B29" s="60">
        <v>1900</v>
      </c>
      <c r="C29" s="56">
        <v>282.875</v>
      </c>
      <c r="D29" s="56">
        <v>274.69780219780233</v>
      </c>
      <c r="E29" s="56">
        <f t="shared" si="0"/>
        <v>8.1771978021976679</v>
      </c>
    </row>
    <row r="30" spans="1:19" x14ac:dyDescent="0.25">
      <c r="B30" s="60">
        <v>1904</v>
      </c>
      <c r="C30" s="56">
        <v>289</v>
      </c>
      <c r="D30" s="56">
        <v>280.95054166082122</v>
      </c>
      <c r="E30" s="56">
        <f t="shared" si="0"/>
        <v>8.0494583391787842</v>
      </c>
    </row>
    <row r="31" spans="1:19" x14ac:dyDescent="0.25">
      <c r="B31" s="60">
        <v>1908</v>
      </c>
      <c r="C31" s="56">
        <v>294.5</v>
      </c>
      <c r="D31" s="56">
        <v>287.15796053534785</v>
      </c>
      <c r="E31" s="56">
        <f t="shared" si="0"/>
        <v>7.3420394646521459</v>
      </c>
    </row>
    <row r="32" spans="1:19" x14ac:dyDescent="0.25">
      <c r="B32" s="60">
        <v>1912</v>
      </c>
      <c r="C32" s="56">
        <v>299.25</v>
      </c>
      <c r="D32" s="56">
        <v>293.10944240978154</v>
      </c>
      <c r="E32" s="56">
        <f t="shared" si="0"/>
        <v>6.1405575902184637</v>
      </c>
    </row>
    <row r="33" spans="2:5" x14ac:dyDescent="0.25">
      <c r="B33" s="60">
        <v>1920</v>
      </c>
      <c r="C33" s="56">
        <v>281.5</v>
      </c>
      <c r="D33" s="56">
        <v>298.6253984963555</v>
      </c>
      <c r="E33" s="56">
        <f t="shared" si="0"/>
        <v>-17.125398496355501</v>
      </c>
    </row>
    <row r="34" spans="2:5" x14ac:dyDescent="0.25">
      <c r="B34" s="60">
        <v>1924</v>
      </c>
      <c r="C34" s="56">
        <v>293.125</v>
      </c>
      <c r="D34" s="56">
        <v>295.6895735026996</v>
      </c>
      <c r="E34" s="56">
        <f t="shared" si="0"/>
        <v>-2.5645735026996022</v>
      </c>
    </row>
    <row r="35" spans="2:5" x14ac:dyDescent="0.25">
      <c r="B35" s="60">
        <v>1928</v>
      </c>
      <c r="C35" s="56">
        <v>304.75</v>
      </c>
      <c r="D35" s="56">
        <v>298.04146605726328</v>
      </c>
      <c r="E35" s="56">
        <f t="shared" si="0"/>
        <v>6.7085339427367217</v>
      </c>
    </row>
    <row r="36" spans="2:5" x14ac:dyDescent="0.25">
      <c r="B36" s="60">
        <v>1932</v>
      </c>
      <c r="C36" s="56">
        <v>300.75</v>
      </c>
      <c r="D36" s="56">
        <v>303.76196772102554</v>
      </c>
      <c r="E36" s="56">
        <f t="shared" si="0"/>
        <v>-3.0119677210255418</v>
      </c>
    </row>
    <row r="37" spans="2:5" x14ac:dyDescent="0.25">
      <c r="B37" s="60">
        <v>1936</v>
      </c>
      <c r="C37" s="56">
        <v>317.3125</v>
      </c>
      <c r="D37" s="56">
        <v>305.95187164669534</v>
      </c>
      <c r="E37" s="56">
        <f t="shared" si="0"/>
        <v>11.360628353304662</v>
      </c>
    </row>
    <row r="38" spans="2:5" x14ac:dyDescent="0.25">
      <c r="B38" s="60">
        <v>1948</v>
      </c>
      <c r="C38" s="56">
        <v>308</v>
      </c>
      <c r="D38" s="56">
        <v>313.3629860400045</v>
      </c>
      <c r="E38" s="56">
        <f t="shared" si="0"/>
        <v>-5.3629860400045004</v>
      </c>
    </row>
    <row r="39" spans="2:5" x14ac:dyDescent="0.25">
      <c r="B39" s="60">
        <v>1952</v>
      </c>
      <c r="C39" s="56">
        <v>298</v>
      </c>
      <c r="D39" s="56">
        <v>314.69986771731982</v>
      </c>
      <c r="E39" s="56">
        <f t="shared" si="0"/>
        <v>-16.699867717319819</v>
      </c>
    </row>
    <row r="40" spans="2:5" x14ac:dyDescent="0.25">
      <c r="B40" s="60">
        <v>1956</v>
      </c>
      <c r="C40" s="56">
        <v>308.25</v>
      </c>
      <c r="D40" s="56">
        <v>311.91730999816252</v>
      </c>
      <c r="E40" s="56">
        <f t="shared" si="0"/>
        <v>-3.6673099981625228</v>
      </c>
    </row>
    <row r="41" spans="2:5" x14ac:dyDescent="0.25">
      <c r="B41" s="60">
        <v>1960</v>
      </c>
      <c r="C41" s="56">
        <v>319.75</v>
      </c>
      <c r="D41" s="56">
        <v>313.86730193453496</v>
      </c>
      <c r="E41" s="56">
        <f t="shared" si="0"/>
        <v>5.8826980654650356</v>
      </c>
    </row>
    <row r="42" spans="2:5" x14ac:dyDescent="0.25">
      <c r="B42" s="60">
        <v>1964</v>
      </c>
      <c r="C42" s="56">
        <v>317.75</v>
      </c>
      <c r="D42" s="56">
        <v>319.28635521339208</v>
      </c>
      <c r="E42" s="56">
        <f t="shared" si="0"/>
        <v>-1.5363552133920848</v>
      </c>
    </row>
    <row r="43" spans="2:5" x14ac:dyDescent="0.25">
      <c r="B43" s="60">
        <v>1968</v>
      </c>
      <c r="C43" s="56">
        <v>350.5</v>
      </c>
      <c r="D43" s="56">
        <v>322.01082462675294</v>
      </c>
      <c r="E43" s="56">
        <f t="shared" si="0"/>
        <v>28.489175373247065</v>
      </c>
    </row>
    <row r="44" spans="2:5" x14ac:dyDescent="0.25">
      <c r="B44" s="60">
        <v>1972</v>
      </c>
      <c r="C44" s="56">
        <v>324.5</v>
      </c>
      <c r="D44" s="56">
        <v>335.64346296118316</v>
      </c>
      <c r="E44" s="56">
        <f t="shared" si="0"/>
        <v>-11.143462961183161</v>
      </c>
    </row>
    <row r="45" spans="2:5" x14ac:dyDescent="0.25">
      <c r="B45" s="60">
        <v>1976</v>
      </c>
      <c r="C45" s="56">
        <v>328.5</v>
      </c>
      <c r="D45" s="56">
        <v>334.88122352614465</v>
      </c>
      <c r="E45" s="56">
        <f t="shared" si="0"/>
        <v>-6.3812235261446517</v>
      </c>
    </row>
    <row r="46" spans="2:5" x14ac:dyDescent="0.25">
      <c r="B46" s="60">
        <v>1980</v>
      </c>
      <c r="C46" s="56">
        <v>336.25</v>
      </c>
      <c r="D46" s="56">
        <v>335.84763912908528</v>
      </c>
      <c r="E46" s="56">
        <f t="shared" si="0"/>
        <v>0.40236087091471973</v>
      </c>
    </row>
    <row r="47" spans="2:5" x14ac:dyDescent="0.25">
      <c r="B47" s="60">
        <v>1984</v>
      </c>
      <c r="C47" s="56">
        <v>336.25</v>
      </c>
      <c r="D47" s="56">
        <v>339.27770437438085</v>
      </c>
      <c r="E47" s="56">
        <f t="shared" si="0"/>
        <v>-3.0277043743808463</v>
      </c>
    </row>
    <row r="48" spans="2:5" x14ac:dyDescent="0.25">
      <c r="B48" s="60">
        <v>1988</v>
      </c>
      <c r="C48" s="56">
        <v>343.30700000000002</v>
      </c>
      <c r="D48" s="56">
        <v>341.46166923559076</v>
      </c>
      <c r="E48" s="56">
        <f t="shared" si="0"/>
        <v>1.8453307644092547</v>
      </c>
    </row>
    <row r="49" spans="2:5" x14ac:dyDescent="0.25">
      <c r="B49" s="60">
        <v>1992</v>
      </c>
      <c r="C49" s="56">
        <v>334.64499999999998</v>
      </c>
      <c r="D49" s="56">
        <v>345.4156209794175</v>
      </c>
      <c r="E49" s="56">
        <f t="shared" si="0"/>
        <v>-10.770620979417515</v>
      </c>
    </row>
    <row r="50" spans="2:5" x14ac:dyDescent="0.25">
      <c r="B50" s="60">
        <v>1996</v>
      </c>
      <c r="C50" s="56">
        <v>334.64499999999998</v>
      </c>
      <c r="D50" s="56">
        <v>344.786401710257</v>
      </c>
      <c r="E50" s="56">
        <f t="shared" si="0"/>
        <v>-10.141401710257014</v>
      </c>
    </row>
    <row r="51" spans="2:5" x14ac:dyDescent="0.25">
      <c r="B51" s="60">
        <v>2000</v>
      </c>
      <c r="C51" s="56">
        <v>336.61399999999998</v>
      </c>
      <c r="D51" s="56">
        <v>344.38434735203504</v>
      </c>
      <c r="E51" s="56">
        <f t="shared" si="0"/>
        <v>-7.7703473520350599</v>
      </c>
    </row>
    <row r="52" spans="2:5" x14ac:dyDescent="0.25">
      <c r="B52" s="60">
        <v>2004</v>
      </c>
      <c r="C52" s="56">
        <v>338.18799999999999</v>
      </c>
      <c r="D52" s="56">
        <v>344.84235596429454</v>
      </c>
      <c r="E52" s="56">
        <f t="shared" si="0"/>
        <v>-6.6543559642945525</v>
      </c>
    </row>
    <row r="53" spans="2:5" x14ac:dyDescent="0.25">
      <c r="B53" s="60">
        <v>2008</v>
      </c>
      <c r="C53" s="56">
        <v>328.46</v>
      </c>
      <c r="D53" s="56">
        <v>345.70477442620955</v>
      </c>
      <c r="E53" s="56">
        <f t="shared" si="0"/>
        <v>-17.244774426209574</v>
      </c>
    </row>
  </sheetData>
  <mergeCells count="34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B23:D23"/>
    <mergeCell ref="E19:G19"/>
    <mergeCell ref="E20:G20"/>
    <mergeCell ref="E21:G21"/>
    <mergeCell ref="E22:G22"/>
    <mergeCell ref="E23:G23"/>
    <mergeCell ref="E15:G15"/>
    <mergeCell ref="B18:G18"/>
    <mergeCell ref="B19:D19"/>
    <mergeCell ref="B20:D20"/>
    <mergeCell ref="B21:D21"/>
    <mergeCell ref="B22:D22"/>
    <mergeCell ref="B15:D15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DoubleExponentialOutput2'!$A$8:$A$8" display="Inputs" xr:uid="{F9A564D8-1DB4-4B52-93E5-DE7B56F0CF06}"/>
    <hyperlink ref="D5" location="'DoubleExponentialOutput2'!$I$8:$I$8" display="Train. Error Measures" xr:uid="{B0BDBF7D-719E-406F-A362-C6DBEB053BF5}"/>
    <hyperlink ref="F5" location="'DoubleExponentialOutput2'!$A$25:$A$25" display="Fitted Model" xr:uid="{7D462653-F965-47B4-8133-7463E905745A}"/>
    <hyperlink ref="H5" location="'DoubleExponentialOutput2'!$O$25:$O$25" display="Forecast" xr:uid="{7DA43D0B-6958-480D-8B8E-9E845E5D4195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44"/>
  <sheetViews>
    <sheetView workbookViewId="0">
      <selection activeCell="H2" sqref="H2"/>
    </sheetView>
  </sheetViews>
  <sheetFormatPr defaultColWidth="8.85546875" defaultRowHeight="15" x14ac:dyDescent="0.25"/>
  <cols>
    <col min="1" max="1" width="10.140625" style="25" customWidth="1"/>
    <col min="2" max="2" width="9.140625" style="12" customWidth="1"/>
    <col min="3" max="13" width="8.85546875" style="25"/>
    <col min="14" max="14" width="9.140625" style="12" customWidth="1"/>
    <col min="15" max="27" width="8.85546875" style="25"/>
    <col min="28" max="28" width="10.140625" style="25" customWidth="1"/>
    <col min="29" max="29" width="9.140625" style="12" customWidth="1"/>
    <col min="30" max="16384" width="8.85546875" style="25"/>
  </cols>
  <sheetData>
    <row r="1" spans="1:29" x14ac:dyDescent="0.25">
      <c r="A1" s="1" t="s">
        <v>29</v>
      </c>
      <c r="B1" s="9"/>
      <c r="H1" s="25" t="s">
        <v>204</v>
      </c>
      <c r="N1" s="9"/>
      <c r="AB1" s="1" t="s">
        <v>29</v>
      </c>
      <c r="AC1" s="9"/>
    </row>
    <row r="2" spans="1:29" x14ac:dyDescent="0.25">
      <c r="A2" s="1"/>
      <c r="B2" s="9"/>
      <c r="N2" s="9"/>
      <c r="AB2" s="1"/>
      <c r="AC2" s="9"/>
    </row>
    <row r="3" spans="1:29" ht="15.75" thickBot="1" x14ac:dyDescent="0.3">
      <c r="A3" s="2" t="s">
        <v>15</v>
      </c>
      <c r="B3" s="10" t="s">
        <v>30</v>
      </c>
      <c r="N3" s="10" t="s">
        <v>30</v>
      </c>
      <c r="O3" s="10" t="s">
        <v>83</v>
      </c>
      <c r="P3" s="10" t="s">
        <v>73</v>
      </c>
      <c r="Q3" s="10" t="s">
        <v>74</v>
      </c>
      <c r="R3" s="10" t="s">
        <v>75</v>
      </c>
      <c r="S3" s="10" t="s">
        <v>21</v>
      </c>
      <c r="T3" s="10" t="s">
        <v>76</v>
      </c>
      <c r="U3" s="10" t="s">
        <v>77</v>
      </c>
      <c r="V3" s="10" t="s">
        <v>78</v>
      </c>
      <c r="W3" s="10" t="s">
        <v>79</v>
      </c>
      <c r="X3" s="10" t="s">
        <v>80</v>
      </c>
      <c r="Y3" s="10" t="s">
        <v>81</v>
      </c>
      <c r="Z3" s="10" t="s">
        <v>82</v>
      </c>
      <c r="AB3" s="2" t="s">
        <v>15</v>
      </c>
      <c r="AC3" s="10" t="s">
        <v>30</v>
      </c>
    </row>
    <row r="4" spans="1:29" ht="15.75" thickTop="1" x14ac:dyDescent="0.25">
      <c r="A4" s="11">
        <v>32874</v>
      </c>
      <c r="B4" s="12">
        <v>16.495457999999999</v>
      </c>
      <c r="N4" s="12">
        <v>16.495457999999999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B4" s="11">
        <v>32874</v>
      </c>
      <c r="AC4" s="12">
        <v>16.495457999999999</v>
      </c>
    </row>
    <row r="5" spans="1:29" x14ac:dyDescent="0.25">
      <c r="A5" s="11">
        <v>32905</v>
      </c>
      <c r="B5" s="12">
        <v>15.170311999999999</v>
      </c>
      <c r="N5" s="12">
        <v>15.170311999999999</v>
      </c>
      <c r="O5" s="25">
        <v>2</v>
      </c>
      <c r="P5" s="25">
        <v>1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B5" s="11">
        <v>32905</v>
      </c>
      <c r="AC5" s="12">
        <v>15.170311999999999</v>
      </c>
    </row>
    <row r="6" spans="1:29" x14ac:dyDescent="0.25">
      <c r="A6" s="11">
        <v>32933</v>
      </c>
      <c r="B6" s="12">
        <v>12.748545</v>
      </c>
      <c r="N6" s="12">
        <v>12.748545</v>
      </c>
      <c r="O6" s="25">
        <v>3</v>
      </c>
      <c r="P6" s="25">
        <v>0</v>
      </c>
      <c r="Q6" s="25">
        <v>1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B6" s="11">
        <v>32933</v>
      </c>
      <c r="AC6" s="12">
        <v>12.748545</v>
      </c>
    </row>
    <row r="7" spans="1:29" x14ac:dyDescent="0.25">
      <c r="A7" s="11">
        <v>32964</v>
      </c>
      <c r="B7" s="12">
        <v>12.306327</v>
      </c>
      <c r="N7" s="12">
        <v>12.306327</v>
      </c>
      <c r="O7" s="25">
        <v>4</v>
      </c>
      <c r="P7" s="25">
        <v>0</v>
      </c>
      <c r="Q7" s="25">
        <v>0</v>
      </c>
      <c r="R7" s="25">
        <v>1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B7" s="11">
        <v>32964</v>
      </c>
      <c r="AC7" s="12">
        <v>12.306327</v>
      </c>
    </row>
    <row r="8" spans="1:29" x14ac:dyDescent="0.25">
      <c r="A8" s="11">
        <v>32994</v>
      </c>
      <c r="B8" s="12">
        <v>8.3354750000000006</v>
      </c>
      <c r="N8" s="12">
        <v>8.3354750000000006</v>
      </c>
      <c r="O8" s="25">
        <v>5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B8" s="11">
        <v>32994</v>
      </c>
      <c r="AC8" s="12">
        <v>8.3354750000000006</v>
      </c>
    </row>
    <row r="9" spans="1:29" x14ac:dyDescent="0.25">
      <c r="A9" s="11">
        <v>33025</v>
      </c>
      <c r="B9" s="12">
        <v>8.6308410000000002</v>
      </c>
      <c r="N9" s="12">
        <v>8.6308410000000002</v>
      </c>
      <c r="O9" s="25">
        <v>6</v>
      </c>
      <c r="P9" s="25">
        <v>0</v>
      </c>
      <c r="Q9" s="25">
        <v>0</v>
      </c>
      <c r="R9" s="25">
        <v>0</v>
      </c>
      <c r="S9" s="25">
        <v>0</v>
      </c>
      <c r="T9" s="25">
        <v>1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B9" s="11">
        <v>33025</v>
      </c>
      <c r="AC9" s="12">
        <v>8.6308410000000002</v>
      </c>
    </row>
    <row r="10" spans="1:29" x14ac:dyDescent="0.25">
      <c r="A10" s="11">
        <v>33055</v>
      </c>
      <c r="B10" s="12">
        <v>12.373495</v>
      </c>
      <c r="N10" s="12">
        <v>12.373495</v>
      </c>
      <c r="O10" s="25">
        <v>7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1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B10" s="11">
        <v>33055</v>
      </c>
      <c r="AC10" s="12">
        <v>12.373495</v>
      </c>
    </row>
    <row r="11" spans="1:29" x14ac:dyDescent="0.25">
      <c r="A11" s="11">
        <v>33086</v>
      </c>
      <c r="B11" s="12">
        <v>11.533300000000001</v>
      </c>
      <c r="N11" s="12">
        <v>11.533300000000001</v>
      </c>
      <c r="O11" s="25">
        <v>8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1</v>
      </c>
      <c r="W11" s="25">
        <v>0</v>
      </c>
      <c r="X11" s="25">
        <v>0</v>
      </c>
      <c r="Y11" s="25">
        <v>0</v>
      </c>
      <c r="Z11" s="25">
        <v>0</v>
      </c>
      <c r="AB11" s="11">
        <v>33086</v>
      </c>
      <c r="AC11" s="12">
        <v>11.533300000000001</v>
      </c>
    </row>
    <row r="12" spans="1:29" x14ac:dyDescent="0.25">
      <c r="A12" s="11">
        <v>33117</v>
      </c>
      <c r="B12" s="12">
        <v>9.4710590000000003</v>
      </c>
      <c r="N12" s="12">
        <v>9.4710590000000003</v>
      </c>
      <c r="O12" s="25">
        <v>9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1</v>
      </c>
      <c r="X12" s="25">
        <v>0</v>
      </c>
      <c r="Y12" s="25">
        <v>0</v>
      </c>
      <c r="Z12" s="25">
        <v>0</v>
      </c>
      <c r="AB12" s="11">
        <v>33117</v>
      </c>
      <c r="AC12" s="12">
        <v>9.4710590000000003</v>
      </c>
    </row>
    <row r="13" spans="1:29" x14ac:dyDescent="0.25">
      <c r="A13" s="11">
        <v>33147</v>
      </c>
      <c r="B13" s="12">
        <v>9.5660830000000008</v>
      </c>
      <c r="N13" s="12">
        <v>9.5660830000000008</v>
      </c>
      <c r="O13" s="25">
        <v>10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1</v>
      </c>
      <c r="Y13" s="25">
        <v>0</v>
      </c>
      <c r="Z13" s="25">
        <v>0</v>
      </c>
      <c r="AB13" s="11">
        <v>33147</v>
      </c>
      <c r="AC13" s="12">
        <v>9.5660830000000008</v>
      </c>
    </row>
    <row r="14" spans="1:29" x14ac:dyDescent="0.25">
      <c r="A14" s="11">
        <v>33178</v>
      </c>
      <c r="B14" s="12">
        <v>14.441103999999999</v>
      </c>
      <c r="N14" s="12">
        <v>14.441103999999999</v>
      </c>
      <c r="O14" s="25">
        <v>11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1</v>
      </c>
      <c r="Z14" s="25">
        <v>0</v>
      </c>
      <c r="AB14" s="11">
        <v>33178</v>
      </c>
      <c r="AC14" s="12">
        <v>14.441103999999999</v>
      </c>
    </row>
    <row r="15" spans="1:29" x14ac:dyDescent="0.25">
      <c r="A15" s="11">
        <v>33208</v>
      </c>
      <c r="B15" s="12">
        <v>24.497757</v>
      </c>
      <c r="N15" s="12">
        <v>24.497757</v>
      </c>
      <c r="O15" s="25">
        <v>12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1</v>
      </c>
      <c r="AB15" s="11">
        <v>33208</v>
      </c>
      <c r="AC15" s="12">
        <v>24.497757</v>
      </c>
    </row>
    <row r="16" spans="1:29" x14ac:dyDescent="0.25">
      <c r="A16" s="11">
        <v>33239</v>
      </c>
      <c r="B16" s="12">
        <v>19.935203999999999</v>
      </c>
      <c r="N16" s="12">
        <v>19.935203999999999</v>
      </c>
      <c r="O16" s="25">
        <v>13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B16" s="11">
        <v>33239</v>
      </c>
      <c r="AC16" s="12">
        <v>19.935203999999999</v>
      </c>
    </row>
    <row r="17" spans="1:29" x14ac:dyDescent="0.25">
      <c r="A17" s="11">
        <v>33270</v>
      </c>
      <c r="B17" s="12">
        <v>13.989250999999999</v>
      </c>
      <c r="N17" s="12">
        <v>13.989250999999999</v>
      </c>
      <c r="O17" s="25">
        <v>14</v>
      </c>
      <c r="P17" s="25">
        <v>1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B17" s="11">
        <v>33270</v>
      </c>
      <c r="AC17" s="12">
        <v>13.989250999999999</v>
      </c>
    </row>
    <row r="18" spans="1:29" x14ac:dyDescent="0.25">
      <c r="A18" s="11">
        <v>33298</v>
      </c>
      <c r="B18" s="12">
        <v>12.49736</v>
      </c>
      <c r="N18" s="12">
        <v>12.49736</v>
      </c>
      <c r="O18" s="25">
        <v>15</v>
      </c>
      <c r="P18" s="25">
        <v>0</v>
      </c>
      <c r="Q18" s="25">
        <v>1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B18" s="11">
        <v>33298</v>
      </c>
      <c r="AC18" s="12">
        <v>12.49736</v>
      </c>
    </row>
    <row r="19" spans="1:29" x14ac:dyDescent="0.25">
      <c r="A19" s="11">
        <v>33329</v>
      </c>
      <c r="B19" s="12">
        <v>9.3156289999999995</v>
      </c>
      <c r="N19" s="12">
        <v>9.3156289999999995</v>
      </c>
      <c r="O19" s="25">
        <v>16</v>
      </c>
      <c r="P19" s="25">
        <v>0</v>
      </c>
      <c r="Q19" s="25">
        <v>0</v>
      </c>
      <c r="R19" s="25">
        <v>1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B19" s="11">
        <v>33329</v>
      </c>
      <c r="AC19" s="12">
        <v>9.3156289999999995</v>
      </c>
    </row>
    <row r="20" spans="1:29" x14ac:dyDescent="0.25">
      <c r="A20" s="11">
        <v>33359</v>
      </c>
      <c r="B20" s="12">
        <v>7.632072</v>
      </c>
      <c r="N20" s="12">
        <v>7.632072</v>
      </c>
      <c r="O20" s="25">
        <v>17</v>
      </c>
      <c r="P20" s="25">
        <v>0</v>
      </c>
      <c r="Q20" s="25">
        <v>0</v>
      </c>
      <c r="R20" s="25">
        <v>0</v>
      </c>
      <c r="S20" s="25">
        <v>1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B20" s="11">
        <v>33359</v>
      </c>
      <c r="AC20" s="12">
        <v>7.632072</v>
      </c>
    </row>
    <row r="21" spans="1:29" x14ac:dyDescent="0.25">
      <c r="A21" s="11">
        <v>33390</v>
      </c>
      <c r="B21" s="12">
        <v>7.4356470000000003</v>
      </c>
      <c r="N21" s="12">
        <v>7.4356470000000003</v>
      </c>
      <c r="O21" s="25">
        <v>18</v>
      </c>
      <c r="P21" s="25">
        <v>0</v>
      </c>
      <c r="Q21" s="25">
        <v>0</v>
      </c>
      <c r="R21" s="25">
        <v>0</v>
      </c>
      <c r="S21" s="25">
        <v>0</v>
      </c>
      <c r="T21" s="25">
        <v>1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B21" s="11">
        <v>33390</v>
      </c>
      <c r="AC21" s="12">
        <v>7.4356470000000003</v>
      </c>
    </row>
    <row r="22" spans="1:29" x14ac:dyDescent="0.25">
      <c r="A22" s="11">
        <v>33420</v>
      </c>
      <c r="B22" s="12">
        <v>9.8618640000000006</v>
      </c>
      <c r="N22" s="12">
        <v>9.8618640000000006</v>
      </c>
      <c r="O22" s="25">
        <v>19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1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B22" s="11">
        <v>33420</v>
      </c>
      <c r="AC22" s="12">
        <v>9.8618640000000006</v>
      </c>
    </row>
    <row r="23" spans="1:29" x14ac:dyDescent="0.25">
      <c r="A23" s="11">
        <v>33451</v>
      </c>
      <c r="B23" s="12">
        <v>8.9212980000000002</v>
      </c>
      <c r="N23" s="12">
        <v>8.9212980000000002</v>
      </c>
      <c r="O23" s="25">
        <v>20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1</v>
      </c>
      <c r="W23" s="25">
        <v>0</v>
      </c>
      <c r="X23" s="25">
        <v>0</v>
      </c>
      <c r="Y23" s="25">
        <v>0</v>
      </c>
      <c r="Z23" s="25">
        <v>0</v>
      </c>
      <c r="AB23" s="11">
        <v>33451</v>
      </c>
      <c r="AC23" s="12">
        <v>8.9212980000000002</v>
      </c>
    </row>
    <row r="24" spans="1:29" x14ac:dyDescent="0.25">
      <c r="A24" s="11">
        <v>33482</v>
      </c>
      <c r="B24" s="12">
        <v>7.382161</v>
      </c>
      <c r="N24" s="12">
        <v>7.382161</v>
      </c>
      <c r="O24" s="25">
        <v>21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1</v>
      </c>
      <c r="X24" s="25">
        <v>0</v>
      </c>
      <c r="Y24" s="25">
        <v>0</v>
      </c>
      <c r="Z24" s="25">
        <v>0</v>
      </c>
      <c r="AB24" s="11">
        <v>33482</v>
      </c>
      <c r="AC24" s="12">
        <v>7.382161</v>
      </c>
    </row>
    <row r="25" spans="1:29" x14ac:dyDescent="0.25">
      <c r="A25" s="11">
        <v>33512</v>
      </c>
      <c r="B25" s="12">
        <v>8.1688799999999997</v>
      </c>
      <c r="N25" s="12">
        <v>8.1688799999999997</v>
      </c>
      <c r="O25" s="25">
        <v>22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1</v>
      </c>
      <c r="Y25" s="25">
        <v>0</v>
      </c>
      <c r="Z25" s="25">
        <v>0</v>
      </c>
      <c r="AB25" s="11">
        <v>33512</v>
      </c>
      <c r="AC25" s="12">
        <v>8.1688799999999997</v>
      </c>
    </row>
    <row r="26" spans="1:29" x14ac:dyDescent="0.25">
      <c r="A26" s="11">
        <v>33543</v>
      </c>
      <c r="B26" s="12">
        <v>15.654849</v>
      </c>
      <c r="N26" s="12">
        <v>15.654849</v>
      </c>
      <c r="O26" s="25">
        <v>23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1</v>
      </c>
      <c r="Z26" s="25">
        <v>0</v>
      </c>
      <c r="AB26" s="11">
        <v>33543</v>
      </c>
      <c r="AC26" s="12">
        <v>15.654849</v>
      </c>
    </row>
    <row r="27" spans="1:29" x14ac:dyDescent="0.25">
      <c r="A27" s="11">
        <v>33573</v>
      </c>
      <c r="B27" s="12">
        <v>20.067626000000001</v>
      </c>
      <c r="N27" s="12">
        <v>20.067626000000001</v>
      </c>
      <c r="O27" s="25">
        <v>24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1</v>
      </c>
      <c r="AB27" s="11">
        <v>33573</v>
      </c>
      <c r="AC27" s="12">
        <v>20.067626000000001</v>
      </c>
    </row>
    <row r="28" spans="1:29" x14ac:dyDescent="0.25">
      <c r="A28" s="11">
        <v>33604</v>
      </c>
      <c r="B28" s="12">
        <v>16.979825999999999</v>
      </c>
      <c r="N28" s="12">
        <v>16.979825999999999</v>
      </c>
      <c r="O28" s="25">
        <v>25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B28" s="11">
        <v>33604</v>
      </c>
      <c r="AC28" s="12">
        <v>16.979825999999999</v>
      </c>
    </row>
    <row r="29" spans="1:29" x14ac:dyDescent="0.25">
      <c r="A29" s="11">
        <v>33635</v>
      </c>
      <c r="B29" s="12">
        <v>13.451544999999999</v>
      </c>
      <c r="N29" s="12">
        <v>13.451544999999999</v>
      </c>
      <c r="O29" s="25">
        <v>26</v>
      </c>
      <c r="P29" s="25">
        <v>1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B29" s="11">
        <v>33635</v>
      </c>
      <c r="AC29" s="12">
        <v>13.451544999999999</v>
      </c>
    </row>
    <row r="30" spans="1:29" x14ac:dyDescent="0.25">
      <c r="A30" s="11">
        <v>33664</v>
      </c>
      <c r="B30" s="12">
        <v>12.148491999999999</v>
      </c>
      <c r="N30" s="12">
        <v>12.148491999999999</v>
      </c>
      <c r="O30" s="25">
        <v>27</v>
      </c>
      <c r="P30" s="25">
        <v>0</v>
      </c>
      <c r="Q30" s="25">
        <v>1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B30" s="11">
        <v>33664</v>
      </c>
      <c r="AC30" s="12">
        <v>12.148491999999999</v>
      </c>
    </row>
    <row r="31" spans="1:29" x14ac:dyDescent="0.25">
      <c r="A31" s="11">
        <v>33695</v>
      </c>
      <c r="B31" s="12">
        <v>12.294813</v>
      </c>
      <c r="N31" s="12">
        <v>12.294813</v>
      </c>
      <c r="O31" s="25">
        <v>28</v>
      </c>
      <c r="P31" s="25">
        <v>0</v>
      </c>
      <c r="Q31" s="25">
        <v>0</v>
      </c>
      <c r="R31" s="25">
        <v>1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B31" s="11">
        <v>33695</v>
      </c>
      <c r="AC31" s="12">
        <v>12.294813</v>
      </c>
    </row>
    <row r="32" spans="1:29" x14ac:dyDescent="0.25">
      <c r="A32" s="11">
        <v>33725</v>
      </c>
      <c r="B32" s="12">
        <v>7.4159069999999998</v>
      </c>
      <c r="N32" s="12">
        <v>7.4159069999999998</v>
      </c>
      <c r="O32" s="25">
        <v>29</v>
      </c>
      <c r="P32" s="25">
        <v>0</v>
      </c>
      <c r="Q32" s="25">
        <v>0</v>
      </c>
      <c r="R32" s="25">
        <v>0</v>
      </c>
      <c r="S32" s="25">
        <v>1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B32" s="11">
        <v>33725</v>
      </c>
      <c r="AC32" s="12">
        <v>7.4159069999999998</v>
      </c>
    </row>
    <row r="33" spans="1:29" x14ac:dyDescent="0.25">
      <c r="A33" s="11">
        <v>33756</v>
      </c>
      <c r="B33" s="12">
        <v>6.8304590000000003</v>
      </c>
      <c r="N33" s="12">
        <v>6.8304590000000003</v>
      </c>
      <c r="O33" s="25">
        <v>30</v>
      </c>
      <c r="P33" s="25">
        <v>0</v>
      </c>
      <c r="Q33" s="25">
        <v>0</v>
      </c>
      <c r="R33" s="25">
        <v>0</v>
      </c>
      <c r="S33" s="25">
        <v>0</v>
      </c>
      <c r="T33" s="25">
        <v>1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B33" s="11">
        <v>33756</v>
      </c>
      <c r="AC33" s="12">
        <v>6.8304590000000003</v>
      </c>
    </row>
    <row r="34" spans="1:29" x14ac:dyDescent="0.25">
      <c r="A34" s="11">
        <v>33786</v>
      </c>
      <c r="B34" s="12">
        <v>10.961838999999999</v>
      </c>
      <c r="N34" s="12">
        <v>10.961838999999999</v>
      </c>
      <c r="O34" s="25">
        <v>31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1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B34" s="11">
        <v>33786</v>
      </c>
      <c r="AC34" s="12">
        <v>10.961838999999999</v>
      </c>
    </row>
    <row r="35" spans="1:29" x14ac:dyDescent="0.25">
      <c r="A35" s="11">
        <v>33817</v>
      </c>
      <c r="B35" s="12">
        <v>9.0867850000000008</v>
      </c>
      <c r="N35" s="12">
        <v>9.0867850000000008</v>
      </c>
      <c r="O35" s="25">
        <v>32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1</v>
      </c>
      <c r="W35" s="25">
        <v>0</v>
      </c>
      <c r="X35" s="25">
        <v>0</v>
      </c>
      <c r="Y35" s="25">
        <v>0</v>
      </c>
      <c r="Z35" s="25">
        <v>0</v>
      </c>
      <c r="AB35" s="11">
        <v>33817</v>
      </c>
      <c r="AC35" s="12">
        <v>9.0867850000000008</v>
      </c>
    </row>
    <row r="36" spans="1:29" x14ac:dyDescent="0.25">
      <c r="A36" s="11">
        <v>33848</v>
      </c>
      <c r="B36" s="12">
        <v>8.5098640000000003</v>
      </c>
      <c r="N36" s="12">
        <v>8.5098640000000003</v>
      </c>
      <c r="O36" s="25">
        <v>33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1</v>
      </c>
      <c r="X36" s="25">
        <v>0</v>
      </c>
      <c r="Y36" s="25">
        <v>0</v>
      </c>
      <c r="Z36" s="25">
        <v>0</v>
      </c>
      <c r="AB36" s="11">
        <v>33848</v>
      </c>
      <c r="AC36" s="12">
        <v>8.5098640000000003</v>
      </c>
    </row>
    <row r="37" spans="1:29" x14ac:dyDescent="0.25">
      <c r="A37" s="11">
        <v>33878</v>
      </c>
      <c r="B37" s="12">
        <v>8.4877059999999993</v>
      </c>
      <c r="N37" s="12">
        <v>8.4877059999999993</v>
      </c>
      <c r="O37" s="25">
        <v>34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1</v>
      </c>
      <c r="Y37" s="25">
        <v>0</v>
      </c>
      <c r="Z37" s="25">
        <v>0</v>
      </c>
      <c r="AB37" s="11">
        <v>33878</v>
      </c>
      <c r="AC37" s="12">
        <v>8.4877059999999993</v>
      </c>
    </row>
    <row r="38" spans="1:29" x14ac:dyDescent="0.25">
      <c r="A38" s="11">
        <v>33909</v>
      </c>
      <c r="B38" s="12">
        <v>14.834148000000001</v>
      </c>
      <c r="N38" s="12">
        <v>14.834148000000001</v>
      </c>
      <c r="O38" s="25">
        <v>35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1</v>
      </c>
      <c r="Z38" s="25">
        <v>0</v>
      </c>
      <c r="AB38" s="11">
        <v>33909</v>
      </c>
      <c r="AC38" s="12">
        <v>14.834148000000001</v>
      </c>
    </row>
    <row r="39" spans="1:29" x14ac:dyDescent="0.25">
      <c r="A39" s="11">
        <v>33939</v>
      </c>
      <c r="B39" s="12">
        <v>21.154781</v>
      </c>
      <c r="N39" s="12">
        <v>21.154781</v>
      </c>
      <c r="O39" s="25">
        <v>36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1</v>
      </c>
      <c r="AB39" s="11">
        <v>33939</v>
      </c>
      <c r="AC39" s="12">
        <v>21.154781</v>
      </c>
    </row>
    <row r="40" spans="1:29" x14ac:dyDescent="0.25">
      <c r="A40" s="11">
        <v>33970</v>
      </c>
      <c r="B40" s="12">
        <v>15.210972</v>
      </c>
      <c r="N40" s="12">
        <v>15.210972</v>
      </c>
      <c r="O40" s="25">
        <v>37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B40" s="11">
        <v>33970</v>
      </c>
      <c r="AC40" s="12">
        <v>15.210972</v>
      </c>
    </row>
    <row r="41" spans="1:29" x14ac:dyDescent="0.25">
      <c r="A41" s="11">
        <v>34001</v>
      </c>
      <c r="B41" s="12">
        <v>14.750581</v>
      </c>
      <c r="N41" s="12">
        <v>14.750581</v>
      </c>
      <c r="O41" s="25">
        <v>38</v>
      </c>
      <c r="P41" s="25">
        <v>1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B41" s="11">
        <v>34001</v>
      </c>
      <c r="AC41" s="12">
        <v>14.750581</v>
      </c>
    </row>
    <row r="42" spans="1:29" x14ac:dyDescent="0.25">
      <c r="A42" s="11">
        <v>34029</v>
      </c>
      <c r="B42" s="12">
        <v>11.811070000000001</v>
      </c>
      <c r="N42" s="12">
        <v>11.811070000000001</v>
      </c>
      <c r="O42" s="25">
        <v>39</v>
      </c>
      <c r="P42" s="25">
        <v>0</v>
      </c>
      <c r="Q42" s="25">
        <v>1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B42" s="11">
        <v>34029</v>
      </c>
      <c r="AC42" s="12">
        <v>11.811070000000001</v>
      </c>
    </row>
    <row r="43" spans="1:29" x14ac:dyDescent="0.25">
      <c r="A43" s="11">
        <v>34060</v>
      </c>
      <c r="B43" s="12">
        <v>14.105847000000001</v>
      </c>
      <c r="N43" s="12">
        <v>14.105847000000001</v>
      </c>
      <c r="O43" s="25">
        <v>40</v>
      </c>
      <c r="P43" s="25">
        <v>0</v>
      </c>
      <c r="Q43" s="25">
        <v>0</v>
      </c>
      <c r="R43" s="25">
        <v>1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B43" s="11">
        <v>34060</v>
      </c>
      <c r="AC43" s="12">
        <v>14.105847000000001</v>
      </c>
    </row>
    <row r="44" spans="1:29" x14ac:dyDescent="0.25">
      <c r="A44" s="11">
        <v>34090</v>
      </c>
      <c r="B44" s="12">
        <v>7.4241190000000001</v>
      </c>
      <c r="N44" s="12">
        <v>7.4241190000000001</v>
      </c>
      <c r="O44" s="25">
        <v>41</v>
      </c>
      <c r="P44" s="25">
        <v>0</v>
      </c>
      <c r="Q44" s="25">
        <v>0</v>
      </c>
      <c r="R44" s="25">
        <v>0</v>
      </c>
      <c r="S44" s="25">
        <v>1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B44" s="11">
        <v>34090</v>
      </c>
      <c r="AC44" s="12">
        <v>7.4241190000000001</v>
      </c>
    </row>
    <row r="45" spans="1:29" x14ac:dyDescent="0.25">
      <c r="A45" s="11">
        <v>34121</v>
      </c>
      <c r="B45" s="12">
        <v>9.6142489999999992</v>
      </c>
      <c r="N45" s="12">
        <v>9.6142489999999992</v>
      </c>
      <c r="O45" s="25">
        <v>42</v>
      </c>
      <c r="P45" s="25">
        <v>0</v>
      </c>
      <c r="Q45" s="25">
        <v>0</v>
      </c>
      <c r="R45" s="25">
        <v>0</v>
      </c>
      <c r="S45" s="25">
        <v>0</v>
      </c>
      <c r="T45" s="25">
        <v>1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B45" s="11">
        <v>34121</v>
      </c>
      <c r="AC45" s="12">
        <v>9.6142489999999992</v>
      </c>
    </row>
    <row r="46" spans="1:29" x14ac:dyDescent="0.25">
      <c r="A46" s="11">
        <v>34151</v>
      </c>
      <c r="B46" s="12">
        <v>9.7584</v>
      </c>
      <c r="N46" s="12">
        <v>9.7584</v>
      </c>
      <c r="O46" s="25">
        <v>43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1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B46" s="11">
        <v>34151</v>
      </c>
      <c r="AC46" s="12">
        <v>9.7584</v>
      </c>
    </row>
    <row r="47" spans="1:29" x14ac:dyDescent="0.25">
      <c r="A47" s="11">
        <v>34182</v>
      </c>
      <c r="B47" s="12">
        <v>8.7772360000000003</v>
      </c>
      <c r="N47" s="12">
        <v>8.7772360000000003</v>
      </c>
      <c r="O47" s="25">
        <v>44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</v>
      </c>
      <c r="W47" s="25">
        <v>0</v>
      </c>
      <c r="X47" s="25">
        <v>0</v>
      </c>
      <c r="Y47" s="25">
        <v>0</v>
      </c>
      <c r="Z47" s="25">
        <v>0</v>
      </c>
      <c r="AB47" s="11">
        <v>34182</v>
      </c>
      <c r="AC47" s="12">
        <v>8.7772360000000003</v>
      </c>
    </row>
    <row r="48" spans="1:29" x14ac:dyDescent="0.25">
      <c r="A48" s="11">
        <v>34213</v>
      </c>
      <c r="B48" s="12">
        <v>6.629346</v>
      </c>
      <c r="N48" s="12">
        <v>6.629346</v>
      </c>
      <c r="O48" s="25">
        <v>45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1</v>
      </c>
      <c r="X48" s="25">
        <v>0</v>
      </c>
      <c r="Y48" s="25">
        <v>0</v>
      </c>
      <c r="Z48" s="25">
        <v>0</v>
      </c>
      <c r="AB48" s="11">
        <v>34213</v>
      </c>
      <c r="AC48" s="12">
        <v>6.629346</v>
      </c>
    </row>
    <row r="49" spans="1:29" x14ac:dyDescent="0.25">
      <c r="A49" s="11">
        <v>34243</v>
      </c>
      <c r="B49" s="12">
        <v>8.8834940000000007</v>
      </c>
      <c r="N49" s="12">
        <v>8.8834940000000007</v>
      </c>
      <c r="O49" s="25">
        <v>46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1</v>
      </c>
      <c r="Y49" s="25">
        <v>0</v>
      </c>
      <c r="Z49" s="25">
        <v>0</v>
      </c>
      <c r="AB49" s="11">
        <v>34243</v>
      </c>
      <c r="AC49" s="12">
        <v>8.8834940000000007</v>
      </c>
    </row>
    <row r="50" spans="1:29" x14ac:dyDescent="0.25">
      <c r="A50" s="11">
        <v>34274</v>
      </c>
      <c r="B50" s="12">
        <v>14.920049000000001</v>
      </c>
      <c r="N50" s="12">
        <v>14.920049000000001</v>
      </c>
      <c r="O50" s="25">
        <v>47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B50" s="11">
        <v>34274</v>
      </c>
      <c r="AC50" s="12">
        <v>14.920049000000001</v>
      </c>
    </row>
    <row r="51" spans="1:29" x14ac:dyDescent="0.25">
      <c r="A51" s="11">
        <v>34304</v>
      </c>
      <c r="B51" s="12">
        <v>21.167484999999999</v>
      </c>
      <c r="N51" s="12">
        <v>21.167484999999999</v>
      </c>
      <c r="O51" s="25">
        <v>48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1</v>
      </c>
      <c r="AB51" s="11">
        <v>34304</v>
      </c>
      <c r="AC51" s="12">
        <v>21.167484999999999</v>
      </c>
    </row>
    <row r="52" spans="1:29" x14ac:dyDescent="0.25">
      <c r="A52" s="11">
        <v>34335</v>
      </c>
      <c r="B52" s="12">
        <v>19.735977999999999</v>
      </c>
      <c r="N52" s="12">
        <v>19.735977999999999</v>
      </c>
      <c r="O52" s="25">
        <v>49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B52" s="11">
        <v>34335</v>
      </c>
      <c r="AC52" s="12">
        <v>19.735977999999999</v>
      </c>
    </row>
    <row r="53" spans="1:29" x14ac:dyDescent="0.25">
      <c r="A53" s="11">
        <v>34366</v>
      </c>
      <c r="B53" s="12">
        <v>15.465037000000001</v>
      </c>
      <c r="N53" s="12">
        <v>15.465037000000001</v>
      </c>
      <c r="O53" s="25">
        <v>50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B53" s="11">
        <v>34366</v>
      </c>
      <c r="AC53" s="12">
        <v>15.465037000000001</v>
      </c>
    </row>
    <row r="54" spans="1:29" x14ac:dyDescent="0.25">
      <c r="A54" s="11">
        <v>34394</v>
      </c>
      <c r="B54" s="12">
        <v>11.389132999999999</v>
      </c>
      <c r="N54" s="12">
        <v>11.389132999999999</v>
      </c>
      <c r="O54" s="25">
        <v>51</v>
      </c>
      <c r="P54" s="25">
        <v>0</v>
      </c>
      <c r="Q54" s="25">
        <v>1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B54" s="11">
        <v>34394</v>
      </c>
      <c r="AC54" s="12">
        <v>11.389132999999999</v>
      </c>
    </row>
    <row r="55" spans="1:29" x14ac:dyDescent="0.25">
      <c r="A55" s="11">
        <v>34425</v>
      </c>
      <c r="B55" s="12">
        <v>10.512998</v>
      </c>
      <c r="N55" s="12">
        <v>10.512998</v>
      </c>
      <c r="O55" s="25">
        <v>52</v>
      </c>
      <c r="P55" s="25">
        <v>0</v>
      </c>
      <c r="Q55" s="25">
        <v>0</v>
      </c>
      <c r="R55" s="25">
        <v>1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B55" s="11">
        <v>34425</v>
      </c>
      <c r="AC55" s="12">
        <v>10.512998</v>
      </c>
    </row>
    <row r="56" spans="1:29" x14ac:dyDescent="0.25">
      <c r="A56" s="11">
        <v>34455</v>
      </c>
      <c r="B56" s="12">
        <v>7.728288</v>
      </c>
      <c r="N56" s="12">
        <v>7.728288</v>
      </c>
      <c r="O56" s="25">
        <v>53</v>
      </c>
      <c r="P56" s="25">
        <v>0</v>
      </c>
      <c r="Q56" s="25">
        <v>0</v>
      </c>
      <c r="R56" s="25">
        <v>0</v>
      </c>
      <c r="S56" s="25">
        <v>1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B56" s="11">
        <v>34455</v>
      </c>
      <c r="AC56" s="12">
        <v>7.728288</v>
      </c>
    </row>
    <row r="57" spans="1:29" x14ac:dyDescent="0.25">
      <c r="A57" s="11">
        <v>34486</v>
      </c>
      <c r="B57" s="12">
        <v>9.1988760000000003</v>
      </c>
      <c r="N57" s="12">
        <v>9.1988760000000003</v>
      </c>
      <c r="O57" s="25">
        <v>54</v>
      </c>
      <c r="P57" s="25">
        <v>0</v>
      </c>
      <c r="Q57" s="25">
        <v>0</v>
      </c>
      <c r="R57" s="25">
        <v>0</v>
      </c>
      <c r="S57" s="25">
        <v>0</v>
      </c>
      <c r="T57" s="25">
        <v>1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B57" s="11">
        <v>34486</v>
      </c>
      <c r="AC57" s="12">
        <v>9.1988760000000003</v>
      </c>
    </row>
    <row r="58" spans="1:29" x14ac:dyDescent="0.25">
      <c r="A58" s="11">
        <v>34516</v>
      </c>
      <c r="B58" s="12">
        <v>10.533937</v>
      </c>
      <c r="N58" s="12">
        <v>10.533937</v>
      </c>
      <c r="O58" s="25">
        <v>55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1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B58" s="11">
        <v>34516</v>
      </c>
      <c r="AC58" s="12">
        <v>10.533937</v>
      </c>
    </row>
    <row r="59" spans="1:29" x14ac:dyDescent="0.25">
      <c r="A59" s="11">
        <v>34547</v>
      </c>
      <c r="B59" s="12">
        <v>9.0554679999999994</v>
      </c>
      <c r="N59" s="12">
        <v>9.0554679999999994</v>
      </c>
      <c r="O59" s="25">
        <v>56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1</v>
      </c>
      <c r="W59" s="25">
        <v>0</v>
      </c>
      <c r="X59" s="25">
        <v>0</v>
      </c>
      <c r="Y59" s="25">
        <v>0</v>
      </c>
      <c r="Z59" s="25">
        <v>0</v>
      </c>
      <c r="AB59" s="11">
        <v>34547</v>
      </c>
      <c r="AC59" s="12">
        <v>9.0554679999999994</v>
      </c>
    </row>
    <row r="60" spans="1:29" x14ac:dyDescent="0.25">
      <c r="A60" s="11">
        <v>34578</v>
      </c>
      <c r="B60" s="12">
        <v>6.6530009999999997</v>
      </c>
      <c r="N60" s="12">
        <v>6.6530009999999997</v>
      </c>
      <c r="O60" s="25">
        <v>57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B60" s="11">
        <v>34578</v>
      </c>
      <c r="AC60" s="12">
        <v>6.6530009999999997</v>
      </c>
    </row>
    <row r="61" spans="1:29" x14ac:dyDescent="0.25">
      <c r="A61" s="11">
        <v>34608</v>
      </c>
      <c r="B61" s="12">
        <v>7.7992179999999998</v>
      </c>
      <c r="N61" s="12">
        <v>7.7992179999999998</v>
      </c>
      <c r="O61" s="25">
        <v>58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1</v>
      </c>
      <c r="Y61" s="25">
        <v>0</v>
      </c>
      <c r="Z61" s="25">
        <v>0</v>
      </c>
      <c r="AB61" s="11">
        <v>34608</v>
      </c>
      <c r="AC61" s="12">
        <v>7.7992179999999998</v>
      </c>
    </row>
    <row r="62" spans="1:29" x14ac:dyDescent="0.25">
      <c r="A62" s="11">
        <v>34639</v>
      </c>
      <c r="B62" s="12">
        <v>12.494142</v>
      </c>
      <c r="N62" s="12">
        <v>12.494142</v>
      </c>
      <c r="O62" s="25">
        <v>59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1</v>
      </c>
      <c r="Z62" s="25">
        <v>0</v>
      </c>
      <c r="AB62" s="11">
        <v>34639</v>
      </c>
      <c r="AC62" s="12">
        <v>12.494142</v>
      </c>
    </row>
    <row r="63" spans="1:29" x14ac:dyDescent="0.25">
      <c r="A63" s="11">
        <v>34669</v>
      </c>
      <c r="B63" s="12">
        <v>18.394863000000001</v>
      </c>
      <c r="N63" s="12">
        <v>18.394863000000001</v>
      </c>
      <c r="O63" s="25">
        <v>60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1</v>
      </c>
      <c r="AB63" s="11">
        <v>34669</v>
      </c>
      <c r="AC63" s="12">
        <v>18.394863000000001</v>
      </c>
    </row>
    <row r="64" spans="1:29" x14ac:dyDescent="0.25">
      <c r="A64" s="11">
        <v>34700</v>
      </c>
      <c r="B64" s="12">
        <v>14.741944999999999</v>
      </c>
      <c r="N64" s="12">
        <v>14.741944999999999</v>
      </c>
      <c r="O64" s="25">
        <v>61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B64" s="11">
        <v>34700</v>
      </c>
      <c r="AC64" s="12">
        <v>14.741944999999999</v>
      </c>
    </row>
    <row r="65" spans="1:29" x14ac:dyDescent="0.25">
      <c r="A65" s="11">
        <v>34731</v>
      </c>
      <c r="B65" s="12">
        <v>13.230409</v>
      </c>
      <c r="N65" s="12">
        <v>13.230409</v>
      </c>
      <c r="O65" s="25">
        <v>62</v>
      </c>
      <c r="P65" s="25">
        <v>1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B65" s="11">
        <v>34731</v>
      </c>
      <c r="AC65" s="12">
        <v>13.230409</v>
      </c>
    </row>
    <row r="66" spans="1:29" x14ac:dyDescent="0.25">
      <c r="A66" s="11">
        <v>34759</v>
      </c>
      <c r="B66" s="12">
        <v>9.9050480000000007</v>
      </c>
      <c r="N66" s="12">
        <v>9.9050480000000007</v>
      </c>
      <c r="O66" s="25">
        <v>63</v>
      </c>
      <c r="P66" s="25">
        <v>0</v>
      </c>
      <c r="Q66" s="25">
        <v>1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B66" s="11">
        <v>34759</v>
      </c>
      <c r="AC66" s="12">
        <v>9.9050480000000007</v>
      </c>
    </row>
    <row r="67" spans="1:29" x14ac:dyDescent="0.25">
      <c r="A67" s="11">
        <v>34790</v>
      </c>
      <c r="B67" s="12">
        <v>10.377329</v>
      </c>
      <c r="N67" s="12">
        <v>10.377329</v>
      </c>
      <c r="O67" s="25">
        <v>64</v>
      </c>
      <c r="P67" s="25">
        <v>0</v>
      </c>
      <c r="Q67" s="25">
        <v>0</v>
      </c>
      <c r="R67" s="25">
        <v>1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B67" s="11">
        <v>34790</v>
      </c>
      <c r="AC67" s="12">
        <v>10.377329</v>
      </c>
    </row>
    <row r="68" spans="1:29" x14ac:dyDescent="0.25">
      <c r="A68" s="11">
        <v>34820</v>
      </c>
      <c r="B68" s="12">
        <v>6.7255599999999998</v>
      </c>
      <c r="N68" s="12">
        <v>6.7255599999999998</v>
      </c>
      <c r="O68" s="25">
        <v>65</v>
      </c>
      <c r="P68" s="25">
        <v>0</v>
      </c>
      <c r="Q68" s="25">
        <v>0</v>
      </c>
      <c r="R68" s="25">
        <v>0</v>
      </c>
      <c r="S68" s="25">
        <v>1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B68" s="11">
        <v>34820</v>
      </c>
      <c r="AC68" s="12">
        <v>6.7255599999999998</v>
      </c>
    </row>
    <row r="69" spans="1:29" x14ac:dyDescent="0.25">
      <c r="A69" s="11">
        <v>34851</v>
      </c>
      <c r="B69" s="12">
        <v>6.7518459999999996</v>
      </c>
      <c r="N69" s="12">
        <v>6.7518459999999996</v>
      </c>
      <c r="O69" s="25">
        <v>66</v>
      </c>
      <c r="P69" s="25">
        <v>0</v>
      </c>
      <c r="Q69" s="25">
        <v>0</v>
      </c>
      <c r="R69" s="25">
        <v>0</v>
      </c>
      <c r="S69" s="25">
        <v>0</v>
      </c>
      <c r="T69" s="25">
        <v>1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B69" s="11">
        <v>34851</v>
      </c>
      <c r="AC69" s="12">
        <v>6.7518459999999996</v>
      </c>
    </row>
    <row r="70" spans="1:29" x14ac:dyDescent="0.25">
      <c r="A70" s="11">
        <v>34881</v>
      </c>
      <c r="B70" s="12">
        <v>9.1634849999999997</v>
      </c>
      <c r="N70" s="12">
        <v>9.1634849999999997</v>
      </c>
      <c r="O70" s="25">
        <v>67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1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B70" s="11">
        <v>34881</v>
      </c>
      <c r="AC70" s="12">
        <v>9.1634849999999997</v>
      </c>
    </row>
    <row r="71" spans="1:29" x14ac:dyDescent="0.25">
      <c r="A71" s="11">
        <v>34912</v>
      </c>
      <c r="B71" s="12">
        <v>9.2130039999999997</v>
      </c>
      <c r="N71" s="12">
        <v>9.2130039999999997</v>
      </c>
      <c r="O71" s="25">
        <v>68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1</v>
      </c>
      <c r="W71" s="25">
        <v>0</v>
      </c>
      <c r="X71" s="25">
        <v>0</v>
      </c>
      <c r="Y71" s="25">
        <v>0</v>
      </c>
      <c r="Z71" s="25">
        <v>0</v>
      </c>
      <c r="AB71" s="11">
        <v>34912</v>
      </c>
      <c r="AC71" s="12">
        <v>9.2130039999999997</v>
      </c>
    </row>
    <row r="72" spans="1:29" x14ac:dyDescent="0.25">
      <c r="A72" s="11">
        <v>34943</v>
      </c>
      <c r="B72" s="12">
        <v>6.191554</v>
      </c>
      <c r="N72" s="12">
        <v>6.191554</v>
      </c>
      <c r="O72" s="25">
        <v>69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B72" s="11">
        <v>34943</v>
      </c>
      <c r="AC72" s="12">
        <v>6.191554</v>
      </c>
    </row>
    <row r="73" spans="1:29" x14ac:dyDescent="0.25">
      <c r="A73" s="11">
        <v>34973</v>
      </c>
      <c r="B73" s="12">
        <v>7.854349</v>
      </c>
      <c r="N73" s="12">
        <v>7.854349</v>
      </c>
      <c r="O73" s="25">
        <v>70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1</v>
      </c>
      <c r="Y73" s="25">
        <v>0</v>
      </c>
      <c r="Z73" s="25">
        <v>0</v>
      </c>
      <c r="AB73" s="11">
        <v>34973</v>
      </c>
      <c r="AC73" s="12">
        <v>7.854349</v>
      </c>
    </row>
    <row r="74" spans="1:29" x14ac:dyDescent="0.25">
      <c r="A74" s="11">
        <v>35004</v>
      </c>
      <c r="B74" s="12">
        <v>16.642444000000001</v>
      </c>
      <c r="N74" s="12">
        <v>16.642444000000001</v>
      </c>
      <c r="O74" s="25">
        <v>71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1</v>
      </c>
      <c r="Z74" s="25">
        <v>0</v>
      </c>
      <c r="AB74" s="11">
        <v>35004</v>
      </c>
      <c r="AC74" s="12">
        <v>16.642444000000001</v>
      </c>
    </row>
    <row r="75" spans="1:29" x14ac:dyDescent="0.25">
      <c r="A75" s="11">
        <v>35034</v>
      </c>
      <c r="B75" s="12">
        <v>23.837672000000001</v>
      </c>
      <c r="N75" s="12">
        <v>23.837672000000001</v>
      </c>
      <c r="O75" s="25">
        <v>72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1</v>
      </c>
      <c r="AB75" s="11">
        <v>35034</v>
      </c>
      <c r="AC75" s="12">
        <v>23.837672000000001</v>
      </c>
    </row>
    <row r="76" spans="1:29" x14ac:dyDescent="0.25">
      <c r="A76" s="11">
        <v>35065</v>
      </c>
      <c r="B76" s="12">
        <v>16.048622999999999</v>
      </c>
      <c r="N76" s="12">
        <v>16.048622999999999</v>
      </c>
      <c r="O76" s="25">
        <v>73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B76" s="11">
        <v>35065</v>
      </c>
      <c r="AC76" s="12">
        <v>16.048622999999999</v>
      </c>
    </row>
    <row r="77" spans="1:29" x14ac:dyDescent="0.25">
      <c r="A77" s="11">
        <v>35096</v>
      </c>
      <c r="B77" s="12">
        <v>13.305263</v>
      </c>
      <c r="N77" s="12">
        <v>13.305263</v>
      </c>
      <c r="O77" s="25">
        <v>74</v>
      </c>
      <c r="P77" s="25">
        <v>1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B77" s="11">
        <v>35096</v>
      </c>
      <c r="AC77" s="12">
        <v>13.305263</v>
      </c>
    </row>
    <row r="78" spans="1:29" x14ac:dyDescent="0.25">
      <c r="A78" s="11">
        <v>35125</v>
      </c>
      <c r="B78" s="12">
        <v>12.105051</v>
      </c>
      <c r="N78" s="12">
        <v>12.105051</v>
      </c>
      <c r="O78" s="25">
        <v>75</v>
      </c>
      <c r="P78" s="25">
        <v>0</v>
      </c>
      <c r="Q78" s="25">
        <v>1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B78" s="11">
        <v>35125</v>
      </c>
      <c r="AC78" s="12">
        <v>12.105051</v>
      </c>
    </row>
    <row r="79" spans="1:29" x14ac:dyDescent="0.25">
      <c r="A79" s="11">
        <v>35156</v>
      </c>
      <c r="B79" s="12">
        <v>11.421255</v>
      </c>
      <c r="N79" s="12">
        <v>11.421255</v>
      </c>
      <c r="O79" s="25">
        <v>76</v>
      </c>
      <c r="P79" s="25">
        <v>0</v>
      </c>
      <c r="Q79" s="25">
        <v>0</v>
      </c>
      <c r="R79" s="25">
        <v>1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B79" s="11">
        <v>35156</v>
      </c>
      <c r="AC79" s="12">
        <v>11.421255</v>
      </c>
    </row>
    <row r="80" spans="1:29" x14ac:dyDescent="0.25">
      <c r="A80" s="11">
        <v>35186</v>
      </c>
      <c r="B80" s="12">
        <v>8.7658210000000008</v>
      </c>
      <c r="N80" s="12">
        <v>8.7658210000000008</v>
      </c>
      <c r="O80" s="25">
        <v>77</v>
      </c>
      <c r="P80" s="25">
        <v>0</v>
      </c>
      <c r="Q80" s="25">
        <v>0</v>
      </c>
      <c r="R80" s="25">
        <v>0</v>
      </c>
      <c r="S80" s="25">
        <v>1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B80" s="11">
        <v>35186</v>
      </c>
      <c r="AC80" s="12">
        <v>8.7658210000000008</v>
      </c>
    </row>
    <row r="81" spans="1:29" x14ac:dyDescent="0.25">
      <c r="A81" s="11">
        <v>35217</v>
      </c>
      <c r="B81" s="12">
        <v>7.4523710000000003</v>
      </c>
      <c r="N81" s="12">
        <v>7.4523710000000003</v>
      </c>
      <c r="O81" s="25">
        <v>78</v>
      </c>
      <c r="P81" s="25">
        <v>0</v>
      </c>
      <c r="Q81" s="25">
        <v>0</v>
      </c>
      <c r="R81" s="25">
        <v>0</v>
      </c>
      <c r="S81" s="25">
        <v>0</v>
      </c>
      <c r="T81" s="25">
        <v>1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B81" s="11">
        <v>35217</v>
      </c>
      <c r="AC81" s="12">
        <v>7.4523710000000003</v>
      </c>
    </row>
    <row r="82" spans="1:29" x14ac:dyDescent="0.25">
      <c r="A82" s="11">
        <v>35247</v>
      </c>
      <c r="B82" s="12">
        <v>10.186434</v>
      </c>
      <c r="N82" s="12">
        <v>10.186434</v>
      </c>
      <c r="O82" s="25">
        <v>79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1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B82" s="11">
        <v>35247</v>
      </c>
      <c r="AC82" s="12">
        <v>10.186434</v>
      </c>
    </row>
    <row r="83" spans="1:29" x14ac:dyDescent="0.25">
      <c r="A83" s="11">
        <v>35278</v>
      </c>
      <c r="B83" s="12">
        <v>9.7550899999999992</v>
      </c>
      <c r="N83" s="12">
        <v>9.7550899999999992</v>
      </c>
      <c r="O83" s="25">
        <v>80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1</v>
      </c>
      <c r="W83" s="25">
        <v>0</v>
      </c>
      <c r="X83" s="25">
        <v>0</v>
      </c>
      <c r="Y83" s="25">
        <v>0</v>
      </c>
      <c r="Z83" s="25">
        <v>0</v>
      </c>
      <c r="AB83" s="11">
        <v>35278</v>
      </c>
      <c r="AC83" s="12">
        <v>9.7550899999999992</v>
      </c>
    </row>
    <row r="84" spans="1:29" x14ac:dyDescent="0.25">
      <c r="A84" s="11">
        <v>35309</v>
      </c>
      <c r="B84" s="12">
        <v>7.6978749999999998</v>
      </c>
      <c r="N84" s="12">
        <v>7.6978749999999998</v>
      </c>
      <c r="O84" s="25">
        <v>81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B84" s="11">
        <v>35309</v>
      </c>
      <c r="AC84" s="12">
        <v>7.6978749999999998</v>
      </c>
    </row>
    <row r="85" spans="1:29" x14ac:dyDescent="0.25">
      <c r="A85" s="11">
        <v>35339</v>
      </c>
      <c r="B85" s="12">
        <v>7.8624980000000004</v>
      </c>
      <c r="N85" s="12">
        <v>7.8624980000000004</v>
      </c>
      <c r="O85" s="25">
        <v>82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1</v>
      </c>
      <c r="Y85" s="25">
        <v>0</v>
      </c>
      <c r="Z85" s="25">
        <v>0</v>
      </c>
      <c r="AB85" s="11">
        <v>35339</v>
      </c>
      <c r="AC85" s="12">
        <v>7.8624980000000004</v>
      </c>
    </row>
    <row r="86" spans="1:29" x14ac:dyDescent="0.25">
      <c r="A86" s="11">
        <v>35370</v>
      </c>
      <c r="B86" s="12">
        <v>15.266729</v>
      </c>
      <c r="N86" s="12">
        <v>15.266729</v>
      </c>
      <c r="O86" s="25">
        <v>83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1</v>
      </c>
      <c r="Z86" s="25">
        <v>0</v>
      </c>
      <c r="AB86" s="11">
        <v>35370</v>
      </c>
      <c r="AC86" s="12">
        <v>15.266729</v>
      </c>
    </row>
    <row r="87" spans="1:29" x14ac:dyDescent="0.25">
      <c r="A87" s="11">
        <v>35400</v>
      </c>
      <c r="B87" s="12">
        <v>18.329734999999999</v>
      </c>
      <c r="N87" s="12">
        <v>18.329734999999999</v>
      </c>
      <c r="O87" s="25">
        <v>84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1</v>
      </c>
      <c r="AB87" s="11">
        <v>35400</v>
      </c>
      <c r="AC87" s="12">
        <v>18.329734999999999</v>
      </c>
    </row>
    <row r="88" spans="1:29" x14ac:dyDescent="0.25">
      <c r="A88" s="11">
        <v>35431</v>
      </c>
      <c r="B88" s="12">
        <v>18.614497</v>
      </c>
      <c r="N88" s="12">
        <v>18.614497</v>
      </c>
      <c r="O88" s="25">
        <v>85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B88" s="11">
        <v>35431</v>
      </c>
      <c r="AC88" s="12">
        <v>18.614497</v>
      </c>
    </row>
    <row r="89" spans="1:29" x14ac:dyDescent="0.25">
      <c r="A89" s="11">
        <v>35462</v>
      </c>
      <c r="B89" s="12">
        <v>13.534178000000001</v>
      </c>
      <c r="N89" s="12">
        <v>13.534178000000001</v>
      </c>
      <c r="O89" s="25">
        <v>86</v>
      </c>
      <c r="P89" s="25">
        <v>1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B89" s="11">
        <v>35462</v>
      </c>
      <c r="AC89" s="12">
        <v>13.534178000000001</v>
      </c>
    </row>
    <row r="90" spans="1:29" x14ac:dyDescent="0.25">
      <c r="A90" s="11">
        <v>35490</v>
      </c>
      <c r="B90" s="12">
        <v>11.465892</v>
      </c>
      <c r="N90" s="12">
        <v>11.465892</v>
      </c>
      <c r="O90" s="25">
        <v>87</v>
      </c>
      <c r="P90" s="25">
        <v>0</v>
      </c>
      <c r="Q90" s="25">
        <v>1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B90" s="11">
        <v>35490</v>
      </c>
      <c r="AC90" s="12">
        <v>11.465892</v>
      </c>
    </row>
    <row r="91" spans="1:29" x14ac:dyDescent="0.25">
      <c r="A91" s="11">
        <v>35521</v>
      </c>
      <c r="B91" s="12">
        <v>12.936538000000001</v>
      </c>
      <c r="N91" s="12">
        <v>12.936538000000001</v>
      </c>
      <c r="O91" s="25">
        <v>88</v>
      </c>
      <c r="P91" s="25">
        <v>0</v>
      </c>
      <c r="Q91" s="25">
        <v>0</v>
      </c>
      <c r="R91" s="25">
        <v>1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B91" s="11">
        <v>35521</v>
      </c>
      <c r="AC91" s="12">
        <v>12.936538000000001</v>
      </c>
    </row>
    <row r="92" spans="1:29" x14ac:dyDescent="0.25">
      <c r="A92" s="11">
        <v>35551</v>
      </c>
      <c r="B92" s="12">
        <v>8.5319540000000007</v>
      </c>
      <c r="N92" s="12">
        <v>8.5319540000000007</v>
      </c>
      <c r="O92" s="25">
        <v>89</v>
      </c>
      <c r="P92" s="25">
        <v>0</v>
      </c>
      <c r="Q92" s="25">
        <v>0</v>
      </c>
      <c r="R92" s="25">
        <v>0</v>
      </c>
      <c r="S92" s="25">
        <v>1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B92" s="11">
        <v>35551</v>
      </c>
      <c r="AC92" s="12">
        <v>8.5319540000000007</v>
      </c>
    </row>
    <row r="93" spans="1:29" x14ac:dyDescent="0.25">
      <c r="A93" s="11">
        <v>35582</v>
      </c>
      <c r="B93" s="12">
        <v>7.6079080000000001</v>
      </c>
      <c r="N93" s="12">
        <v>7.6079080000000001</v>
      </c>
      <c r="O93" s="25">
        <v>90</v>
      </c>
      <c r="P93" s="25">
        <v>0</v>
      </c>
      <c r="Q93" s="25">
        <v>0</v>
      </c>
      <c r="R93" s="25">
        <v>0</v>
      </c>
      <c r="S93" s="25">
        <v>0</v>
      </c>
      <c r="T93" s="25">
        <v>1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B93" s="11">
        <v>35582</v>
      </c>
      <c r="AC93" s="12">
        <v>7.6079080000000001</v>
      </c>
    </row>
    <row r="94" spans="1:29" x14ac:dyDescent="0.25">
      <c r="A94" s="11">
        <v>35612</v>
      </c>
      <c r="B94" s="12">
        <v>11.276628000000001</v>
      </c>
      <c r="N94" s="12">
        <v>11.276628000000001</v>
      </c>
      <c r="O94" s="25">
        <v>91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1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B94" s="11">
        <v>35612</v>
      </c>
      <c r="AC94" s="12">
        <v>11.276628000000001</v>
      </c>
    </row>
    <row r="95" spans="1:29" x14ac:dyDescent="0.25">
      <c r="A95" s="11">
        <v>35643</v>
      </c>
      <c r="B95" s="12">
        <v>9.6805570000000003</v>
      </c>
      <c r="N95" s="12">
        <v>9.6805570000000003</v>
      </c>
      <c r="O95" s="25">
        <v>92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1</v>
      </c>
      <c r="W95" s="25">
        <v>0</v>
      </c>
      <c r="X95" s="25">
        <v>0</v>
      </c>
      <c r="Y95" s="25">
        <v>0</v>
      </c>
      <c r="Z95" s="25">
        <v>0</v>
      </c>
      <c r="AB95" s="11">
        <v>35643</v>
      </c>
      <c r="AC95" s="12">
        <v>9.6805570000000003</v>
      </c>
    </row>
    <row r="96" spans="1:29" x14ac:dyDescent="0.25">
      <c r="A96" s="11">
        <v>35674</v>
      </c>
      <c r="B96" s="12">
        <v>8.1191689999999994</v>
      </c>
      <c r="N96" s="12">
        <v>8.1191689999999994</v>
      </c>
      <c r="O96" s="25">
        <v>93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1</v>
      </c>
      <c r="X96" s="25">
        <v>0</v>
      </c>
      <c r="Y96" s="25">
        <v>0</v>
      </c>
      <c r="Z96" s="25">
        <v>0</v>
      </c>
      <c r="AB96" s="11">
        <v>35674</v>
      </c>
      <c r="AC96" s="12">
        <v>8.1191689999999994</v>
      </c>
    </row>
    <row r="97" spans="1:29" x14ac:dyDescent="0.25">
      <c r="A97" s="11">
        <v>35704</v>
      </c>
      <c r="B97" s="12">
        <v>8.673349</v>
      </c>
      <c r="N97" s="12">
        <v>8.673349</v>
      </c>
      <c r="O97" s="25">
        <v>94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1</v>
      </c>
      <c r="Y97" s="25">
        <v>0</v>
      </c>
      <c r="Z97" s="25">
        <v>0</v>
      </c>
      <c r="AB97" s="11">
        <v>35704</v>
      </c>
      <c r="AC97" s="12">
        <v>8.673349</v>
      </c>
    </row>
    <row r="98" spans="1:29" x14ac:dyDescent="0.25">
      <c r="A98" s="11">
        <v>35735</v>
      </c>
      <c r="B98" s="12">
        <v>14.794259</v>
      </c>
      <c r="N98" s="12">
        <v>14.794259</v>
      </c>
      <c r="O98" s="25">
        <v>95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1</v>
      </c>
      <c r="Z98" s="25">
        <v>0</v>
      </c>
      <c r="AB98" s="11">
        <v>35735</v>
      </c>
      <c r="AC98" s="12">
        <v>14.794259</v>
      </c>
    </row>
    <row r="99" spans="1:29" x14ac:dyDescent="0.25">
      <c r="A99" s="11">
        <v>35765</v>
      </c>
      <c r="B99" s="12">
        <v>20.146958000000001</v>
      </c>
      <c r="N99" s="12">
        <v>20.146958000000001</v>
      </c>
      <c r="O99" s="25">
        <v>96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1</v>
      </c>
      <c r="AB99" s="11">
        <v>35765</v>
      </c>
      <c r="AC99" s="12">
        <v>20.146958000000001</v>
      </c>
    </row>
    <row r="100" spans="1:29" x14ac:dyDescent="0.25">
      <c r="A100" s="11">
        <v>35796</v>
      </c>
      <c r="B100" s="12">
        <v>16.560002000000001</v>
      </c>
      <c r="N100" s="12">
        <v>16.560002000000001</v>
      </c>
      <c r="O100" s="25">
        <v>97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B100" s="11">
        <v>35796</v>
      </c>
      <c r="AC100" s="12">
        <v>16.560002000000001</v>
      </c>
    </row>
    <row r="101" spans="1:29" x14ac:dyDescent="0.25">
      <c r="A101" s="11">
        <v>35827</v>
      </c>
      <c r="B101" s="12">
        <v>13.527293999999999</v>
      </c>
      <c r="N101" s="12">
        <v>13.527293999999999</v>
      </c>
      <c r="O101" s="25">
        <v>98</v>
      </c>
      <c r="P101" s="25">
        <v>1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B101" s="11">
        <v>35827</v>
      </c>
      <c r="AC101" s="12">
        <v>13.527293999999999</v>
      </c>
    </row>
    <row r="102" spans="1:29" x14ac:dyDescent="0.25">
      <c r="A102" s="11">
        <v>35855</v>
      </c>
      <c r="B102" s="12">
        <v>13.527293999999999</v>
      </c>
      <c r="N102" s="12">
        <v>13.527293999999999</v>
      </c>
      <c r="O102" s="25">
        <v>99</v>
      </c>
      <c r="P102" s="25">
        <v>0</v>
      </c>
      <c r="Q102" s="25">
        <v>1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B102" s="11">
        <v>35855</v>
      </c>
      <c r="AC102" s="12">
        <v>13.527293999999999</v>
      </c>
    </row>
    <row r="103" spans="1:29" x14ac:dyDescent="0.25">
      <c r="A103" s="11">
        <v>35886</v>
      </c>
      <c r="B103" s="12">
        <v>11.584885</v>
      </c>
      <c r="N103" s="12">
        <v>11.584885</v>
      </c>
      <c r="O103" s="25">
        <v>100</v>
      </c>
      <c r="P103" s="25">
        <v>0</v>
      </c>
      <c r="Q103" s="25">
        <v>0</v>
      </c>
      <c r="R103" s="25">
        <v>1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B103" s="11">
        <v>35886</v>
      </c>
      <c r="AC103" s="12">
        <v>11.584885</v>
      </c>
    </row>
    <row r="104" spans="1:29" x14ac:dyDescent="0.25">
      <c r="A104" s="11">
        <v>35916</v>
      </c>
      <c r="B104" s="12">
        <v>8.0278220000000005</v>
      </c>
      <c r="N104" s="12">
        <v>8.0278220000000005</v>
      </c>
      <c r="O104" s="25">
        <v>101</v>
      </c>
      <c r="P104" s="25">
        <v>0</v>
      </c>
      <c r="Q104" s="25">
        <v>0</v>
      </c>
      <c r="R104" s="25">
        <v>0</v>
      </c>
      <c r="S104" s="25">
        <v>1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B104" s="11">
        <v>35916</v>
      </c>
      <c r="AC104" s="12">
        <v>8.0278220000000005</v>
      </c>
    </row>
    <row r="105" spans="1:29" x14ac:dyDescent="0.25">
      <c r="A105" s="11">
        <v>35947</v>
      </c>
      <c r="B105" s="12">
        <v>9.4636940000000003</v>
      </c>
      <c r="N105" s="12">
        <v>9.4636940000000003</v>
      </c>
      <c r="O105" s="25">
        <v>102</v>
      </c>
      <c r="P105" s="25">
        <v>0</v>
      </c>
      <c r="Q105" s="25">
        <v>0</v>
      </c>
      <c r="R105" s="25">
        <v>0</v>
      </c>
      <c r="S105" s="25">
        <v>0</v>
      </c>
      <c r="T105" s="25">
        <v>1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B105" s="11">
        <v>35947</v>
      </c>
      <c r="AC105" s="12">
        <v>9.4636940000000003</v>
      </c>
    </row>
    <row r="106" spans="1:29" x14ac:dyDescent="0.25">
      <c r="A106" s="11">
        <v>35977</v>
      </c>
      <c r="B106" s="12">
        <v>10.751757</v>
      </c>
      <c r="N106" s="12">
        <v>10.751757</v>
      </c>
      <c r="O106" s="25">
        <v>103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1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B106" s="11">
        <v>35977</v>
      </c>
      <c r="AC106" s="12">
        <v>10.751757</v>
      </c>
    </row>
    <row r="107" spans="1:29" x14ac:dyDescent="0.25">
      <c r="A107" s="11">
        <v>36008</v>
      </c>
      <c r="B107" s="12">
        <v>10.284291</v>
      </c>
      <c r="N107" s="12">
        <v>10.284291</v>
      </c>
      <c r="O107" s="25">
        <v>104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1</v>
      </c>
      <c r="W107" s="25">
        <v>0</v>
      </c>
      <c r="X107" s="25">
        <v>0</v>
      </c>
      <c r="Y107" s="25">
        <v>0</v>
      </c>
      <c r="Z107" s="25">
        <v>0</v>
      </c>
      <c r="AB107" s="11">
        <v>36008</v>
      </c>
      <c r="AC107" s="12">
        <v>10.284291</v>
      </c>
    </row>
    <row r="108" spans="1:29" x14ac:dyDescent="0.25">
      <c r="A108" s="11">
        <v>36039</v>
      </c>
      <c r="B108" s="12">
        <v>8.0404409999999995</v>
      </c>
      <c r="N108" s="12">
        <v>8.0404409999999995</v>
      </c>
      <c r="O108" s="25">
        <v>105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B108" s="11">
        <v>36039</v>
      </c>
      <c r="AC108" s="12">
        <v>8.0404409999999995</v>
      </c>
    </row>
    <row r="109" spans="1:29" x14ac:dyDescent="0.25">
      <c r="A109" s="11">
        <v>36069</v>
      </c>
      <c r="B109" s="12">
        <v>12.265948</v>
      </c>
      <c r="N109" s="12">
        <v>12.265948</v>
      </c>
      <c r="O109" s="25">
        <v>106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1</v>
      </c>
      <c r="Y109" s="25">
        <v>0</v>
      </c>
      <c r="Z109" s="25">
        <v>0</v>
      </c>
      <c r="AB109" s="11">
        <v>36069</v>
      </c>
      <c r="AC109" s="12">
        <v>12.265948</v>
      </c>
    </row>
    <row r="110" spans="1:29" x14ac:dyDescent="0.25">
      <c r="A110" s="11">
        <v>36100</v>
      </c>
      <c r="B110" s="12">
        <v>14.018243999999999</v>
      </c>
      <c r="N110" s="12">
        <v>14.018243999999999</v>
      </c>
      <c r="O110" s="25">
        <v>107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1</v>
      </c>
      <c r="Z110" s="25">
        <v>0</v>
      </c>
      <c r="AB110" s="11">
        <v>36100</v>
      </c>
      <c r="AC110" s="12">
        <v>14.018243999999999</v>
      </c>
    </row>
    <row r="111" spans="1:29" x14ac:dyDescent="0.25">
      <c r="A111" s="11">
        <v>36130</v>
      </c>
      <c r="B111" s="12">
        <v>17.522787999999998</v>
      </c>
      <c r="N111" s="12">
        <v>17.522787999999998</v>
      </c>
      <c r="O111" s="25">
        <v>108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1</v>
      </c>
      <c r="AB111" s="11">
        <v>36130</v>
      </c>
      <c r="AC111" s="12">
        <v>17.522787999999998</v>
      </c>
    </row>
    <row r="112" spans="1:29" x14ac:dyDescent="0.25">
      <c r="A112" s="11">
        <v>36161</v>
      </c>
      <c r="B112" s="12">
        <v>15.997857</v>
      </c>
      <c r="N112" s="12">
        <v>15.997857</v>
      </c>
      <c r="O112" s="25">
        <v>109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B112" s="11">
        <v>36161</v>
      </c>
      <c r="AC112" s="12">
        <v>15.997857</v>
      </c>
    </row>
    <row r="113" spans="1:29" x14ac:dyDescent="0.25">
      <c r="A113" s="11">
        <v>36192</v>
      </c>
      <c r="B113" s="12">
        <v>11.989145000000001</v>
      </c>
      <c r="N113" s="12">
        <v>11.989145000000001</v>
      </c>
      <c r="O113" s="25">
        <v>110</v>
      </c>
      <c r="P113" s="25">
        <v>1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B113" s="11">
        <v>36192</v>
      </c>
      <c r="AC113" s="12">
        <v>11.989145000000001</v>
      </c>
    </row>
    <row r="114" spans="1:29" x14ac:dyDescent="0.25">
      <c r="A114" s="11">
        <v>36220</v>
      </c>
      <c r="B114" s="12">
        <v>6.9644110000000001</v>
      </c>
      <c r="N114" s="12">
        <v>6.9644110000000001</v>
      </c>
      <c r="O114" s="25">
        <v>111</v>
      </c>
      <c r="P114" s="25">
        <v>0</v>
      </c>
      <c r="Q114" s="25">
        <v>1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B114" s="11">
        <v>36220</v>
      </c>
      <c r="AC114" s="12">
        <v>6.9644110000000001</v>
      </c>
    </row>
    <row r="115" spans="1:29" x14ac:dyDescent="0.25">
      <c r="A115" s="11">
        <v>36251</v>
      </c>
      <c r="B115" s="12">
        <v>10.016489999999999</v>
      </c>
      <c r="N115" s="12">
        <v>10.016489999999999</v>
      </c>
      <c r="O115" s="25">
        <v>112</v>
      </c>
      <c r="P115" s="25">
        <v>0</v>
      </c>
      <c r="Q115" s="25">
        <v>0</v>
      </c>
      <c r="R115" s="25">
        <v>1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B115" s="11">
        <v>36251</v>
      </c>
      <c r="AC115" s="12">
        <v>10.016489999999999</v>
      </c>
    </row>
    <row r="116" spans="1:29" x14ac:dyDescent="0.25">
      <c r="A116" s="11">
        <v>36281</v>
      </c>
      <c r="B116" s="12">
        <v>6.1374230000000001</v>
      </c>
      <c r="N116" s="12">
        <v>6.1374230000000001</v>
      </c>
      <c r="O116" s="25">
        <v>113</v>
      </c>
      <c r="P116" s="25">
        <v>0</v>
      </c>
      <c r="Q116" s="25">
        <v>0</v>
      </c>
      <c r="R116" s="25">
        <v>0</v>
      </c>
      <c r="S116" s="25">
        <v>1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B116" s="11">
        <v>36281</v>
      </c>
      <c r="AC116" s="12">
        <v>6.1374230000000001</v>
      </c>
    </row>
    <row r="117" spans="1:29" x14ac:dyDescent="0.25">
      <c r="A117" s="11">
        <v>36312</v>
      </c>
      <c r="B117" s="12">
        <v>7.1470209999999996</v>
      </c>
      <c r="N117" s="12">
        <v>7.1470209999999996</v>
      </c>
      <c r="O117" s="25">
        <v>114</v>
      </c>
      <c r="P117" s="25">
        <v>0</v>
      </c>
      <c r="Q117" s="25">
        <v>0</v>
      </c>
      <c r="R117" s="25">
        <v>0</v>
      </c>
      <c r="S117" s="25">
        <v>0</v>
      </c>
      <c r="T117" s="25">
        <v>1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B117" s="11">
        <v>36312</v>
      </c>
      <c r="AC117" s="12">
        <v>7.1470209999999996</v>
      </c>
    </row>
    <row r="118" spans="1:29" x14ac:dyDescent="0.25">
      <c r="A118" s="11">
        <v>36342</v>
      </c>
      <c r="B118" s="12">
        <v>9.7196610000000003</v>
      </c>
      <c r="N118" s="12">
        <v>9.7196610000000003</v>
      </c>
      <c r="O118" s="25">
        <v>115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1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B118" s="11">
        <v>36342</v>
      </c>
      <c r="AC118" s="12">
        <v>9.7196610000000003</v>
      </c>
    </row>
    <row r="119" spans="1:29" x14ac:dyDescent="0.25">
      <c r="A119" s="11">
        <v>36373</v>
      </c>
      <c r="B119" s="12">
        <v>7.8545379999999998</v>
      </c>
      <c r="N119" s="12">
        <v>7.8545379999999998</v>
      </c>
      <c r="O119" s="25">
        <v>116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1</v>
      </c>
      <c r="W119" s="25">
        <v>0</v>
      </c>
      <c r="X119" s="25">
        <v>0</v>
      </c>
      <c r="Y119" s="25">
        <v>0</v>
      </c>
      <c r="Z119" s="25">
        <v>0</v>
      </c>
      <c r="AB119" s="11">
        <v>36373</v>
      </c>
      <c r="AC119" s="12">
        <v>7.8545379999999998</v>
      </c>
    </row>
    <row r="120" spans="1:29" x14ac:dyDescent="0.25">
      <c r="A120" s="11">
        <v>36404</v>
      </c>
      <c r="B120" s="12">
        <v>5.7267340000000004</v>
      </c>
      <c r="N120" s="12">
        <v>5.7267340000000004</v>
      </c>
      <c r="O120" s="25">
        <v>117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B120" s="11">
        <v>36404</v>
      </c>
      <c r="AC120" s="12">
        <v>5.7267340000000004</v>
      </c>
    </row>
    <row r="121" spans="1:29" x14ac:dyDescent="0.25">
      <c r="A121" s="11">
        <v>36434</v>
      </c>
      <c r="B121" s="12">
        <v>7.2719139999999998</v>
      </c>
      <c r="N121" s="12">
        <v>7.2719139999999998</v>
      </c>
      <c r="O121" s="25">
        <v>118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1</v>
      </c>
      <c r="Y121" s="25">
        <v>0</v>
      </c>
      <c r="Z121" s="25">
        <v>0</v>
      </c>
      <c r="AB121" s="11">
        <v>36434</v>
      </c>
      <c r="AC121" s="12">
        <v>7.2719139999999998</v>
      </c>
    </row>
    <row r="122" spans="1:29" x14ac:dyDescent="0.25">
      <c r="A122" s="11">
        <v>36465</v>
      </c>
      <c r="B122" s="12">
        <v>10.134529000000001</v>
      </c>
      <c r="N122" s="12">
        <v>10.134529000000001</v>
      </c>
      <c r="O122" s="25">
        <v>119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1</v>
      </c>
      <c r="Z122" s="25">
        <v>0</v>
      </c>
      <c r="AB122" s="11">
        <v>36465</v>
      </c>
      <c r="AC122" s="12">
        <v>10.134529000000001</v>
      </c>
    </row>
    <row r="123" spans="1:29" x14ac:dyDescent="0.25">
      <c r="A123" s="11">
        <v>36495</v>
      </c>
      <c r="B123" s="12">
        <v>17.544969999999999</v>
      </c>
      <c r="N123" s="12">
        <v>17.544969999999999</v>
      </c>
      <c r="O123" s="25">
        <v>120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1</v>
      </c>
      <c r="AB123" s="11">
        <v>36495</v>
      </c>
      <c r="AC123" s="12">
        <v>17.544969999999999</v>
      </c>
    </row>
    <row r="124" spans="1:29" x14ac:dyDescent="0.25">
      <c r="A124" s="11">
        <v>36526</v>
      </c>
      <c r="B124" s="12">
        <v>15.042154999999999</v>
      </c>
      <c r="N124" s="12">
        <v>15.042154999999999</v>
      </c>
      <c r="O124" s="25">
        <v>121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B124" s="11">
        <v>36526</v>
      </c>
      <c r="AC124" s="12">
        <v>15.042154999999999</v>
      </c>
    </row>
    <row r="125" spans="1:29" x14ac:dyDescent="0.25">
      <c r="A125" s="11">
        <v>36557</v>
      </c>
      <c r="B125" s="12">
        <v>11.209559</v>
      </c>
      <c r="N125" s="12">
        <v>11.209559</v>
      </c>
      <c r="O125" s="25">
        <v>122</v>
      </c>
      <c r="P125" s="25">
        <v>1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B125" s="11">
        <v>36557</v>
      </c>
      <c r="AC125" s="12">
        <v>11.209559</v>
      </c>
    </row>
    <row r="126" spans="1:29" x14ac:dyDescent="0.25">
      <c r="A126" s="11">
        <v>36586</v>
      </c>
      <c r="B126" s="12">
        <v>8.6996990000000007</v>
      </c>
      <c r="N126" s="12">
        <v>8.6996990000000007</v>
      </c>
      <c r="O126" s="25">
        <v>123</v>
      </c>
      <c r="P126" s="25">
        <v>0</v>
      </c>
      <c r="Q126" s="25">
        <v>1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B126" s="11">
        <v>36586</v>
      </c>
      <c r="AC126" s="12">
        <v>8.6996990000000007</v>
      </c>
    </row>
    <row r="127" spans="1:29" x14ac:dyDescent="0.25">
      <c r="A127" s="11">
        <v>36617</v>
      </c>
      <c r="B127" s="12">
        <v>9.9220210000000009</v>
      </c>
      <c r="N127" s="12">
        <v>9.9220210000000009</v>
      </c>
      <c r="O127" s="25">
        <v>124</v>
      </c>
      <c r="P127" s="25">
        <v>0</v>
      </c>
      <c r="Q127" s="25">
        <v>0</v>
      </c>
      <c r="R127" s="25">
        <v>1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B127" s="11">
        <v>36617</v>
      </c>
      <c r="AC127" s="12">
        <v>9.9220210000000009</v>
      </c>
    </row>
    <row r="128" spans="1:29" x14ac:dyDescent="0.25">
      <c r="A128" s="11">
        <v>36647</v>
      </c>
      <c r="B128" s="12">
        <v>6.649864</v>
      </c>
      <c r="N128" s="12">
        <v>6.649864</v>
      </c>
      <c r="O128" s="25">
        <v>125</v>
      </c>
      <c r="P128" s="25">
        <v>0</v>
      </c>
      <c r="Q128" s="25">
        <v>0</v>
      </c>
      <c r="R128" s="25">
        <v>0</v>
      </c>
      <c r="S128" s="25">
        <v>1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B128" s="11">
        <v>36647</v>
      </c>
      <c r="AC128" s="12">
        <v>6.649864</v>
      </c>
    </row>
    <row r="129" spans="1:29" x14ac:dyDescent="0.25">
      <c r="A129" s="11">
        <v>36678</v>
      </c>
      <c r="B129" s="12">
        <v>6.72905</v>
      </c>
      <c r="N129" s="12">
        <v>6.72905</v>
      </c>
      <c r="O129" s="25">
        <v>126</v>
      </c>
      <c r="P129" s="25">
        <v>0</v>
      </c>
      <c r="Q129" s="25">
        <v>0</v>
      </c>
      <c r="R129" s="25">
        <v>0</v>
      </c>
      <c r="S129" s="25">
        <v>0</v>
      </c>
      <c r="T129" s="25">
        <v>1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B129" s="11">
        <v>36678</v>
      </c>
      <c r="AC129" s="12">
        <v>6.72905</v>
      </c>
    </row>
    <row r="130" spans="1:29" x14ac:dyDescent="0.25">
      <c r="A130" s="11">
        <v>36708</v>
      </c>
      <c r="B130" s="12">
        <v>8.1212540000000004</v>
      </c>
      <c r="N130" s="12">
        <v>8.1212540000000004</v>
      </c>
      <c r="O130" s="25">
        <v>127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1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B130" s="11">
        <v>36708</v>
      </c>
      <c r="AC130" s="12">
        <v>8.1212540000000004</v>
      </c>
    </row>
    <row r="131" spans="1:29" x14ac:dyDescent="0.25">
      <c r="A131" s="11">
        <v>36739</v>
      </c>
      <c r="B131" s="12">
        <v>8.3120309999999993</v>
      </c>
      <c r="N131" s="12">
        <v>8.3120309999999993</v>
      </c>
      <c r="O131" s="25">
        <v>128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1</v>
      </c>
      <c r="W131" s="25">
        <v>0</v>
      </c>
      <c r="X131" s="25">
        <v>0</v>
      </c>
      <c r="Y131" s="25">
        <v>0</v>
      </c>
      <c r="Z131" s="25">
        <v>0</v>
      </c>
      <c r="AB131" s="11">
        <v>36739</v>
      </c>
      <c r="AC131" s="12">
        <v>8.3120309999999993</v>
      </c>
    </row>
    <row r="132" spans="1:29" x14ac:dyDescent="0.25">
      <c r="A132" s="11">
        <v>36770</v>
      </c>
      <c r="B132" s="12">
        <v>6.8676250000000003</v>
      </c>
      <c r="N132" s="12">
        <v>6.8676250000000003</v>
      </c>
      <c r="O132" s="25">
        <v>129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B132" s="11">
        <v>36770</v>
      </c>
      <c r="AC132" s="12">
        <v>6.8676250000000003</v>
      </c>
    </row>
    <row r="133" spans="1:29" x14ac:dyDescent="0.25">
      <c r="A133" s="11">
        <v>36800</v>
      </c>
      <c r="B133" s="12">
        <v>5.4469799999999999</v>
      </c>
      <c r="N133" s="12">
        <v>5.4469799999999999</v>
      </c>
      <c r="O133" s="25">
        <v>130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0</v>
      </c>
      <c r="Z133" s="25">
        <v>0</v>
      </c>
      <c r="AB133" s="11">
        <v>36800</v>
      </c>
      <c r="AC133" s="12">
        <v>5.4469799999999999</v>
      </c>
    </row>
    <row r="134" spans="1:29" x14ac:dyDescent="0.25">
      <c r="A134" s="11">
        <v>36831</v>
      </c>
      <c r="B134" s="12">
        <v>11.293424999999999</v>
      </c>
      <c r="N134" s="12">
        <v>11.293424999999999</v>
      </c>
      <c r="O134" s="25">
        <v>131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1</v>
      </c>
      <c r="Z134" s="25">
        <v>0</v>
      </c>
      <c r="AB134" s="11">
        <v>36831</v>
      </c>
      <c r="AC134" s="12">
        <v>11.293424999999999</v>
      </c>
    </row>
    <row r="135" spans="1:29" x14ac:dyDescent="0.25">
      <c r="A135" s="11">
        <v>36861</v>
      </c>
      <c r="B135" s="12">
        <v>18.211103000000001</v>
      </c>
      <c r="N135" s="12">
        <v>18.211103000000001</v>
      </c>
      <c r="O135" s="25">
        <v>132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1</v>
      </c>
      <c r="AB135" s="11">
        <v>36861</v>
      </c>
      <c r="AC135" s="12">
        <v>18.211103000000001</v>
      </c>
    </row>
    <row r="136" spans="1:29" x14ac:dyDescent="0.25"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9" x14ac:dyDescent="0.25"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9" x14ac:dyDescent="0.25"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9" x14ac:dyDescent="0.25"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9" x14ac:dyDescent="0.25"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9" x14ac:dyDescent="0.25"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9" x14ac:dyDescent="0.25"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9" x14ac:dyDescent="0.25"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9" x14ac:dyDescent="0.25"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B264-C1FC-4EFD-9B36-EE1A5BAB6D0B}">
  <dimension ref="A1:P29"/>
  <sheetViews>
    <sheetView workbookViewId="0">
      <selection activeCell="D5" sqref="D5"/>
    </sheetView>
  </sheetViews>
  <sheetFormatPr defaultRowHeight="15" x14ac:dyDescent="0.25"/>
  <cols>
    <col min="3" max="3" width="14.5703125" bestFit="1" customWidth="1"/>
  </cols>
  <sheetData>
    <row r="1" spans="1:16" ht="15" customHeight="1" x14ac:dyDescent="0.25">
      <c r="A1" t="s">
        <v>42</v>
      </c>
      <c r="D1" t="s">
        <v>127</v>
      </c>
      <c r="K1" s="94" t="s">
        <v>149</v>
      </c>
      <c r="L1" s="94"/>
      <c r="M1" s="94"/>
      <c r="N1" s="94"/>
      <c r="O1" s="94"/>
      <c r="P1" s="94"/>
    </row>
    <row r="2" spans="1:16" ht="15.75" thickBot="1" x14ac:dyDescent="0.3">
      <c r="D2" t="s">
        <v>128</v>
      </c>
      <c r="K2" s="94"/>
      <c r="L2" s="94"/>
      <c r="M2" s="94"/>
      <c r="N2" s="94"/>
      <c r="O2" s="94"/>
      <c r="P2" s="94"/>
    </row>
    <row r="3" spans="1:16" x14ac:dyDescent="0.25">
      <c r="A3" s="54" t="s">
        <v>43</v>
      </c>
      <c r="B3" s="54"/>
      <c r="D3" t="s">
        <v>129</v>
      </c>
      <c r="K3" s="94"/>
      <c r="L3" s="94"/>
      <c r="M3" s="94"/>
      <c r="N3" s="94"/>
      <c r="O3" s="94"/>
      <c r="P3" s="94"/>
    </row>
    <row r="4" spans="1:16" x14ac:dyDescent="0.25">
      <c r="A4" s="50" t="s">
        <v>44</v>
      </c>
      <c r="B4" s="50">
        <v>0.94698877586166486</v>
      </c>
      <c r="D4" t="s">
        <v>165</v>
      </c>
      <c r="K4" s="94"/>
      <c r="L4" s="94"/>
      <c r="M4" s="94"/>
      <c r="N4" s="94"/>
      <c r="O4" s="94"/>
      <c r="P4" s="94"/>
    </row>
    <row r="5" spans="1:16" x14ac:dyDescent="0.25">
      <c r="A5" s="50" t="s">
        <v>45</v>
      </c>
      <c r="B5" s="50">
        <v>0.89678774160797459</v>
      </c>
      <c r="D5" s="41" t="s">
        <v>164</v>
      </c>
    </row>
    <row r="6" spans="1:16" x14ac:dyDescent="0.25">
      <c r="A6" s="50" t="s">
        <v>46</v>
      </c>
      <c r="B6" s="55">
        <v>0.88637978277852669</v>
      </c>
    </row>
    <row r="7" spans="1:16" ht="15" customHeight="1" x14ac:dyDescent="0.25">
      <c r="A7" s="50" t="s">
        <v>47</v>
      </c>
      <c r="B7" s="50">
        <v>1.3832995353758377</v>
      </c>
      <c r="D7" s="95" t="s">
        <v>167</v>
      </c>
      <c r="E7" s="95"/>
      <c r="F7" s="95"/>
      <c r="G7" s="95"/>
      <c r="H7" s="95"/>
      <c r="J7" t="s">
        <v>169</v>
      </c>
    </row>
    <row r="8" spans="1:16" ht="15.75" thickBot="1" x14ac:dyDescent="0.3">
      <c r="A8" s="52" t="s">
        <v>48</v>
      </c>
      <c r="B8" s="52">
        <v>132</v>
      </c>
      <c r="D8" t="s">
        <v>168</v>
      </c>
      <c r="J8" s="41" t="s">
        <v>170</v>
      </c>
    </row>
    <row r="9" spans="1:16" x14ac:dyDescent="0.25">
      <c r="J9" s="41" t="s">
        <v>171</v>
      </c>
    </row>
    <row r="10" spans="1:16" ht="15.75" thickBot="1" x14ac:dyDescent="0.3">
      <c r="A10" t="s">
        <v>49</v>
      </c>
      <c r="J10" t="s">
        <v>166</v>
      </c>
    </row>
    <row r="11" spans="1:16" x14ac:dyDescent="0.25">
      <c r="A11" s="53"/>
      <c r="B11" s="53" t="s">
        <v>54</v>
      </c>
      <c r="C11" s="53" t="s">
        <v>55</v>
      </c>
      <c r="D11" s="53" t="s">
        <v>56</v>
      </c>
      <c r="E11" s="53" t="s">
        <v>57</v>
      </c>
      <c r="F11" s="53" t="s">
        <v>58</v>
      </c>
    </row>
    <row r="12" spans="1:16" x14ac:dyDescent="0.25">
      <c r="A12" s="50" t="s">
        <v>50</v>
      </c>
      <c r="B12" s="50">
        <v>12</v>
      </c>
      <c r="C12" s="50">
        <v>1978.5079775009337</v>
      </c>
      <c r="D12" s="50">
        <v>164.87566479174447</v>
      </c>
      <c r="E12" s="50">
        <v>86.163651903640556</v>
      </c>
      <c r="F12" s="50">
        <v>9.6441592577494343E-53</v>
      </c>
    </row>
    <row r="13" spans="1:16" x14ac:dyDescent="0.25">
      <c r="A13" s="50" t="s">
        <v>51</v>
      </c>
      <c r="B13" s="50">
        <v>119</v>
      </c>
      <c r="C13" s="50">
        <v>227.70859494394998</v>
      </c>
      <c r="D13" s="50">
        <v>1.9135176045710083</v>
      </c>
      <c r="E13" s="50"/>
      <c r="F13" s="50"/>
    </row>
    <row r="14" spans="1:16" ht="15.75" thickBot="1" x14ac:dyDescent="0.3">
      <c r="A14" s="52" t="s">
        <v>52</v>
      </c>
      <c r="B14" s="52">
        <v>131</v>
      </c>
      <c r="C14" s="52">
        <v>2206.2165724448837</v>
      </c>
      <c r="D14" s="52"/>
      <c r="E14" s="52"/>
      <c r="F14" s="52"/>
    </row>
    <row r="15" spans="1:16" ht="15.75" thickBot="1" x14ac:dyDescent="0.3"/>
    <row r="16" spans="1:16" x14ac:dyDescent="0.25">
      <c r="A16" s="53"/>
      <c r="B16" s="53" t="s">
        <v>59</v>
      </c>
      <c r="C16" s="53" t="s">
        <v>47</v>
      </c>
      <c r="D16" s="53" t="s">
        <v>60</v>
      </c>
      <c r="E16" s="53" t="s">
        <v>61</v>
      </c>
      <c r="F16" s="53" t="s">
        <v>62</v>
      </c>
      <c r="G16" s="53" t="s">
        <v>63</v>
      </c>
      <c r="H16" s="53" t="s">
        <v>64</v>
      </c>
      <c r="I16" s="53" t="s">
        <v>65</v>
      </c>
    </row>
    <row r="17" spans="1:9" x14ac:dyDescent="0.25">
      <c r="A17" s="50" t="s">
        <v>53</v>
      </c>
      <c r="B17" s="50">
        <v>17.924047704103501</v>
      </c>
      <c r="C17" s="50">
        <v>0.45979898356823468</v>
      </c>
      <c r="D17" s="50">
        <v>38.982356083098168</v>
      </c>
      <c r="E17" s="50">
        <v>1.296788015278917E-69</v>
      </c>
      <c r="F17" s="50">
        <v>17.01359979354504</v>
      </c>
      <c r="G17" s="50">
        <v>18.834495614662018</v>
      </c>
      <c r="H17" s="50">
        <v>17.01359979354504</v>
      </c>
      <c r="I17" s="50">
        <v>18.834495614662018</v>
      </c>
    </row>
    <row r="18" spans="1:9" x14ac:dyDescent="0.25">
      <c r="A18" s="50" t="s">
        <v>83</v>
      </c>
      <c r="B18" s="50">
        <v>-1.7588685164141426E-2</v>
      </c>
      <c r="C18" s="50">
        <v>3.1728388849269315E-3</v>
      </c>
      <c r="D18" s="50">
        <v>-5.5435166429972957</v>
      </c>
      <c r="E18" s="50">
        <v>1.812373740224707E-7</v>
      </c>
      <c r="F18" s="50">
        <v>-2.3871223048203025E-2</v>
      </c>
      <c r="G18" s="50">
        <v>-1.1306147280079826E-2</v>
      </c>
      <c r="H18" s="50">
        <v>-2.3871223048203025E-2</v>
      </c>
      <c r="I18" s="50">
        <v>-1.1306147280079826E-2</v>
      </c>
    </row>
    <row r="19" spans="1:9" x14ac:dyDescent="0.25">
      <c r="A19" s="50" t="s">
        <v>73</v>
      </c>
      <c r="B19" s="50">
        <v>-3.2314970421085829</v>
      </c>
      <c r="C19" s="50">
        <v>0.58984943726918404</v>
      </c>
      <c r="D19" s="50">
        <v>-5.4785116979502266</v>
      </c>
      <c r="E19" s="50">
        <v>2.4321391860154961E-7</v>
      </c>
      <c r="F19" s="50">
        <v>-4.3994578399734916</v>
      </c>
      <c r="G19" s="50">
        <v>-2.0635362442436742</v>
      </c>
      <c r="H19" s="50">
        <v>-4.3994578399734916</v>
      </c>
      <c r="I19" s="50">
        <v>-2.0635362442436742</v>
      </c>
    </row>
    <row r="20" spans="1:9" x14ac:dyDescent="0.25">
      <c r="A20" s="50" t="s">
        <v>74</v>
      </c>
      <c r="B20" s="50">
        <v>-5.6103246296717151</v>
      </c>
      <c r="C20" s="50">
        <v>0.58987503707695776</v>
      </c>
      <c r="D20" s="50">
        <v>-9.511039249046517</v>
      </c>
      <c r="E20" s="50">
        <v>2.6947590006878437E-16</v>
      </c>
      <c r="F20" s="50">
        <v>-6.7783361177128336</v>
      </c>
      <c r="G20" s="50">
        <v>-4.4423131416305965</v>
      </c>
      <c r="H20" s="50">
        <v>-6.7783361177128336</v>
      </c>
      <c r="I20" s="50">
        <v>-4.4423131416305965</v>
      </c>
    </row>
    <row r="21" spans="1:9" x14ac:dyDescent="0.25">
      <c r="A21" s="50" t="s">
        <v>75</v>
      </c>
      <c r="B21" s="50">
        <v>-5.4534507626893882</v>
      </c>
      <c r="C21" s="50">
        <v>0.58991770095454021</v>
      </c>
      <c r="D21" s="50">
        <v>-9.2444263900968071</v>
      </c>
      <c r="E21" s="50">
        <v>1.1527473149473088E-15</v>
      </c>
      <c r="F21" s="50">
        <v>-6.6215467294692374</v>
      </c>
      <c r="G21" s="50">
        <v>-4.285354795909539</v>
      </c>
      <c r="H21" s="50">
        <v>-6.6215467294692374</v>
      </c>
      <c r="I21" s="50">
        <v>-4.285354795909539</v>
      </c>
    </row>
    <row r="22" spans="1:9" x14ac:dyDescent="0.25">
      <c r="A22" s="50" t="s">
        <v>21</v>
      </c>
      <c r="B22" s="50">
        <v>-9.2013008957070586</v>
      </c>
      <c r="C22" s="50">
        <v>0.58997742519999719</v>
      </c>
      <c r="D22" s="50">
        <v>-15.596021987769953</v>
      </c>
      <c r="E22" s="50">
        <v>1.52422000866984E-30</v>
      </c>
      <c r="F22" s="50">
        <v>-10.369515122457958</v>
      </c>
      <c r="G22" s="50">
        <v>-8.0330866689561589</v>
      </c>
      <c r="H22" s="50">
        <v>-10.369515122457958</v>
      </c>
      <c r="I22" s="50">
        <v>-8.0330866689561589</v>
      </c>
    </row>
    <row r="23" spans="1:9" x14ac:dyDescent="0.25">
      <c r="A23" s="50" t="s">
        <v>76</v>
      </c>
      <c r="B23" s="50">
        <v>-8.8666524832702009</v>
      </c>
      <c r="C23" s="50">
        <v>0.59005420463286762</v>
      </c>
      <c r="D23" s="50">
        <v>-15.026843997810408</v>
      </c>
      <c r="E23" s="50">
        <v>2.9016287138266476E-29</v>
      </c>
      <c r="F23" s="50">
        <v>-10.035018740966642</v>
      </c>
      <c r="G23" s="50">
        <v>-7.6982862255737601</v>
      </c>
      <c r="H23" s="50">
        <v>-10.035018740966642</v>
      </c>
      <c r="I23" s="50">
        <v>-7.6982862255737601</v>
      </c>
    </row>
    <row r="24" spans="1:9" x14ac:dyDescent="0.25">
      <c r="A24" s="50" t="s">
        <v>77</v>
      </c>
      <c r="B24" s="50">
        <v>-6.4993554344696927</v>
      </c>
      <c r="C24" s="50">
        <v>0.59014803259640936</v>
      </c>
      <c r="D24" s="50">
        <v>-11.013093453646187</v>
      </c>
      <c r="E24" s="50">
        <v>7.074860706141816E-20</v>
      </c>
      <c r="F24" s="50">
        <v>-7.6679074809051508</v>
      </c>
      <c r="G24" s="50">
        <v>-5.3308033880342345</v>
      </c>
      <c r="H24" s="50">
        <v>-7.6679074809051508</v>
      </c>
      <c r="I24" s="50">
        <v>-5.3308033880342345</v>
      </c>
    </row>
    <row r="25" spans="1:9" x14ac:dyDescent="0.25">
      <c r="A25" s="50" t="s">
        <v>78</v>
      </c>
      <c r="B25" s="50">
        <v>-7.4122354765782781</v>
      </c>
      <c r="C25" s="50">
        <v>0.59025890096048428</v>
      </c>
      <c r="D25" s="50">
        <v>-12.557600511431341</v>
      </c>
      <c r="E25" s="50">
        <v>1.5093872542519254E-23</v>
      </c>
      <c r="F25" s="50">
        <v>-8.5810070534477436</v>
      </c>
      <c r="G25" s="50">
        <v>-6.2434638997088125</v>
      </c>
      <c r="H25" s="50">
        <v>-8.5810070534477436</v>
      </c>
      <c r="I25" s="50">
        <v>-6.2434638997088125</v>
      </c>
    </row>
    <row r="26" spans="1:9" x14ac:dyDescent="0.25">
      <c r="A26" s="50" t="s">
        <v>79</v>
      </c>
      <c r="B26" s="50">
        <v>-9.3205348823232335</v>
      </c>
      <c r="C26" s="50">
        <v>0.5903868001250745</v>
      </c>
      <c r="D26" s="50">
        <v>-15.787166786839851</v>
      </c>
      <c r="E26" s="50">
        <v>5.7140407201398379E-31</v>
      </c>
      <c r="F26" s="50">
        <v>-10.489559712312703</v>
      </c>
      <c r="G26" s="50">
        <v>-8.151510052333764</v>
      </c>
      <c r="H26" s="50">
        <v>-10.489559712312703</v>
      </c>
      <c r="I26" s="50">
        <v>-8.151510052333764</v>
      </c>
    </row>
    <row r="27" spans="1:9" x14ac:dyDescent="0.25">
      <c r="A27" s="50" t="s">
        <v>80</v>
      </c>
      <c r="B27" s="50">
        <v>-8.3037107426136334</v>
      </c>
      <c r="C27" s="50">
        <v>0.59053171902443113</v>
      </c>
      <c r="D27" s="50">
        <v>-14.061413595753182</v>
      </c>
      <c r="E27" s="50">
        <v>4.655967589719577E-27</v>
      </c>
      <c r="F27" s="50">
        <v>-9.4730225264978145</v>
      </c>
      <c r="G27" s="50">
        <v>-7.1343989587294514</v>
      </c>
      <c r="H27" s="50">
        <v>-9.4730225264978145</v>
      </c>
      <c r="I27" s="50">
        <v>-7.1343989587294514</v>
      </c>
    </row>
    <row r="28" spans="1:9" x14ac:dyDescent="0.25">
      <c r="A28" s="50" t="s">
        <v>81</v>
      </c>
      <c r="B28" s="50">
        <v>-2.6303490574494948</v>
      </c>
      <c r="C28" s="50">
        <v>0.59069364513185163</v>
      </c>
      <c r="D28" s="50">
        <v>-4.4529835035932406</v>
      </c>
      <c r="E28" s="50">
        <v>1.9227080427794796E-5</v>
      </c>
      <c r="F28" s="50">
        <v>-3.7999814711989752</v>
      </c>
      <c r="G28" s="50">
        <v>-1.4607166437000143</v>
      </c>
      <c r="H28" s="50">
        <v>-3.7999814711989752</v>
      </c>
      <c r="I28" s="50">
        <v>-1.4607166437000143</v>
      </c>
    </row>
    <row r="29" spans="1:9" ht="15.75" thickBot="1" x14ac:dyDescent="0.3">
      <c r="A29" s="52" t="s">
        <v>82</v>
      </c>
      <c r="B29" s="52">
        <v>3.4219501731691917</v>
      </c>
      <c r="C29" s="52">
        <v>0.59087256446507763</v>
      </c>
      <c r="D29" s="52">
        <v>5.7913505871898359</v>
      </c>
      <c r="E29" s="52">
        <v>5.8075719492483395E-8</v>
      </c>
      <c r="F29" s="52">
        <v>2.2519634812700948</v>
      </c>
      <c r="G29" s="52">
        <v>4.5919368650682886</v>
      </c>
      <c r="H29" s="52">
        <v>2.2519634812700948</v>
      </c>
      <c r="I29" s="52">
        <v>4.5919368650682886</v>
      </c>
    </row>
  </sheetData>
  <mergeCells count="2">
    <mergeCell ref="K1:P4"/>
    <mergeCell ref="D7:H7"/>
  </mergeCells>
  <conditionalFormatting sqref="E17:E28">
    <cfRule type="cellIs" dxfId="2" priority="3" operator="lessThan">
      <formula>0.05</formula>
    </cfRule>
  </conditionalFormatting>
  <conditionalFormatting sqref="F12">
    <cfRule type="cellIs" dxfId="1" priority="2" operator="lessThan">
      <formula>0.05</formula>
    </cfRule>
  </conditionalFormatting>
  <conditionalFormatting sqref="E2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workbookViewId="0">
      <selection activeCell="M11" sqref="M11"/>
    </sheetView>
  </sheetViews>
  <sheetFormatPr defaultColWidth="10.28515625" defaultRowHeight="12.75" x14ac:dyDescent="0.2"/>
  <cols>
    <col min="1" max="2" width="9.140625" style="5" customWidth="1"/>
    <col min="3" max="3" width="18.5703125" style="5" bestFit="1" customWidth="1"/>
    <col min="4" max="16384" width="10.28515625" style="5"/>
  </cols>
  <sheetData>
    <row r="1" spans="1:16" x14ac:dyDescent="0.2">
      <c r="A1" s="4" t="s">
        <v>31</v>
      </c>
      <c r="B1" s="4"/>
      <c r="C1" s="4"/>
      <c r="M1" s="5" t="s">
        <v>133</v>
      </c>
    </row>
    <row r="2" spans="1:16" x14ac:dyDescent="0.2">
      <c r="M2" s="5" t="s">
        <v>130</v>
      </c>
      <c r="N2" s="5" t="s">
        <v>150</v>
      </c>
    </row>
    <row r="3" spans="1:16" ht="13.5" thickBot="1" x14ac:dyDescent="0.25">
      <c r="A3" s="3" t="s">
        <v>32</v>
      </c>
      <c r="B3" s="3" t="s">
        <v>15</v>
      </c>
      <c r="C3" s="2" t="s">
        <v>33</v>
      </c>
      <c r="M3" s="5" t="s">
        <v>132</v>
      </c>
      <c r="N3" s="5" t="str">
        <f>'9.23.1'!D5</f>
        <v>Month</v>
      </c>
      <c r="O3" s="43" t="str">
        <f>'9.23.1'!E5</f>
        <v>New Chip Introduced</v>
      </c>
      <c r="P3" s="43" t="str">
        <f>'9.23.1'!F5</f>
        <v>Demand</v>
      </c>
    </row>
    <row r="4" spans="1:16" ht="13.5" thickTop="1" x14ac:dyDescent="0.2">
      <c r="A4" s="5">
        <v>3949</v>
      </c>
      <c r="B4" s="5">
        <v>1</v>
      </c>
      <c r="C4" s="5">
        <v>0</v>
      </c>
      <c r="N4" s="43">
        <f>'9.23.1'!D6</f>
        <v>25</v>
      </c>
      <c r="O4" s="43">
        <f>'9.23.1'!E6</f>
        <v>0</v>
      </c>
      <c r="P4" s="62">
        <f>'9.23.1'!F6</f>
        <v>16486.445840233588</v>
      </c>
    </row>
    <row r="5" spans="1:16" x14ac:dyDescent="0.2">
      <c r="A5" s="5">
        <v>3544</v>
      </c>
      <c r="B5" s="5">
        <v>2</v>
      </c>
      <c r="C5" s="5">
        <v>0</v>
      </c>
      <c r="N5" s="43">
        <f>'9.23.1'!D7</f>
        <v>25</v>
      </c>
      <c r="O5" s="43">
        <f>'9.23.1'!E7</f>
        <v>1</v>
      </c>
      <c r="P5" s="62">
        <f>'9.23.1'!F7</f>
        <v>21442.309302274898</v>
      </c>
    </row>
    <row r="6" spans="1:16" x14ac:dyDescent="0.2">
      <c r="A6" s="5">
        <v>6138</v>
      </c>
      <c r="B6" s="5">
        <v>3</v>
      </c>
      <c r="C6" s="5">
        <v>0</v>
      </c>
    </row>
    <row r="7" spans="1:16" x14ac:dyDescent="0.2">
      <c r="A7" s="5">
        <v>7752</v>
      </c>
      <c r="B7" s="5">
        <v>4</v>
      </c>
      <c r="C7" s="5">
        <v>0</v>
      </c>
    </row>
    <row r="8" spans="1:16" x14ac:dyDescent="0.2">
      <c r="A8" s="5">
        <v>10700</v>
      </c>
      <c r="B8" s="5">
        <v>5</v>
      </c>
      <c r="C8" s="5">
        <v>1</v>
      </c>
    </row>
    <row r="9" spans="1:16" x14ac:dyDescent="0.2">
      <c r="A9" s="5">
        <v>7766</v>
      </c>
      <c r="B9" s="5">
        <v>6</v>
      </c>
      <c r="C9" s="5">
        <v>0</v>
      </c>
    </row>
    <row r="10" spans="1:16" x14ac:dyDescent="0.2">
      <c r="A10" s="5">
        <v>5482</v>
      </c>
      <c r="B10" s="5">
        <v>7</v>
      </c>
      <c r="C10" s="5">
        <v>0</v>
      </c>
    </row>
    <row r="11" spans="1:16" x14ac:dyDescent="0.2">
      <c r="A11" s="5">
        <v>8789</v>
      </c>
      <c r="B11" s="5">
        <v>8</v>
      </c>
      <c r="C11" s="5">
        <v>0</v>
      </c>
    </row>
    <row r="12" spans="1:16" x14ac:dyDescent="0.2">
      <c r="A12" s="5">
        <v>13103</v>
      </c>
      <c r="B12" s="5">
        <v>9</v>
      </c>
      <c r="C12" s="5">
        <v>1</v>
      </c>
    </row>
    <row r="13" spans="1:16" x14ac:dyDescent="0.2">
      <c r="A13" s="5">
        <v>7326</v>
      </c>
      <c r="B13" s="5">
        <v>10</v>
      </c>
      <c r="C13" s="5">
        <v>0</v>
      </c>
    </row>
    <row r="14" spans="1:16" x14ac:dyDescent="0.2">
      <c r="A14" s="5">
        <v>8669</v>
      </c>
      <c r="B14" s="5">
        <v>11</v>
      </c>
      <c r="C14" s="5">
        <v>0</v>
      </c>
    </row>
    <row r="15" spans="1:16" x14ac:dyDescent="0.2">
      <c r="A15" s="5">
        <v>7219</v>
      </c>
      <c r="B15" s="5">
        <v>12</v>
      </c>
      <c r="C15" s="5">
        <v>0</v>
      </c>
    </row>
    <row r="16" spans="1:16" x14ac:dyDescent="0.2">
      <c r="A16" s="5">
        <v>7456</v>
      </c>
      <c r="B16" s="5">
        <v>13</v>
      </c>
      <c r="C16" s="5">
        <v>0</v>
      </c>
    </row>
    <row r="17" spans="1:3" x14ac:dyDescent="0.2">
      <c r="A17" s="5">
        <v>9744</v>
      </c>
      <c r="B17" s="5">
        <v>14</v>
      </c>
      <c r="C17" s="5">
        <v>0</v>
      </c>
    </row>
    <row r="18" spans="1:3" x14ac:dyDescent="0.2">
      <c r="A18" s="5">
        <v>14561</v>
      </c>
      <c r="B18" s="5">
        <v>15</v>
      </c>
      <c r="C18" s="5">
        <v>1</v>
      </c>
    </row>
    <row r="19" spans="1:3" x14ac:dyDescent="0.2">
      <c r="A19" s="5">
        <v>8564</v>
      </c>
      <c r="B19" s="5">
        <v>16</v>
      </c>
      <c r="C19" s="5">
        <v>0</v>
      </c>
    </row>
    <row r="20" spans="1:3" x14ac:dyDescent="0.2">
      <c r="A20" s="43">
        <v>12214</v>
      </c>
      <c r="B20" s="5">
        <v>17</v>
      </c>
      <c r="C20" s="5">
        <v>0</v>
      </c>
    </row>
    <row r="21" spans="1:3" x14ac:dyDescent="0.2">
      <c r="A21" s="5">
        <v>19020</v>
      </c>
      <c r="B21" s="5">
        <v>18</v>
      </c>
      <c r="C21" s="5">
        <v>1</v>
      </c>
    </row>
    <row r="22" spans="1:3" x14ac:dyDescent="0.2">
      <c r="A22" s="5">
        <v>14751</v>
      </c>
      <c r="B22" s="5">
        <v>19</v>
      </c>
      <c r="C22" s="5">
        <v>0</v>
      </c>
    </row>
    <row r="23" spans="1:3" x14ac:dyDescent="0.2">
      <c r="A23" s="5">
        <v>14269</v>
      </c>
      <c r="B23" s="5">
        <v>20</v>
      </c>
      <c r="C23" s="5">
        <v>0</v>
      </c>
    </row>
    <row r="24" spans="1:3" x14ac:dyDescent="0.2">
      <c r="A24" s="5">
        <v>14896</v>
      </c>
      <c r="B24" s="5">
        <v>21</v>
      </c>
      <c r="C24" s="5">
        <v>0</v>
      </c>
    </row>
    <row r="25" spans="1:3" x14ac:dyDescent="0.2">
      <c r="A25" s="5">
        <v>15359</v>
      </c>
      <c r="B25" s="5">
        <v>22</v>
      </c>
      <c r="C25" s="5">
        <v>0</v>
      </c>
    </row>
    <row r="26" spans="1:3" x14ac:dyDescent="0.2">
      <c r="A26" s="5">
        <v>16527</v>
      </c>
      <c r="B26" s="5">
        <v>23</v>
      </c>
      <c r="C26" s="5">
        <v>0</v>
      </c>
    </row>
    <row r="27" spans="1:3" x14ac:dyDescent="0.2">
      <c r="A27" s="5">
        <v>17029</v>
      </c>
      <c r="B27" s="5">
        <v>24</v>
      </c>
      <c r="C27" s="5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DAB2-273A-4BAA-AEA3-A0D0FC6E7BB6}">
  <dimension ref="A1:I19"/>
  <sheetViews>
    <sheetView workbookViewId="0">
      <selection activeCell="D1" sqref="D1"/>
    </sheetView>
  </sheetViews>
  <sheetFormatPr defaultRowHeight="15" x14ac:dyDescent="0.25"/>
  <cols>
    <col min="2" max="2" width="12" bestFit="1" customWidth="1"/>
    <col min="6" max="6" width="13.42578125" bestFit="1" customWidth="1"/>
  </cols>
  <sheetData>
    <row r="1" spans="1:9" x14ac:dyDescent="0.25">
      <c r="A1" t="s">
        <v>42</v>
      </c>
      <c r="D1" s="41" t="s">
        <v>205</v>
      </c>
    </row>
    <row r="2" spans="1:9" ht="15.75" thickBot="1" x14ac:dyDescent="0.3">
      <c r="C2" t="s">
        <v>131</v>
      </c>
      <c r="D2" t="s">
        <v>172</v>
      </c>
    </row>
    <row r="3" spans="1:9" x14ac:dyDescent="0.25">
      <c r="A3" s="54" t="s">
        <v>43</v>
      </c>
      <c r="B3" s="54"/>
    </row>
    <row r="4" spans="1:9" x14ac:dyDescent="0.25">
      <c r="A4" s="50" t="s">
        <v>44</v>
      </c>
      <c r="B4" s="50">
        <v>0.94426682886251911</v>
      </c>
    </row>
    <row r="5" spans="1:9" ht="15.75" thickBot="1" x14ac:dyDescent="0.3">
      <c r="A5" s="50" t="s">
        <v>45</v>
      </c>
      <c r="B5" s="50">
        <v>0.8916398440900779</v>
      </c>
      <c r="D5" s="69" t="s">
        <v>15</v>
      </c>
      <c r="E5" s="70" t="s">
        <v>33</v>
      </c>
      <c r="F5" s="70" t="s">
        <v>32</v>
      </c>
    </row>
    <row r="6" spans="1:9" ht="15.75" thickTop="1" x14ac:dyDescent="0.25">
      <c r="A6" s="50" t="s">
        <v>46</v>
      </c>
      <c r="B6" s="55">
        <v>0.88131982924151386</v>
      </c>
      <c r="D6" s="72">
        <v>25</v>
      </c>
      <c r="E6" s="72">
        <v>0</v>
      </c>
      <c r="F6" s="73">
        <f>+$B$17+(D6*$B$18)+($B$19*E6)</f>
        <v>16486.445840233588</v>
      </c>
    </row>
    <row r="7" spans="1:9" x14ac:dyDescent="0.25">
      <c r="A7" s="50" t="s">
        <v>47</v>
      </c>
      <c r="B7" s="50">
        <v>1513.4593945890606</v>
      </c>
      <c r="D7" s="72">
        <v>25</v>
      </c>
      <c r="E7" s="72">
        <v>1</v>
      </c>
      <c r="F7" s="73">
        <f>+$B$17+(D7*$B$18)+($B$19*E7)</f>
        <v>21442.309302274898</v>
      </c>
    </row>
    <row r="8" spans="1:9" ht="15.75" thickBot="1" x14ac:dyDescent="0.3">
      <c r="A8" s="52" t="s">
        <v>48</v>
      </c>
      <c r="B8" s="52">
        <v>24</v>
      </c>
    </row>
    <row r="10" spans="1:9" ht="15.75" thickBot="1" x14ac:dyDescent="0.3">
      <c r="A10" t="s">
        <v>49</v>
      </c>
    </row>
    <row r="11" spans="1:9" x14ac:dyDescent="0.25">
      <c r="A11" s="53"/>
      <c r="B11" s="53" t="s">
        <v>54</v>
      </c>
      <c r="C11" s="53" t="s">
        <v>55</v>
      </c>
      <c r="D11" s="53" t="s">
        <v>56</v>
      </c>
      <c r="E11" s="53" t="s">
        <v>57</v>
      </c>
      <c r="F11" s="53" t="s">
        <v>58</v>
      </c>
    </row>
    <row r="12" spans="1:9" x14ac:dyDescent="0.25">
      <c r="A12" s="50" t="s">
        <v>50</v>
      </c>
      <c r="B12" s="50">
        <v>2</v>
      </c>
      <c r="C12" s="50">
        <v>395804463.83786577</v>
      </c>
      <c r="D12" s="50">
        <v>197902231.91893288</v>
      </c>
      <c r="E12" s="50">
        <v>86.399085386407791</v>
      </c>
      <c r="F12" s="55">
        <v>7.3473549810921285E-11</v>
      </c>
    </row>
    <row r="13" spans="1:9" x14ac:dyDescent="0.25">
      <c r="A13" s="50" t="s">
        <v>51</v>
      </c>
      <c r="B13" s="50">
        <v>21</v>
      </c>
      <c r="C13" s="50">
        <v>48101746.120467611</v>
      </c>
      <c r="D13" s="50">
        <v>2290559.3390698861</v>
      </c>
      <c r="E13" s="50"/>
      <c r="F13" s="50"/>
    </row>
    <row r="14" spans="1:9" ht="15.75" thickBot="1" x14ac:dyDescent="0.3">
      <c r="A14" s="52" t="s">
        <v>52</v>
      </c>
      <c r="B14" s="52">
        <v>23</v>
      </c>
      <c r="C14" s="52">
        <v>443906209.95833337</v>
      </c>
      <c r="D14" s="52"/>
      <c r="E14" s="52"/>
      <c r="F14" s="52"/>
    </row>
    <row r="15" spans="1:9" ht="15.75" thickBot="1" x14ac:dyDescent="0.3"/>
    <row r="16" spans="1:9" x14ac:dyDescent="0.25">
      <c r="A16" s="53"/>
      <c r="B16" s="53" t="s">
        <v>59</v>
      </c>
      <c r="C16" s="53" t="s">
        <v>47</v>
      </c>
      <c r="D16" s="53" t="s">
        <v>60</v>
      </c>
      <c r="E16" s="53" t="s">
        <v>61</v>
      </c>
      <c r="F16" s="53" t="s">
        <v>62</v>
      </c>
      <c r="G16" s="53" t="s">
        <v>63</v>
      </c>
      <c r="H16" s="53" t="s">
        <v>64</v>
      </c>
      <c r="I16" s="53" t="s">
        <v>65</v>
      </c>
    </row>
    <row r="17" spans="1:9" x14ac:dyDescent="0.25">
      <c r="A17" s="50" t="s">
        <v>53</v>
      </c>
      <c r="B17" s="50">
        <v>3097.1830057526386</v>
      </c>
      <c r="C17" s="50">
        <v>658.79388718666928</v>
      </c>
      <c r="D17" s="50">
        <v>4.7012928717036679</v>
      </c>
      <c r="E17" s="55">
        <v>1.216909177802688E-4</v>
      </c>
      <c r="F17" s="50">
        <v>1727.1461171372757</v>
      </c>
      <c r="G17" s="50">
        <v>4467.2198943680014</v>
      </c>
      <c r="H17" s="50">
        <v>1727.1461171372757</v>
      </c>
      <c r="I17" s="50">
        <v>4467.2198943680014</v>
      </c>
    </row>
    <row r="18" spans="1:9" x14ac:dyDescent="0.25">
      <c r="A18" s="50" t="s">
        <v>15</v>
      </c>
      <c r="B18" s="50">
        <v>535.57051337923804</v>
      </c>
      <c r="C18" s="50">
        <v>44.681966306573599</v>
      </c>
      <c r="D18" s="50">
        <v>11.986278976725449</v>
      </c>
      <c r="E18" s="55">
        <v>7.436882009567312E-11</v>
      </c>
      <c r="F18" s="50">
        <v>442.64927763843184</v>
      </c>
      <c r="G18" s="50">
        <v>628.49174912004423</v>
      </c>
      <c r="H18" s="50">
        <v>442.64927763843184</v>
      </c>
      <c r="I18" s="50">
        <v>628.49174912004423</v>
      </c>
    </row>
    <row r="19" spans="1:9" ht="15.75" thickBot="1" x14ac:dyDescent="0.3">
      <c r="A19" s="52" t="s">
        <v>33</v>
      </c>
      <c r="B19" s="52">
        <v>4955.8634620413104</v>
      </c>
      <c r="C19" s="52">
        <v>829.93068927020249</v>
      </c>
      <c r="D19" s="52">
        <v>5.9714184884514143</v>
      </c>
      <c r="E19" s="34">
        <v>6.3059520281737386E-6</v>
      </c>
      <c r="F19" s="52">
        <v>3229.9281104706138</v>
      </c>
      <c r="G19" s="52">
        <v>6681.798813612013</v>
      </c>
      <c r="H19" s="52">
        <v>3229.9281104706138</v>
      </c>
      <c r="I19" s="52">
        <v>6681.798813612013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B818-DFCD-4E95-A136-79D757C21281}">
  <dimension ref="A1:E70"/>
  <sheetViews>
    <sheetView topLeftCell="A3" workbookViewId="0">
      <selection activeCell="T8" sqref="T8"/>
    </sheetView>
  </sheetViews>
  <sheetFormatPr defaultRowHeight="15" x14ac:dyDescent="0.25"/>
  <cols>
    <col min="1" max="1" width="6" style="45" bestFit="1" customWidth="1"/>
    <col min="2" max="2" width="10.85546875" style="45" bestFit="1" customWidth="1"/>
    <col min="3" max="3" width="9.140625" style="41"/>
  </cols>
  <sheetData>
    <row r="1" spans="1:5" x14ac:dyDescent="0.25">
      <c r="A1" s="17" t="s">
        <v>38</v>
      </c>
      <c r="B1" s="49"/>
    </row>
    <row r="3" spans="1:5" x14ac:dyDescent="0.25">
      <c r="A3" s="49"/>
      <c r="B3" s="19"/>
      <c r="E3" s="41" t="s">
        <v>153</v>
      </c>
    </row>
    <row r="4" spans="1:5" x14ac:dyDescent="0.25">
      <c r="A4" s="49"/>
      <c r="B4" s="19" t="s">
        <v>39</v>
      </c>
    </row>
    <row r="5" spans="1:5" ht="15.75" thickBot="1" x14ac:dyDescent="0.3">
      <c r="A5" s="22" t="s">
        <v>4</v>
      </c>
      <c r="B5" s="22" t="s">
        <v>5</v>
      </c>
      <c r="C5" s="22" t="s">
        <v>176</v>
      </c>
    </row>
    <row r="6" spans="1:5" ht="15.75" thickTop="1" x14ac:dyDescent="0.25">
      <c r="A6" s="20">
        <v>1949</v>
      </c>
      <c r="B6" s="20">
        <v>31.722159999999999</v>
      </c>
    </row>
    <row r="7" spans="1:5" x14ac:dyDescent="0.25">
      <c r="A7" s="20">
        <v>1950</v>
      </c>
      <c r="B7" s="20">
        <v>35.540384000000003</v>
      </c>
      <c r="C7" s="41" t="str">
        <f t="shared" ref="C7:C14" si="0">IF(B6&lt;B7,"Up","Down")</f>
        <v>Up</v>
      </c>
    </row>
    <row r="8" spans="1:5" x14ac:dyDescent="0.25">
      <c r="A8" s="20">
        <v>1951</v>
      </c>
      <c r="B8" s="20">
        <v>38.750615000000003</v>
      </c>
      <c r="C8" s="41" t="str">
        <f t="shared" si="0"/>
        <v>Up</v>
      </c>
    </row>
    <row r="9" spans="1:5" x14ac:dyDescent="0.25">
      <c r="A9" s="20">
        <v>1952</v>
      </c>
      <c r="B9" s="20">
        <v>37.916913000000001</v>
      </c>
      <c r="C9" s="41" t="str">
        <f t="shared" si="0"/>
        <v>Down</v>
      </c>
    </row>
    <row r="10" spans="1:5" x14ac:dyDescent="0.25">
      <c r="A10" s="20">
        <v>1953</v>
      </c>
      <c r="B10" s="20">
        <v>38.180796000000001</v>
      </c>
      <c r="C10" s="41" t="str">
        <f t="shared" si="0"/>
        <v>Up</v>
      </c>
    </row>
    <row r="11" spans="1:5" x14ac:dyDescent="0.25">
      <c r="A11" s="21">
        <v>1954</v>
      </c>
      <c r="B11" s="20">
        <v>36.518430000000002</v>
      </c>
      <c r="C11" s="41" t="str">
        <f t="shared" si="0"/>
        <v>Down</v>
      </c>
    </row>
    <row r="12" spans="1:5" x14ac:dyDescent="0.25">
      <c r="A12" s="20">
        <v>1955</v>
      </c>
      <c r="B12" s="20">
        <v>40.147666999999998</v>
      </c>
      <c r="C12" s="41" t="str">
        <f t="shared" si="0"/>
        <v>Up</v>
      </c>
    </row>
    <row r="13" spans="1:5" x14ac:dyDescent="0.25">
      <c r="A13" s="20">
        <v>1956</v>
      </c>
      <c r="B13" s="20">
        <v>42.622033000000002</v>
      </c>
      <c r="C13" s="41" t="str">
        <f t="shared" si="0"/>
        <v>Up</v>
      </c>
    </row>
    <row r="14" spans="1:5" x14ac:dyDescent="0.25">
      <c r="A14" s="20">
        <v>1957</v>
      </c>
      <c r="B14" s="20">
        <v>42.982790000000001</v>
      </c>
      <c r="C14" s="41" t="str">
        <f t="shared" si="0"/>
        <v>Up</v>
      </c>
    </row>
    <row r="15" spans="1:5" x14ac:dyDescent="0.25">
      <c r="A15" s="20">
        <v>1958</v>
      </c>
      <c r="B15" s="20">
        <v>40.133327000000001</v>
      </c>
      <c r="C15" s="41" t="str">
        <f>IF(B14&lt;B15,"Up","Down")</f>
        <v>Down</v>
      </c>
    </row>
    <row r="16" spans="1:5" x14ac:dyDescent="0.25">
      <c r="A16" s="20">
        <v>1959</v>
      </c>
      <c r="B16" s="20">
        <v>41.948742000000003</v>
      </c>
      <c r="C16" s="41" t="str">
        <f t="shared" ref="C16:C69" si="1">IF(B15&lt;B16,"Up","Down")</f>
        <v>Up</v>
      </c>
    </row>
    <row r="17" spans="1:3" x14ac:dyDescent="0.25">
      <c r="A17" s="20">
        <v>1960</v>
      </c>
      <c r="B17" s="20">
        <v>42.803347000000002</v>
      </c>
      <c r="C17" s="41" t="str">
        <f t="shared" si="1"/>
        <v>Up</v>
      </c>
    </row>
    <row r="18" spans="1:3" x14ac:dyDescent="0.25">
      <c r="A18" s="20">
        <v>1961</v>
      </c>
      <c r="B18" s="20">
        <v>43.279040000000002</v>
      </c>
      <c r="C18" s="41" t="str">
        <f t="shared" si="1"/>
        <v>Up</v>
      </c>
    </row>
    <row r="19" spans="1:3" x14ac:dyDescent="0.25">
      <c r="A19" s="20">
        <v>1962</v>
      </c>
      <c r="B19" s="20">
        <v>44.875723999999998</v>
      </c>
      <c r="C19" s="41" t="str">
        <f t="shared" si="1"/>
        <v>Up</v>
      </c>
    </row>
    <row r="20" spans="1:3" x14ac:dyDescent="0.25">
      <c r="A20" s="20">
        <v>1963</v>
      </c>
      <c r="B20" s="20">
        <v>47.171759000000002</v>
      </c>
      <c r="C20" s="41" t="str">
        <f t="shared" si="1"/>
        <v>Up</v>
      </c>
    </row>
    <row r="21" spans="1:3" x14ac:dyDescent="0.25">
      <c r="A21" s="20">
        <v>1964</v>
      </c>
      <c r="B21" s="20">
        <v>49.054017999999999</v>
      </c>
      <c r="C21" s="41" t="str">
        <f t="shared" si="1"/>
        <v>Up</v>
      </c>
    </row>
    <row r="22" spans="1:3" x14ac:dyDescent="0.25">
      <c r="A22" s="20">
        <v>1965</v>
      </c>
      <c r="B22" s="20">
        <v>50.673881999999999</v>
      </c>
      <c r="C22" s="41" t="str">
        <f t="shared" si="1"/>
        <v>Up</v>
      </c>
    </row>
    <row r="23" spans="1:3" x14ac:dyDescent="0.25">
      <c r="A23" s="20">
        <v>1966</v>
      </c>
      <c r="B23" s="20">
        <v>53.531987000000001</v>
      </c>
      <c r="C23" s="41" t="str">
        <f t="shared" si="1"/>
        <v>Up</v>
      </c>
    </row>
    <row r="24" spans="1:3" x14ac:dyDescent="0.25">
      <c r="A24" s="20">
        <v>1967</v>
      </c>
      <c r="B24" s="20">
        <v>56.375801000000003</v>
      </c>
      <c r="C24" s="41" t="str">
        <f t="shared" si="1"/>
        <v>Up</v>
      </c>
    </row>
    <row r="25" spans="1:3" x14ac:dyDescent="0.25">
      <c r="A25" s="20">
        <v>1968</v>
      </c>
      <c r="B25" s="20">
        <v>58.220376000000002</v>
      </c>
      <c r="C25" s="41" t="str">
        <f t="shared" si="1"/>
        <v>Up</v>
      </c>
    </row>
    <row r="26" spans="1:3" x14ac:dyDescent="0.25">
      <c r="A26" s="20">
        <v>1969</v>
      </c>
      <c r="B26" s="20">
        <v>60.534182000000001</v>
      </c>
      <c r="C26" s="41" t="str">
        <f t="shared" si="1"/>
        <v>Up</v>
      </c>
    </row>
    <row r="27" spans="1:3" x14ac:dyDescent="0.25">
      <c r="A27" s="20">
        <v>1970</v>
      </c>
      <c r="B27" s="20">
        <v>63.495438999999998</v>
      </c>
      <c r="C27" s="41" t="str">
        <f t="shared" si="1"/>
        <v>Up</v>
      </c>
    </row>
    <row r="28" spans="1:3" x14ac:dyDescent="0.25">
      <c r="A28" s="20">
        <v>1971</v>
      </c>
      <c r="B28" s="20">
        <v>62.716712000000001</v>
      </c>
      <c r="C28" s="41" t="str">
        <f t="shared" si="1"/>
        <v>Down</v>
      </c>
    </row>
    <row r="29" spans="1:3" x14ac:dyDescent="0.25">
      <c r="A29" s="20">
        <v>1972</v>
      </c>
      <c r="B29" s="20">
        <v>63.903663999999999</v>
      </c>
      <c r="C29" s="41" t="str">
        <f t="shared" si="1"/>
        <v>Up</v>
      </c>
    </row>
    <row r="30" spans="1:3" x14ac:dyDescent="0.25">
      <c r="A30" s="20">
        <v>1973</v>
      </c>
      <c r="B30" s="20">
        <v>63.562604999999998</v>
      </c>
      <c r="C30" s="41" t="str">
        <f t="shared" si="1"/>
        <v>Down</v>
      </c>
    </row>
    <row r="31" spans="1:3" x14ac:dyDescent="0.25">
      <c r="A31" s="20">
        <v>1974</v>
      </c>
      <c r="B31" s="20">
        <v>62.344692000000002</v>
      </c>
      <c r="C31" s="41" t="str">
        <f t="shared" si="1"/>
        <v>Down</v>
      </c>
    </row>
    <row r="32" spans="1:3" x14ac:dyDescent="0.25">
      <c r="A32" s="20">
        <v>1975</v>
      </c>
      <c r="B32" s="20">
        <v>61.320191000000001</v>
      </c>
      <c r="C32" s="41" t="str">
        <f t="shared" si="1"/>
        <v>Down</v>
      </c>
    </row>
    <row r="33" spans="1:3" x14ac:dyDescent="0.25">
      <c r="A33" s="20">
        <v>1976</v>
      </c>
      <c r="B33" s="20">
        <v>61.561168000000002</v>
      </c>
      <c r="C33" s="41" t="str">
        <f t="shared" si="1"/>
        <v>Up</v>
      </c>
    </row>
    <row r="34" spans="1:3" x14ac:dyDescent="0.25">
      <c r="A34" s="20">
        <v>1977</v>
      </c>
      <c r="B34" s="20">
        <v>62.011510999999999</v>
      </c>
      <c r="C34" s="41" t="str">
        <f t="shared" si="1"/>
        <v>Up</v>
      </c>
    </row>
    <row r="35" spans="1:3" x14ac:dyDescent="0.25">
      <c r="A35" s="20">
        <v>1978</v>
      </c>
      <c r="B35" s="20">
        <v>63.103684000000001</v>
      </c>
      <c r="C35" s="41" t="str">
        <f t="shared" si="1"/>
        <v>Up</v>
      </c>
    </row>
    <row r="36" spans="1:3" x14ac:dyDescent="0.25">
      <c r="A36" s="20">
        <v>1979</v>
      </c>
      <c r="B36" s="20">
        <v>65.904290000000003</v>
      </c>
      <c r="C36" s="41" t="str">
        <f t="shared" si="1"/>
        <v>Up</v>
      </c>
    </row>
    <row r="37" spans="1:3" x14ac:dyDescent="0.25">
      <c r="A37" s="20">
        <v>1980</v>
      </c>
      <c r="B37" s="20">
        <v>67.175383999999994</v>
      </c>
      <c r="C37" s="41" t="str">
        <f t="shared" si="1"/>
        <v>Up</v>
      </c>
    </row>
    <row r="38" spans="1:3" x14ac:dyDescent="0.25">
      <c r="A38" s="20">
        <v>1981</v>
      </c>
      <c r="B38" s="20">
        <v>66.950605999999993</v>
      </c>
      <c r="C38" s="41" t="str">
        <f t="shared" si="1"/>
        <v>Down</v>
      </c>
    </row>
    <row r="39" spans="1:3" x14ac:dyDescent="0.25">
      <c r="A39" s="20">
        <v>1982</v>
      </c>
      <c r="B39" s="20">
        <v>66.568607</v>
      </c>
      <c r="C39" s="41" t="str">
        <f t="shared" si="1"/>
        <v>Down</v>
      </c>
    </row>
    <row r="40" spans="1:3" x14ac:dyDescent="0.25">
      <c r="A40" s="20">
        <v>1983</v>
      </c>
      <c r="B40" s="20">
        <v>64.114121999999995</v>
      </c>
      <c r="C40" s="41" t="str">
        <f t="shared" si="1"/>
        <v>Down</v>
      </c>
    </row>
    <row r="41" spans="1:3" x14ac:dyDescent="0.25">
      <c r="A41" s="20">
        <v>1984</v>
      </c>
      <c r="B41" s="20">
        <v>68.839550000000003</v>
      </c>
      <c r="C41" s="41" t="str">
        <f t="shared" si="1"/>
        <v>Up</v>
      </c>
    </row>
    <row r="42" spans="1:3" x14ac:dyDescent="0.25">
      <c r="A42" s="20">
        <v>1985</v>
      </c>
      <c r="B42" s="20">
        <v>67.698303999999993</v>
      </c>
      <c r="C42" s="41" t="str">
        <f t="shared" si="1"/>
        <v>Down</v>
      </c>
    </row>
    <row r="43" spans="1:3" x14ac:dyDescent="0.25">
      <c r="A43" s="20">
        <v>1986</v>
      </c>
      <c r="B43" s="20">
        <v>67.066479999999999</v>
      </c>
      <c r="C43" s="41" t="str">
        <f t="shared" si="1"/>
        <v>Down</v>
      </c>
    </row>
    <row r="44" spans="1:3" x14ac:dyDescent="0.25">
      <c r="A44" s="20">
        <v>1987</v>
      </c>
      <c r="B44" s="20">
        <v>67.542484999999999</v>
      </c>
      <c r="C44" s="41" t="str">
        <f t="shared" si="1"/>
        <v>Up</v>
      </c>
    </row>
    <row r="45" spans="1:3" x14ac:dyDescent="0.25">
      <c r="A45" s="20">
        <v>1988</v>
      </c>
      <c r="B45" s="20">
        <v>68.918718999999996</v>
      </c>
      <c r="C45" s="41" t="str">
        <f t="shared" si="1"/>
        <v>Up</v>
      </c>
    </row>
    <row r="46" spans="1:3" x14ac:dyDescent="0.25">
      <c r="A46" s="20">
        <v>1989</v>
      </c>
      <c r="B46" s="20">
        <v>69.320071999999996</v>
      </c>
      <c r="C46" s="41" t="str">
        <f t="shared" si="1"/>
        <v>Up</v>
      </c>
    </row>
    <row r="47" spans="1:3" x14ac:dyDescent="0.25">
      <c r="A47" s="20">
        <v>1990</v>
      </c>
      <c r="B47" s="20">
        <v>70.704628999999997</v>
      </c>
      <c r="C47" s="41" t="str">
        <f t="shared" si="1"/>
        <v>Up</v>
      </c>
    </row>
    <row r="48" spans="1:3" x14ac:dyDescent="0.25">
      <c r="A48" s="20">
        <v>1991</v>
      </c>
      <c r="B48" s="20">
        <v>70.362375</v>
      </c>
      <c r="C48" s="41" t="str">
        <f t="shared" si="1"/>
        <v>Down</v>
      </c>
    </row>
    <row r="49" spans="1:3" x14ac:dyDescent="0.25">
      <c r="A49" s="20">
        <v>1992</v>
      </c>
      <c r="B49" s="20">
        <v>69.955616000000006</v>
      </c>
      <c r="C49" s="41" t="str">
        <f t="shared" si="1"/>
        <v>Down</v>
      </c>
    </row>
    <row r="50" spans="1:3" x14ac:dyDescent="0.25">
      <c r="A50" s="20">
        <v>1993</v>
      </c>
      <c r="B50" s="20">
        <v>68.315359999999998</v>
      </c>
      <c r="C50" s="41" t="str">
        <f t="shared" si="1"/>
        <v>Down</v>
      </c>
    </row>
    <row r="51" spans="1:3" x14ac:dyDescent="0.25">
      <c r="A51" s="20">
        <v>1994</v>
      </c>
      <c r="B51" s="20">
        <v>70.725632000000004</v>
      </c>
      <c r="C51" s="41" t="str">
        <f t="shared" si="1"/>
        <v>Up</v>
      </c>
    </row>
    <row r="52" spans="1:3" x14ac:dyDescent="0.25">
      <c r="A52" s="20">
        <v>1995</v>
      </c>
      <c r="B52" s="20">
        <v>71.173993999999993</v>
      </c>
      <c r="C52" s="41" t="str">
        <f t="shared" si="1"/>
        <v>Up</v>
      </c>
    </row>
    <row r="53" spans="1:3" x14ac:dyDescent="0.25">
      <c r="A53" s="20">
        <v>1996</v>
      </c>
      <c r="B53" s="20">
        <v>72.486071999999993</v>
      </c>
      <c r="C53" s="41" t="str">
        <f t="shared" si="1"/>
        <v>Up</v>
      </c>
    </row>
    <row r="54" spans="1:3" x14ac:dyDescent="0.25">
      <c r="A54" s="20">
        <v>1997</v>
      </c>
      <c r="B54" s="20">
        <v>72.471913000000001</v>
      </c>
      <c r="C54" s="41" t="str">
        <f t="shared" si="1"/>
        <v>Down</v>
      </c>
    </row>
    <row r="55" spans="1:3" x14ac:dyDescent="0.25">
      <c r="A55" s="20">
        <v>1998</v>
      </c>
      <c r="B55" s="20">
        <v>72.876230000000007</v>
      </c>
      <c r="C55" s="41" t="str">
        <f t="shared" si="1"/>
        <v>Up</v>
      </c>
    </row>
    <row r="56" spans="1:3" x14ac:dyDescent="0.25">
      <c r="A56" s="20">
        <v>1999</v>
      </c>
      <c r="B56" s="20">
        <v>71.742196000000007</v>
      </c>
      <c r="C56" s="41" t="str">
        <f t="shared" si="1"/>
        <v>Down</v>
      </c>
    </row>
    <row r="57" spans="1:3" x14ac:dyDescent="0.25">
      <c r="A57" s="20">
        <v>2000</v>
      </c>
      <c r="B57" s="20">
        <v>71.332158000000007</v>
      </c>
      <c r="C57" s="41" t="str">
        <f t="shared" si="1"/>
        <v>Down</v>
      </c>
    </row>
    <row r="58" spans="1:3" x14ac:dyDescent="0.25">
      <c r="A58" s="20">
        <v>2001</v>
      </c>
      <c r="B58" s="20">
        <v>71.734566999999998</v>
      </c>
      <c r="C58" s="41" t="str">
        <f t="shared" si="1"/>
        <v>Up</v>
      </c>
    </row>
    <row r="59" spans="1:3" x14ac:dyDescent="0.25">
      <c r="A59" s="20">
        <v>2002</v>
      </c>
      <c r="B59" s="20">
        <v>70.713029000000006</v>
      </c>
      <c r="C59" s="41" t="str">
        <f t="shared" si="1"/>
        <v>Down</v>
      </c>
    </row>
    <row r="60" spans="1:3" x14ac:dyDescent="0.25">
      <c r="A60" s="20">
        <v>2003</v>
      </c>
      <c r="B60" s="20">
        <v>69.938280000000006</v>
      </c>
      <c r="C60" s="41" t="str">
        <f t="shared" si="1"/>
        <v>Down</v>
      </c>
    </row>
    <row r="61" spans="1:3" x14ac:dyDescent="0.25">
      <c r="A61" s="20">
        <v>2004</v>
      </c>
      <c r="B61" s="20">
        <v>70.232901999999996</v>
      </c>
      <c r="C61" s="41" t="str">
        <f t="shared" si="1"/>
        <v>Up</v>
      </c>
    </row>
    <row r="62" spans="1:3" x14ac:dyDescent="0.25">
      <c r="A62" s="20">
        <v>2005</v>
      </c>
      <c r="B62" s="20">
        <v>69.434000999999995</v>
      </c>
      <c r="C62" s="41" t="str">
        <f t="shared" si="1"/>
        <v>Down</v>
      </c>
    </row>
    <row r="63" spans="1:3" x14ac:dyDescent="0.25">
      <c r="A63" s="20">
        <v>2006</v>
      </c>
      <c r="B63" s="20">
        <v>70.751868999999999</v>
      </c>
      <c r="C63" s="41" t="str">
        <f t="shared" si="1"/>
        <v>Up</v>
      </c>
    </row>
    <row r="64" spans="1:3" x14ac:dyDescent="0.25">
      <c r="A64" s="20">
        <v>2007</v>
      </c>
      <c r="B64" s="20">
        <v>71.419022999999996</v>
      </c>
      <c r="C64" s="41" t="str">
        <f t="shared" si="1"/>
        <v>Up</v>
      </c>
    </row>
    <row r="65" spans="1:3" x14ac:dyDescent="0.25">
      <c r="A65" s="20">
        <v>2008</v>
      </c>
      <c r="B65" s="20">
        <v>73.233666999999997</v>
      </c>
      <c r="C65" s="41" t="str">
        <f t="shared" si="1"/>
        <v>Up</v>
      </c>
    </row>
    <row r="66" spans="1:3" x14ac:dyDescent="0.25">
      <c r="A66" s="20">
        <v>2009</v>
      </c>
      <c r="B66" s="20">
        <v>72.681077999999999</v>
      </c>
      <c r="C66" s="41" t="str">
        <f t="shared" si="1"/>
        <v>Down</v>
      </c>
    </row>
    <row r="67" spans="1:3" x14ac:dyDescent="0.25">
      <c r="A67" s="20">
        <v>2010</v>
      </c>
      <c r="B67" s="20">
        <v>74.769216999999998</v>
      </c>
      <c r="C67" s="41" t="str">
        <f t="shared" si="1"/>
        <v>Up</v>
      </c>
    </row>
    <row r="68" spans="1:3" x14ac:dyDescent="0.25">
      <c r="A68" s="20">
        <v>2011</v>
      </c>
      <c r="B68" s="20">
        <v>78.002358000000001</v>
      </c>
      <c r="C68" s="41" t="str">
        <f t="shared" si="1"/>
        <v>Up</v>
      </c>
    </row>
    <row r="69" spans="1:3" x14ac:dyDescent="0.25">
      <c r="A69" s="20">
        <v>2012</v>
      </c>
      <c r="B69" s="20">
        <v>79.251064</v>
      </c>
      <c r="C69" s="41" t="str">
        <f t="shared" si="1"/>
        <v>Up</v>
      </c>
    </row>
    <row r="70" spans="1:3" x14ac:dyDescent="0.25">
      <c r="A70" s="49"/>
    </row>
  </sheetData>
  <conditionalFormatting sqref="C1:C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5C63-3EC6-4A3C-A5EE-71C3F147493A}">
  <dimension ref="A1:E70"/>
  <sheetViews>
    <sheetView workbookViewId="0">
      <selection activeCell="P15" sqref="P15"/>
    </sheetView>
  </sheetViews>
  <sheetFormatPr defaultRowHeight="15" x14ac:dyDescent="0.25"/>
  <cols>
    <col min="1" max="1" width="6" style="45" bestFit="1" customWidth="1"/>
    <col min="2" max="2" width="10.42578125" style="45" bestFit="1" customWidth="1"/>
    <col min="3" max="3" width="9.140625" style="41"/>
  </cols>
  <sheetData>
    <row r="1" spans="1:5" x14ac:dyDescent="0.25">
      <c r="A1" s="17" t="s">
        <v>38</v>
      </c>
      <c r="B1" s="49"/>
    </row>
    <row r="2" spans="1:5" x14ac:dyDescent="0.25">
      <c r="E2" t="s">
        <v>181</v>
      </c>
    </row>
    <row r="3" spans="1:5" x14ac:dyDescent="0.25">
      <c r="A3" s="49"/>
      <c r="B3" s="19"/>
    </row>
    <row r="4" spans="1:5" x14ac:dyDescent="0.25">
      <c r="A4" s="49"/>
      <c r="B4" s="19" t="s">
        <v>39</v>
      </c>
    </row>
    <row r="5" spans="1:5" ht="15.75" thickBot="1" x14ac:dyDescent="0.3">
      <c r="A5" s="22" t="s">
        <v>4</v>
      </c>
      <c r="B5" s="22" t="s">
        <v>6</v>
      </c>
      <c r="C5" s="22" t="s">
        <v>176</v>
      </c>
    </row>
    <row r="6" spans="1:5" ht="15.75" thickTop="1" x14ac:dyDescent="0.25">
      <c r="A6" s="20">
        <v>1949</v>
      </c>
      <c r="B6" s="20">
        <v>1.4481580000000001</v>
      </c>
    </row>
    <row r="7" spans="1:5" x14ac:dyDescent="0.25">
      <c r="A7" s="20">
        <v>1950</v>
      </c>
      <c r="B7" s="20">
        <v>1.912887</v>
      </c>
      <c r="C7" s="41" t="str">
        <f t="shared" ref="C7:C14" si="0">IF(B6&lt;B7,"Up","Down")</f>
        <v>Up</v>
      </c>
    </row>
    <row r="8" spans="1:5" x14ac:dyDescent="0.25">
      <c r="A8" s="20">
        <v>1951</v>
      </c>
      <c r="B8" s="20">
        <v>1.892425</v>
      </c>
      <c r="C8" s="41" t="str">
        <f t="shared" si="0"/>
        <v>Down</v>
      </c>
    </row>
    <row r="9" spans="1:5" x14ac:dyDescent="0.25">
      <c r="A9" s="20">
        <v>1952</v>
      </c>
      <c r="B9" s="20">
        <v>2.1459839999999999</v>
      </c>
      <c r="C9" s="41" t="str">
        <f t="shared" si="0"/>
        <v>Up</v>
      </c>
    </row>
    <row r="10" spans="1:5" x14ac:dyDescent="0.25">
      <c r="A10" s="20">
        <v>1953</v>
      </c>
      <c r="B10" s="20">
        <v>2.3130419999999998</v>
      </c>
      <c r="C10" s="41" t="str">
        <f t="shared" si="0"/>
        <v>Up</v>
      </c>
    </row>
    <row r="11" spans="1:5" x14ac:dyDescent="0.25">
      <c r="A11" s="21">
        <v>1954</v>
      </c>
      <c r="B11" s="20">
        <v>2.3478759999999999</v>
      </c>
      <c r="C11" s="41" t="str">
        <f t="shared" si="0"/>
        <v>Up</v>
      </c>
    </row>
    <row r="12" spans="1:5" x14ac:dyDescent="0.25">
      <c r="A12" s="20">
        <v>1955</v>
      </c>
      <c r="B12" s="20">
        <v>2.7899080000000001</v>
      </c>
      <c r="C12" s="41" t="str">
        <f t="shared" si="0"/>
        <v>Up</v>
      </c>
    </row>
    <row r="13" spans="1:5" x14ac:dyDescent="0.25">
      <c r="A13" s="20">
        <v>1956</v>
      </c>
      <c r="B13" s="20">
        <v>3.2067410000000001</v>
      </c>
      <c r="C13" s="41" t="str">
        <f t="shared" si="0"/>
        <v>Up</v>
      </c>
    </row>
    <row r="14" spans="1:5" x14ac:dyDescent="0.25">
      <c r="A14" s="20">
        <v>1957</v>
      </c>
      <c r="B14" s="20">
        <v>3.5289830000000002</v>
      </c>
      <c r="C14" s="41" t="str">
        <f t="shared" si="0"/>
        <v>Up</v>
      </c>
    </row>
    <row r="15" spans="1:5" x14ac:dyDescent="0.25">
      <c r="A15" s="20">
        <v>1958</v>
      </c>
      <c r="B15" s="20">
        <v>3.8843709999999998</v>
      </c>
      <c r="C15" s="41" t="str">
        <f>IF(B14&lt;B15,"Up","Down")</f>
        <v>Up</v>
      </c>
    </row>
    <row r="16" spans="1:5" x14ac:dyDescent="0.25">
      <c r="A16" s="20">
        <v>1959</v>
      </c>
      <c r="B16" s="20">
        <v>4.0762780000000003</v>
      </c>
      <c r="C16" s="41" t="str">
        <f t="shared" ref="C16:C69" si="1">IF(B15&lt;B16,"Up","Down")</f>
        <v>Up</v>
      </c>
    </row>
    <row r="17" spans="1:3" x14ac:dyDescent="0.25">
      <c r="A17" s="20">
        <v>1960</v>
      </c>
      <c r="B17" s="20">
        <v>4.1876259999999998</v>
      </c>
      <c r="C17" s="41" t="str">
        <f t="shared" si="1"/>
        <v>Up</v>
      </c>
    </row>
    <row r="18" spans="1:3" x14ac:dyDescent="0.25">
      <c r="A18" s="20">
        <v>1961</v>
      </c>
      <c r="B18" s="20">
        <v>4.4369009999999998</v>
      </c>
      <c r="C18" s="41" t="str">
        <f t="shared" si="1"/>
        <v>Up</v>
      </c>
    </row>
    <row r="19" spans="1:3" x14ac:dyDescent="0.25">
      <c r="A19" s="20">
        <v>1962</v>
      </c>
      <c r="B19" s="20">
        <v>4.9942789999999997</v>
      </c>
      <c r="C19" s="41" t="str">
        <f t="shared" si="1"/>
        <v>Up</v>
      </c>
    </row>
    <row r="20" spans="1:3" x14ac:dyDescent="0.25">
      <c r="A20" s="20">
        <v>1963</v>
      </c>
      <c r="B20" s="20">
        <v>5.0866540000000002</v>
      </c>
      <c r="C20" s="41" t="str">
        <f t="shared" si="1"/>
        <v>Up</v>
      </c>
    </row>
    <row r="21" spans="1:3" x14ac:dyDescent="0.25">
      <c r="A21" s="20">
        <v>1964</v>
      </c>
      <c r="B21" s="20">
        <v>5.4472959999999997</v>
      </c>
      <c r="C21" s="41" t="str">
        <f t="shared" si="1"/>
        <v>Up</v>
      </c>
    </row>
    <row r="22" spans="1:3" x14ac:dyDescent="0.25">
      <c r="A22" s="20">
        <v>1965</v>
      </c>
      <c r="B22" s="20">
        <v>5.8919350000000001</v>
      </c>
      <c r="C22" s="41" t="str">
        <f t="shared" si="1"/>
        <v>Up</v>
      </c>
    </row>
    <row r="23" spans="1:3" x14ac:dyDescent="0.25">
      <c r="A23" s="20">
        <v>1966</v>
      </c>
      <c r="B23" s="20">
        <v>6.1458320000000004</v>
      </c>
      <c r="C23" s="41" t="str">
        <f t="shared" si="1"/>
        <v>Up</v>
      </c>
    </row>
    <row r="24" spans="1:3" x14ac:dyDescent="0.25">
      <c r="A24" s="20">
        <v>1967</v>
      </c>
      <c r="B24" s="20">
        <v>6.1591550000000002</v>
      </c>
      <c r="C24" s="41" t="str">
        <f t="shared" si="1"/>
        <v>Up</v>
      </c>
    </row>
    <row r="25" spans="1:3" x14ac:dyDescent="0.25">
      <c r="A25" s="20">
        <v>1968</v>
      </c>
      <c r="B25" s="20">
        <v>6.9051140000000002</v>
      </c>
      <c r="C25" s="41" t="str">
        <f t="shared" si="1"/>
        <v>Up</v>
      </c>
    </row>
    <row r="26" spans="1:3" x14ac:dyDescent="0.25">
      <c r="A26" s="20">
        <v>1969</v>
      </c>
      <c r="B26" s="20">
        <v>7.6762160000000002</v>
      </c>
      <c r="C26" s="41" t="str">
        <f t="shared" si="1"/>
        <v>Up</v>
      </c>
    </row>
    <row r="27" spans="1:3" x14ac:dyDescent="0.25">
      <c r="A27" s="20">
        <v>1970</v>
      </c>
      <c r="B27" s="20">
        <v>8.3416149999999991</v>
      </c>
      <c r="C27" s="41" t="str">
        <f t="shared" si="1"/>
        <v>Up</v>
      </c>
    </row>
    <row r="28" spans="1:3" x14ac:dyDescent="0.25">
      <c r="A28" s="20">
        <v>1971</v>
      </c>
      <c r="B28" s="20">
        <v>9.53477</v>
      </c>
      <c r="C28" s="41" t="str">
        <f t="shared" si="1"/>
        <v>Up</v>
      </c>
    </row>
    <row r="29" spans="1:3" x14ac:dyDescent="0.25">
      <c r="A29" s="20">
        <v>1972</v>
      </c>
      <c r="B29" s="20">
        <v>11.387141</v>
      </c>
      <c r="C29" s="41" t="str">
        <f t="shared" si="1"/>
        <v>Up</v>
      </c>
    </row>
    <row r="30" spans="1:3" x14ac:dyDescent="0.25">
      <c r="A30" s="20">
        <v>1973</v>
      </c>
      <c r="B30" s="20">
        <v>14.613144999999999</v>
      </c>
      <c r="C30" s="41" t="str">
        <f t="shared" si="1"/>
        <v>Up</v>
      </c>
    </row>
    <row r="31" spans="1:3" x14ac:dyDescent="0.25">
      <c r="A31" s="20">
        <v>1974</v>
      </c>
      <c r="B31" s="20">
        <v>14.304275000000001</v>
      </c>
      <c r="C31" s="41" t="str">
        <f t="shared" si="1"/>
        <v>Down</v>
      </c>
    </row>
    <row r="32" spans="1:3" x14ac:dyDescent="0.25">
      <c r="A32" s="20">
        <v>1975</v>
      </c>
      <c r="B32" s="20">
        <v>14.032389</v>
      </c>
      <c r="C32" s="41" t="str">
        <f t="shared" si="1"/>
        <v>Down</v>
      </c>
    </row>
    <row r="33" spans="1:3" x14ac:dyDescent="0.25">
      <c r="A33" s="20">
        <v>1976</v>
      </c>
      <c r="B33" s="20">
        <v>16.760058999999998</v>
      </c>
      <c r="C33" s="41" t="str">
        <f t="shared" si="1"/>
        <v>Up</v>
      </c>
    </row>
    <row r="34" spans="1:3" x14ac:dyDescent="0.25">
      <c r="A34" s="20">
        <v>1977</v>
      </c>
      <c r="B34" s="20">
        <v>19.948131</v>
      </c>
      <c r="C34" s="41" t="str">
        <f t="shared" si="1"/>
        <v>Up</v>
      </c>
    </row>
    <row r="35" spans="1:3" x14ac:dyDescent="0.25">
      <c r="A35" s="20">
        <v>1978</v>
      </c>
      <c r="B35" s="20">
        <v>19.106169999999999</v>
      </c>
      <c r="C35" s="41" t="str">
        <f t="shared" si="1"/>
        <v>Down</v>
      </c>
    </row>
    <row r="36" spans="1:3" x14ac:dyDescent="0.25">
      <c r="A36" s="20">
        <v>1979</v>
      </c>
      <c r="B36" s="20">
        <v>19.459817000000001</v>
      </c>
      <c r="C36" s="41" t="str">
        <f t="shared" si="1"/>
        <v>Up</v>
      </c>
    </row>
    <row r="37" spans="1:3" x14ac:dyDescent="0.25">
      <c r="A37" s="20">
        <v>1980</v>
      </c>
      <c r="B37" s="20">
        <v>15.796234999999999</v>
      </c>
      <c r="C37" s="41" t="str">
        <f t="shared" si="1"/>
        <v>Down</v>
      </c>
    </row>
    <row r="38" spans="1:3" x14ac:dyDescent="0.25">
      <c r="A38" s="20">
        <v>1981</v>
      </c>
      <c r="B38" s="20">
        <v>13.719027000000001</v>
      </c>
      <c r="C38" s="41" t="str">
        <f t="shared" si="1"/>
        <v>Down</v>
      </c>
    </row>
    <row r="39" spans="1:3" x14ac:dyDescent="0.25">
      <c r="A39" s="20">
        <v>1982</v>
      </c>
      <c r="B39" s="20">
        <v>11.861081</v>
      </c>
      <c r="C39" s="41" t="str">
        <f t="shared" si="1"/>
        <v>Down</v>
      </c>
    </row>
    <row r="40" spans="1:3" x14ac:dyDescent="0.25">
      <c r="A40" s="20">
        <v>1983</v>
      </c>
      <c r="B40" s="20">
        <v>11.751802</v>
      </c>
      <c r="C40" s="41" t="str">
        <f t="shared" si="1"/>
        <v>Down</v>
      </c>
    </row>
    <row r="41" spans="1:3" x14ac:dyDescent="0.25">
      <c r="A41" s="20">
        <v>1984</v>
      </c>
      <c r="B41" s="20">
        <v>12.470726000000001</v>
      </c>
      <c r="C41" s="41" t="str">
        <f t="shared" si="1"/>
        <v>Up</v>
      </c>
    </row>
    <row r="42" spans="1:3" x14ac:dyDescent="0.25">
      <c r="A42" s="20">
        <v>1985</v>
      </c>
      <c r="B42" s="20">
        <v>11.780575000000001</v>
      </c>
      <c r="C42" s="41" t="str">
        <f t="shared" si="1"/>
        <v>Down</v>
      </c>
    </row>
    <row r="43" spans="1:3" x14ac:dyDescent="0.25">
      <c r="A43" s="20">
        <v>1986</v>
      </c>
      <c r="B43" s="20">
        <v>14.151401999999999</v>
      </c>
      <c r="C43" s="41" t="str">
        <f t="shared" si="1"/>
        <v>Up</v>
      </c>
    </row>
    <row r="44" spans="1:3" x14ac:dyDescent="0.25">
      <c r="A44" s="20">
        <v>1987</v>
      </c>
      <c r="B44" s="20">
        <v>15.398223</v>
      </c>
      <c r="C44" s="41" t="str">
        <f t="shared" si="1"/>
        <v>Up</v>
      </c>
    </row>
    <row r="45" spans="1:3" x14ac:dyDescent="0.25">
      <c r="A45" s="20">
        <v>1988</v>
      </c>
      <c r="B45" s="20">
        <v>17.295929999999998</v>
      </c>
      <c r="C45" s="41" t="str">
        <f t="shared" si="1"/>
        <v>Up</v>
      </c>
    </row>
    <row r="46" spans="1:3" x14ac:dyDescent="0.25">
      <c r="A46" s="20">
        <v>1989</v>
      </c>
      <c r="B46" s="20">
        <v>18.766297000000002</v>
      </c>
      <c r="C46" s="41" t="str">
        <f t="shared" si="1"/>
        <v>Up</v>
      </c>
    </row>
    <row r="47" spans="1:3" x14ac:dyDescent="0.25">
      <c r="A47" s="20">
        <v>1990</v>
      </c>
      <c r="B47" s="20">
        <v>18.817257999999999</v>
      </c>
      <c r="C47" s="41" t="str">
        <f t="shared" si="1"/>
        <v>Up</v>
      </c>
    </row>
    <row r="48" spans="1:3" x14ac:dyDescent="0.25">
      <c r="A48" s="20">
        <v>1991</v>
      </c>
      <c r="B48" s="20">
        <v>18.334821000000002</v>
      </c>
      <c r="C48" s="41" t="str">
        <f t="shared" si="1"/>
        <v>Down</v>
      </c>
    </row>
    <row r="49" spans="1:3" x14ac:dyDescent="0.25">
      <c r="A49" s="20">
        <v>1992</v>
      </c>
      <c r="B49" s="20">
        <v>19.372204</v>
      </c>
      <c r="C49" s="41" t="str">
        <f t="shared" si="1"/>
        <v>Up</v>
      </c>
    </row>
    <row r="50" spans="1:3" x14ac:dyDescent="0.25">
      <c r="A50" s="20">
        <v>1993</v>
      </c>
      <c r="B50" s="20">
        <v>21.272542000000001</v>
      </c>
      <c r="C50" s="41" t="str">
        <f t="shared" si="1"/>
        <v>Up</v>
      </c>
    </row>
    <row r="51" spans="1:3" x14ac:dyDescent="0.25">
      <c r="A51" s="20">
        <v>1994</v>
      </c>
      <c r="B51" s="20">
        <v>22.389927</v>
      </c>
      <c r="C51" s="41" t="str">
        <f t="shared" si="1"/>
        <v>Up</v>
      </c>
    </row>
    <row r="52" spans="1:3" x14ac:dyDescent="0.25">
      <c r="A52" s="20">
        <v>1995</v>
      </c>
      <c r="B52" s="20">
        <v>22.260473000000001</v>
      </c>
      <c r="C52" s="41" t="str">
        <f t="shared" si="1"/>
        <v>Down</v>
      </c>
    </row>
    <row r="53" spans="1:3" x14ac:dyDescent="0.25">
      <c r="A53" s="20">
        <v>1996</v>
      </c>
      <c r="B53" s="20">
        <v>23.701778000000001</v>
      </c>
      <c r="C53" s="41" t="str">
        <f t="shared" si="1"/>
        <v>Up</v>
      </c>
    </row>
    <row r="54" spans="1:3" x14ac:dyDescent="0.25">
      <c r="A54" s="20">
        <v>1997</v>
      </c>
      <c r="B54" s="20">
        <v>25.215347000000001</v>
      </c>
      <c r="C54" s="41" t="str">
        <f t="shared" si="1"/>
        <v>Up</v>
      </c>
    </row>
    <row r="55" spans="1:3" x14ac:dyDescent="0.25">
      <c r="A55" s="20">
        <v>1998</v>
      </c>
      <c r="B55" s="20">
        <v>26.580687000000001</v>
      </c>
      <c r="C55" s="41" t="str">
        <f t="shared" si="1"/>
        <v>Up</v>
      </c>
    </row>
    <row r="56" spans="1:3" x14ac:dyDescent="0.25">
      <c r="A56" s="20">
        <v>1999</v>
      </c>
      <c r="B56" s="20">
        <v>27.252254000000001</v>
      </c>
      <c r="C56" s="41" t="str">
        <f t="shared" si="1"/>
        <v>Up</v>
      </c>
    </row>
    <row r="57" spans="1:3" x14ac:dyDescent="0.25">
      <c r="A57" s="20">
        <v>2000</v>
      </c>
      <c r="B57" s="20">
        <v>28.972788000000001</v>
      </c>
      <c r="C57" s="41" t="str">
        <f t="shared" si="1"/>
        <v>Up</v>
      </c>
    </row>
    <row r="58" spans="1:3" x14ac:dyDescent="0.25">
      <c r="A58" s="20">
        <v>2001</v>
      </c>
      <c r="B58" s="20">
        <v>30.157055</v>
      </c>
      <c r="C58" s="41" t="str">
        <f t="shared" si="1"/>
        <v>Up</v>
      </c>
    </row>
    <row r="59" spans="1:3" x14ac:dyDescent="0.25">
      <c r="A59" s="20">
        <v>2002</v>
      </c>
      <c r="B59" s="20">
        <v>29.408183000000001</v>
      </c>
      <c r="C59" s="41" t="str">
        <f t="shared" si="1"/>
        <v>Down</v>
      </c>
    </row>
    <row r="60" spans="1:3" x14ac:dyDescent="0.25">
      <c r="A60" s="20">
        <v>2003</v>
      </c>
      <c r="B60" s="20">
        <v>31.061029000000001</v>
      </c>
      <c r="C60" s="41" t="str">
        <f t="shared" si="1"/>
        <v>Up</v>
      </c>
    </row>
    <row r="61" spans="1:3" x14ac:dyDescent="0.25">
      <c r="A61" s="20">
        <v>2004</v>
      </c>
      <c r="B61" s="20">
        <v>33.543726999999997</v>
      </c>
      <c r="C61" s="41" t="str">
        <f t="shared" si="1"/>
        <v>Up</v>
      </c>
    </row>
    <row r="62" spans="1:3" x14ac:dyDescent="0.25">
      <c r="A62" s="20">
        <v>2005</v>
      </c>
      <c r="B62" s="20">
        <v>34.709032000000001</v>
      </c>
      <c r="C62" s="41" t="str">
        <f t="shared" si="1"/>
        <v>Up</v>
      </c>
    </row>
    <row r="63" spans="1:3" x14ac:dyDescent="0.25">
      <c r="A63" s="20">
        <v>2006</v>
      </c>
      <c r="B63" s="20">
        <v>34.678919</v>
      </c>
      <c r="C63" s="41" t="str">
        <f t="shared" si="1"/>
        <v>Down</v>
      </c>
    </row>
    <row r="64" spans="1:3" x14ac:dyDescent="0.25">
      <c r="A64" s="20">
        <v>2007</v>
      </c>
      <c r="B64" s="20">
        <v>34.703625000000002</v>
      </c>
      <c r="C64" s="41" t="str">
        <f t="shared" si="1"/>
        <v>Up</v>
      </c>
    </row>
    <row r="65" spans="1:3" x14ac:dyDescent="0.25">
      <c r="A65" s="20">
        <v>2008</v>
      </c>
      <c r="B65" s="20">
        <v>32.993293999999999</v>
      </c>
      <c r="C65" s="41" t="str">
        <f t="shared" si="1"/>
        <v>Down</v>
      </c>
    </row>
    <row r="66" spans="1:3" x14ac:dyDescent="0.25">
      <c r="A66" s="20">
        <v>2009</v>
      </c>
      <c r="B66" s="20">
        <v>29.705994</v>
      </c>
      <c r="C66" s="41" t="str">
        <f t="shared" si="1"/>
        <v>Down</v>
      </c>
    </row>
    <row r="67" spans="1:3" x14ac:dyDescent="0.25">
      <c r="A67" s="20">
        <v>2010</v>
      </c>
      <c r="B67" s="20">
        <v>29.877210999999999</v>
      </c>
      <c r="C67" s="41" t="str">
        <f t="shared" si="1"/>
        <v>Up</v>
      </c>
    </row>
    <row r="68" spans="1:3" x14ac:dyDescent="0.25">
      <c r="A68" s="20">
        <v>2011</v>
      </c>
      <c r="B68" s="20">
        <v>28.719733000000002</v>
      </c>
      <c r="C68" s="41" t="str">
        <f t="shared" si="1"/>
        <v>Down</v>
      </c>
    </row>
    <row r="69" spans="1:3" x14ac:dyDescent="0.25">
      <c r="A69" s="20">
        <v>2012</v>
      </c>
      <c r="B69" s="20">
        <v>27.074759</v>
      </c>
      <c r="C69" s="41" t="str">
        <f t="shared" si="1"/>
        <v>Down</v>
      </c>
    </row>
    <row r="70" spans="1:3" x14ac:dyDescent="0.25">
      <c r="A70" s="49"/>
    </row>
  </sheetData>
  <conditionalFormatting sqref="C1:C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DBBB-FB11-4710-95DC-7918EFAA6841}">
  <dimension ref="A1:F70"/>
  <sheetViews>
    <sheetView topLeftCell="A8" workbookViewId="0">
      <selection activeCell="P13" sqref="P13"/>
    </sheetView>
  </sheetViews>
  <sheetFormatPr defaultRowHeight="15" x14ac:dyDescent="0.25"/>
  <cols>
    <col min="1" max="1" width="6" style="45" bestFit="1" customWidth="1"/>
    <col min="2" max="2" width="10.140625" style="45" bestFit="1" customWidth="1"/>
    <col min="3" max="3" width="9.140625" style="41"/>
  </cols>
  <sheetData>
    <row r="1" spans="1:6" x14ac:dyDescent="0.25">
      <c r="A1" s="17" t="s">
        <v>38</v>
      </c>
      <c r="B1" s="49"/>
    </row>
    <row r="2" spans="1:6" x14ac:dyDescent="0.25">
      <c r="F2" t="s">
        <v>184</v>
      </c>
    </row>
    <row r="3" spans="1:6" x14ac:dyDescent="0.25">
      <c r="A3" s="49"/>
      <c r="B3" s="49"/>
      <c r="F3" s="76" t="s">
        <v>185</v>
      </c>
    </row>
    <row r="4" spans="1:6" x14ac:dyDescent="0.25">
      <c r="A4" s="49"/>
      <c r="B4" s="19" t="s">
        <v>39</v>
      </c>
    </row>
    <row r="5" spans="1:6" ht="15.75" thickBot="1" x14ac:dyDescent="0.3">
      <c r="A5" s="22" t="s">
        <v>4</v>
      </c>
      <c r="B5" s="22" t="s">
        <v>7</v>
      </c>
      <c r="C5" s="22" t="s">
        <v>176</v>
      </c>
    </row>
    <row r="6" spans="1:6" ht="15.75" thickTop="1" x14ac:dyDescent="0.25">
      <c r="A6" s="20">
        <v>1949</v>
      </c>
      <c r="B6" s="20">
        <v>1.5917600000000001</v>
      </c>
    </row>
    <row r="7" spans="1:6" x14ac:dyDescent="0.25">
      <c r="A7" s="20">
        <v>1950</v>
      </c>
      <c r="B7" s="20">
        <v>1.465322</v>
      </c>
      <c r="C7" s="41" t="str">
        <f t="shared" ref="C7:C14" si="0">IF(B6&lt;B7,"Up","Down")</f>
        <v>Down</v>
      </c>
      <c r="D7" t="s">
        <v>182</v>
      </c>
      <c r="E7">
        <f>MIN(B6:B35)</f>
        <v>1.376584</v>
      </c>
    </row>
    <row r="8" spans="1:6" x14ac:dyDescent="0.25">
      <c r="A8" s="20">
        <v>1951</v>
      </c>
      <c r="B8" s="20">
        <v>2.6215449999999998</v>
      </c>
      <c r="C8" s="41" t="str">
        <f t="shared" si="0"/>
        <v>Up</v>
      </c>
      <c r="D8" t="s">
        <v>183</v>
      </c>
      <c r="E8">
        <f>MAX(B6:B35)</f>
        <v>3.439441</v>
      </c>
    </row>
    <row r="9" spans="1:6" x14ac:dyDescent="0.25">
      <c r="A9" s="20">
        <v>1952</v>
      </c>
      <c r="B9" s="20">
        <v>2.3651309999999999</v>
      </c>
      <c r="C9" s="41" t="str">
        <f t="shared" si="0"/>
        <v>Down</v>
      </c>
    </row>
    <row r="10" spans="1:6" x14ac:dyDescent="0.25">
      <c r="A10" s="20">
        <v>1953</v>
      </c>
      <c r="B10" s="20">
        <v>1.8660129999999999</v>
      </c>
      <c r="C10" s="41" t="str">
        <f t="shared" si="0"/>
        <v>Down</v>
      </c>
      <c r="E10">
        <f>MIN(B40:B59)</f>
        <v>3.6687219999999998</v>
      </c>
    </row>
    <row r="11" spans="1:6" x14ac:dyDescent="0.25">
      <c r="A11" s="21">
        <v>1954</v>
      </c>
      <c r="B11" s="20">
        <v>1.6963010000000001</v>
      </c>
      <c r="C11" s="41" t="str">
        <f t="shared" si="0"/>
        <v>Down</v>
      </c>
      <c r="E11">
        <f>MAX(B40:B59)</f>
        <v>5.1409649999999996</v>
      </c>
    </row>
    <row r="12" spans="1:6" x14ac:dyDescent="0.25">
      <c r="A12" s="20">
        <v>1955</v>
      </c>
      <c r="B12" s="20">
        <v>2.2855080000000001</v>
      </c>
      <c r="C12" s="41" t="str">
        <f t="shared" si="0"/>
        <v>Up</v>
      </c>
    </row>
    <row r="13" spans="1:6" x14ac:dyDescent="0.25">
      <c r="A13" s="20">
        <v>1956</v>
      </c>
      <c r="B13" s="20">
        <v>2.9453770000000001</v>
      </c>
      <c r="C13" s="41" t="str">
        <f t="shared" si="0"/>
        <v>Up</v>
      </c>
    </row>
    <row r="14" spans="1:6" x14ac:dyDescent="0.25">
      <c r="A14" s="20">
        <v>1957</v>
      </c>
      <c r="B14" s="20">
        <v>3.439441</v>
      </c>
      <c r="C14" s="41" t="str">
        <f t="shared" si="0"/>
        <v>Up</v>
      </c>
    </row>
    <row r="15" spans="1:6" x14ac:dyDescent="0.25">
      <c r="A15" s="20">
        <v>1958</v>
      </c>
      <c r="B15" s="20">
        <v>2.049839</v>
      </c>
      <c r="C15" s="41" t="str">
        <f>IF(B14&lt;B15,"Up","Down")</f>
        <v>Down</v>
      </c>
    </row>
    <row r="16" spans="1:6" x14ac:dyDescent="0.25">
      <c r="A16" s="20">
        <v>1959</v>
      </c>
      <c r="B16" s="20">
        <v>1.5338080000000001</v>
      </c>
      <c r="C16" s="41" t="str">
        <f t="shared" ref="C16:C69" si="1">IF(B15&lt;B16,"Up","Down")</f>
        <v>Down</v>
      </c>
    </row>
    <row r="17" spans="1:3" x14ac:dyDescent="0.25">
      <c r="A17" s="20">
        <v>1960</v>
      </c>
      <c r="B17" s="20">
        <v>1.4774750000000001</v>
      </c>
      <c r="C17" s="41" t="str">
        <f t="shared" si="1"/>
        <v>Down</v>
      </c>
    </row>
    <row r="18" spans="1:3" x14ac:dyDescent="0.25">
      <c r="A18" s="20">
        <v>1961</v>
      </c>
      <c r="B18" s="20">
        <v>1.376584</v>
      </c>
      <c r="C18" s="41" t="str">
        <f t="shared" si="1"/>
        <v>Down</v>
      </c>
    </row>
    <row r="19" spans="1:3" x14ac:dyDescent="0.25">
      <c r="A19" s="20">
        <v>1962</v>
      </c>
      <c r="B19" s="20">
        <v>1.4725360000000001</v>
      </c>
      <c r="C19" s="41" t="str">
        <f t="shared" si="1"/>
        <v>Up</v>
      </c>
    </row>
    <row r="20" spans="1:3" x14ac:dyDescent="0.25">
      <c r="A20" s="20">
        <v>1963</v>
      </c>
      <c r="B20" s="20">
        <v>1.835183</v>
      </c>
      <c r="C20" s="41" t="str">
        <f t="shared" si="1"/>
        <v>Up</v>
      </c>
    </row>
    <row r="21" spans="1:3" x14ac:dyDescent="0.25">
      <c r="A21" s="20">
        <v>1964</v>
      </c>
      <c r="B21" s="20">
        <v>1.8146610000000001</v>
      </c>
      <c r="C21" s="41" t="str">
        <f t="shared" si="1"/>
        <v>Down</v>
      </c>
    </row>
    <row r="22" spans="1:3" x14ac:dyDescent="0.25">
      <c r="A22" s="20">
        <v>1965</v>
      </c>
      <c r="B22" s="20">
        <v>1.8289329999999999</v>
      </c>
      <c r="C22" s="41" t="str">
        <f t="shared" si="1"/>
        <v>Up</v>
      </c>
    </row>
    <row r="23" spans="1:3" x14ac:dyDescent="0.25">
      <c r="A23" s="20">
        <v>1966</v>
      </c>
      <c r="B23" s="20">
        <v>1.829067</v>
      </c>
      <c r="C23" s="41" t="str">
        <f t="shared" si="1"/>
        <v>Up</v>
      </c>
    </row>
    <row r="24" spans="1:3" x14ac:dyDescent="0.25">
      <c r="A24" s="20">
        <v>1967</v>
      </c>
      <c r="B24" s="20">
        <v>2.115402</v>
      </c>
      <c r="C24" s="41" t="str">
        <f t="shared" si="1"/>
        <v>Up</v>
      </c>
    </row>
    <row r="25" spans="1:3" x14ac:dyDescent="0.25">
      <c r="A25" s="20">
        <v>1968</v>
      </c>
      <c r="B25" s="20">
        <v>1.998489</v>
      </c>
      <c r="C25" s="41" t="str">
        <f t="shared" si="1"/>
        <v>Down</v>
      </c>
    </row>
    <row r="26" spans="1:3" x14ac:dyDescent="0.25">
      <c r="A26" s="20">
        <v>1969</v>
      </c>
      <c r="B26" s="20">
        <v>2.1256590000000002</v>
      </c>
      <c r="C26" s="41" t="str">
        <f t="shared" si="1"/>
        <v>Up</v>
      </c>
    </row>
    <row r="27" spans="1:3" x14ac:dyDescent="0.25">
      <c r="A27" s="20">
        <v>1970</v>
      </c>
      <c r="B27" s="20">
        <v>2.6321349999999999</v>
      </c>
      <c r="C27" s="41" t="str">
        <f t="shared" si="1"/>
        <v>Up</v>
      </c>
    </row>
    <row r="28" spans="1:3" x14ac:dyDescent="0.25">
      <c r="A28" s="20">
        <v>1971</v>
      </c>
      <c r="B28" s="20">
        <v>2.1508980000000002</v>
      </c>
      <c r="C28" s="41" t="str">
        <f t="shared" si="1"/>
        <v>Down</v>
      </c>
    </row>
    <row r="29" spans="1:3" x14ac:dyDescent="0.25">
      <c r="A29" s="20">
        <v>1972</v>
      </c>
      <c r="B29" s="20">
        <v>2.1183100000000001</v>
      </c>
      <c r="C29" s="41" t="str">
        <f t="shared" si="1"/>
        <v>Down</v>
      </c>
    </row>
    <row r="30" spans="1:3" x14ac:dyDescent="0.25">
      <c r="A30" s="20">
        <v>1973</v>
      </c>
      <c r="B30" s="20">
        <v>2.0330859999999999</v>
      </c>
      <c r="C30" s="41" t="str">
        <f t="shared" si="1"/>
        <v>Down</v>
      </c>
    </row>
    <row r="31" spans="1:3" x14ac:dyDescent="0.25">
      <c r="A31" s="20">
        <v>1974</v>
      </c>
      <c r="B31" s="20">
        <v>2.2033659999999999</v>
      </c>
      <c r="C31" s="41" t="str">
        <f t="shared" si="1"/>
        <v>Up</v>
      </c>
    </row>
    <row r="32" spans="1:3" x14ac:dyDescent="0.25">
      <c r="A32" s="20">
        <v>1975</v>
      </c>
      <c r="B32" s="20">
        <v>2.323251</v>
      </c>
      <c r="C32" s="41" t="str">
        <f t="shared" si="1"/>
        <v>Up</v>
      </c>
    </row>
    <row r="33" spans="1:3" x14ac:dyDescent="0.25">
      <c r="A33" s="20">
        <v>1976</v>
      </c>
      <c r="B33" s="20">
        <v>2.1716880000000001</v>
      </c>
      <c r="C33" s="41" t="str">
        <f t="shared" si="1"/>
        <v>Down</v>
      </c>
    </row>
    <row r="34" spans="1:3" x14ac:dyDescent="0.25">
      <c r="A34" s="20">
        <v>1977</v>
      </c>
      <c r="B34" s="20">
        <v>2.0518909999999999</v>
      </c>
      <c r="C34" s="41" t="str">
        <f t="shared" si="1"/>
        <v>Down</v>
      </c>
    </row>
    <row r="35" spans="1:3" x14ac:dyDescent="0.25">
      <c r="A35" s="20">
        <v>1978</v>
      </c>
      <c r="B35" s="20">
        <v>1.9204369999999999</v>
      </c>
      <c r="C35" s="41" t="str">
        <f t="shared" si="1"/>
        <v>Down</v>
      </c>
    </row>
    <row r="36" spans="1:3" x14ac:dyDescent="0.25">
      <c r="A36" s="20">
        <v>1979</v>
      </c>
      <c r="B36" s="20">
        <v>2.8551139999999999</v>
      </c>
      <c r="C36" s="41" t="str">
        <f t="shared" si="1"/>
        <v>Up</v>
      </c>
    </row>
    <row r="37" spans="1:3" x14ac:dyDescent="0.25">
      <c r="A37" s="20">
        <v>1980</v>
      </c>
      <c r="B37" s="20">
        <v>3.6947709999999998</v>
      </c>
      <c r="C37" s="41" t="str">
        <f t="shared" si="1"/>
        <v>Up</v>
      </c>
    </row>
    <row r="38" spans="1:3" x14ac:dyDescent="0.25">
      <c r="A38" s="20">
        <v>1981</v>
      </c>
      <c r="B38" s="20">
        <v>4.3072410000000003</v>
      </c>
      <c r="C38" s="41" t="str">
        <f t="shared" si="1"/>
        <v>Up</v>
      </c>
    </row>
    <row r="39" spans="1:3" x14ac:dyDescent="0.25">
      <c r="A39" s="20">
        <v>1982</v>
      </c>
      <c r="B39" s="20">
        <v>4.6076009999999998</v>
      </c>
      <c r="C39" s="41" t="str">
        <f t="shared" si="1"/>
        <v>Up</v>
      </c>
    </row>
    <row r="40" spans="1:3" x14ac:dyDescent="0.25">
      <c r="A40" s="20">
        <v>1983</v>
      </c>
      <c r="B40" s="20">
        <v>3.6929310000000002</v>
      </c>
      <c r="C40" s="41" t="str">
        <f t="shared" si="1"/>
        <v>Down</v>
      </c>
    </row>
    <row r="41" spans="1:3" x14ac:dyDescent="0.25">
      <c r="A41" s="20">
        <v>1984</v>
      </c>
      <c r="B41" s="20">
        <v>3.7861470000000002</v>
      </c>
      <c r="C41" s="41" t="str">
        <f t="shared" si="1"/>
        <v>Up</v>
      </c>
    </row>
    <row r="42" spans="1:3" x14ac:dyDescent="0.25">
      <c r="A42" s="20">
        <v>1985</v>
      </c>
      <c r="B42" s="20">
        <v>4.1961779999999997</v>
      </c>
      <c r="C42" s="41" t="str">
        <f t="shared" si="1"/>
        <v>Up</v>
      </c>
    </row>
    <row r="43" spans="1:3" x14ac:dyDescent="0.25">
      <c r="A43" s="20">
        <v>1986</v>
      </c>
      <c r="B43" s="20">
        <v>4.0214790000000002</v>
      </c>
      <c r="C43" s="41" t="str">
        <f t="shared" si="1"/>
        <v>Down</v>
      </c>
    </row>
    <row r="44" spans="1:3" x14ac:dyDescent="0.25">
      <c r="A44" s="20">
        <v>1987</v>
      </c>
      <c r="B44" s="20">
        <v>3.8119499999999999</v>
      </c>
      <c r="C44" s="41" t="str">
        <f t="shared" si="1"/>
        <v>Down</v>
      </c>
    </row>
    <row r="45" spans="1:3" x14ac:dyDescent="0.25">
      <c r="A45" s="20">
        <v>1988</v>
      </c>
      <c r="B45" s="20">
        <v>4.3664529999999999</v>
      </c>
      <c r="C45" s="41" t="str">
        <f t="shared" si="1"/>
        <v>Up</v>
      </c>
    </row>
    <row r="46" spans="1:3" x14ac:dyDescent="0.25">
      <c r="A46" s="20">
        <v>1989</v>
      </c>
      <c r="B46" s="20">
        <v>4.6608989999999997</v>
      </c>
      <c r="C46" s="41" t="str">
        <f t="shared" si="1"/>
        <v>Up</v>
      </c>
    </row>
    <row r="47" spans="1:3" x14ac:dyDescent="0.25">
      <c r="A47" s="20">
        <v>1990</v>
      </c>
      <c r="B47" s="20">
        <v>4.7524839999999999</v>
      </c>
      <c r="C47" s="41" t="str">
        <f t="shared" si="1"/>
        <v>Up</v>
      </c>
    </row>
    <row r="48" spans="1:3" x14ac:dyDescent="0.25">
      <c r="A48" s="20">
        <v>1991</v>
      </c>
      <c r="B48" s="20">
        <v>5.1409649999999996</v>
      </c>
      <c r="C48" s="41" t="str">
        <f t="shared" si="1"/>
        <v>Up</v>
      </c>
    </row>
    <row r="49" spans="1:3" x14ac:dyDescent="0.25">
      <c r="A49" s="20">
        <v>1992</v>
      </c>
      <c r="B49" s="20">
        <v>4.9369420000000002</v>
      </c>
      <c r="C49" s="41" t="str">
        <f t="shared" si="1"/>
        <v>Down</v>
      </c>
    </row>
    <row r="50" spans="1:3" x14ac:dyDescent="0.25">
      <c r="A50" s="20">
        <v>1993</v>
      </c>
      <c r="B50" s="20">
        <v>4.2583659999999997</v>
      </c>
      <c r="C50" s="41" t="str">
        <f t="shared" si="1"/>
        <v>Down</v>
      </c>
    </row>
    <row r="51" spans="1:3" x14ac:dyDescent="0.25">
      <c r="A51" s="20">
        <v>1994</v>
      </c>
      <c r="B51" s="20">
        <v>4.0611459999999999</v>
      </c>
      <c r="C51" s="41" t="str">
        <f t="shared" si="1"/>
        <v>Down</v>
      </c>
    </row>
    <row r="52" spans="1:3" x14ac:dyDescent="0.25">
      <c r="A52" s="20">
        <v>1995</v>
      </c>
      <c r="B52" s="20">
        <v>4.5108680000000003</v>
      </c>
      <c r="C52" s="41" t="str">
        <f t="shared" si="1"/>
        <v>Up</v>
      </c>
    </row>
    <row r="53" spans="1:3" x14ac:dyDescent="0.25">
      <c r="A53" s="20">
        <v>1996</v>
      </c>
      <c r="B53" s="20">
        <v>4.6332659999999999</v>
      </c>
      <c r="C53" s="41" t="str">
        <f t="shared" si="1"/>
        <v>Up</v>
      </c>
    </row>
    <row r="54" spans="1:3" x14ac:dyDescent="0.25">
      <c r="A54" s="20">
        <v>1997</v>
      </c>
      <c r="B54" s="20">
        <v>4.5139930000000001</v>
      </c>
      <c r="C54" s="41" t="str">
        <f t="shared" si="1"/>
        <v>Down</v>
      </c>
    </row>
    <row r="55" spans="1:3" x14ac:dyDescent="0.25">
      <c r="A55" s="20">
        <v>1998</v>
      </c>
      <c r="B55" s="20">
        <v>4.2991999999999999</v>
      </c>
      <c r="C55" s="41" t="str">
        <f t="shared" si="1"/>
        <v>Down</v>
      </c>
    </row>
    <row r="56" spans="1:3" x14ac:dyDescent="0.25">
      <c r="A56" s="20">
        <v>1999</v>
      </c>
      <c r="B56" s="20">
        <v>3.714985</v>
      </c>
      <c r="C56" s="41" t="str">
        <f t="shared" si="1"/>
        <v>Down</v>
      </c>
    </row>
    <row r="57" spans="1:3" x14ac:dyDescent="0.25">
      <c r="A57" s="20">
        <v>2000</v>
      </c>
      <c r="B57" s="20">
        <v>4.0058629999999997</v>
      </c>
      <c r="C57" s="41" t="str">
        <f t="shared" si="1"/>
        <v>Up</v>
      </c>
    </row>
    <row r="58" spans="1:3" x14ac:dyDescent="0.25">
      <c r="A58" s="20">
        <v>2001</v>
      </c>
      <c r="B58" s="20">
        <v>3.7706710000000001</v>
      </c>
      <c r="C58" s="41" t="str">
        <f t="shared" si="1"/>
        <v>Down</v>
      </c>
    </row>
    <row r="59" spans="1:3" x14ac:dyDescent="0.25">
      <c r="A59" s="20">
        <v>2002</v>
      </c>
      <c r="B59" s="20">
        <v>3.6687219999999998</v>
      </c>
      <c r="C59" s="41" t="str">
        <f t="shared" si="1"/>
        <v>Down</v>
      </c>
    </row>
    <row r="60" spans="1:3" x14ac:dyDescent="0.25">
      <c r="A60" s="20">
        <v>2003</v>
      </c>
      <c r="B60" s="20">
        <v>4.0542189999999998</v>
      </c>
      <c r="C60" s="41" t="str">
        <f t="shared" si="1"/>
        <v>Up</v>
      </c>
    </row>
    <row r="61" spans="1:3" x14ac:dyDescent="0.25">
      <c r="A61" s="20">
        <v>2004</v>
      </c>
      <c r="B61" s="20">
        <v>4.4339810000000002</v>
      </c>
      <c r="C61" s="41" t="str">
        <f t="shared" si="1"/>
        <v>Up</v>
      </c>
    </row>
    <row r="62" spans="1:3" x14ac:dyDescent="0.25">
      <c r="A62" s="20">
        <v>2005</v>
      </c>
      <c r="B62" s="20">
        <v>4.5599020000000001</v>
      </c>
      <c r="C62" s="41" t="str">
        <f t="shared" si="1"/>
        <v>Up</v>
      </c>
    </row>
    <row r="63" spans="1:3" x14ac:dyDescent="0.25">
      <c r="A63" s="20">
        <v>2006</v>
      </c>
      <c r="B63" s="20">
        <v>4.8725769999999997</v>
      </c>
      <c r="C63" s="41" t="str">
        <f t="shared" si="1"/>
        <v>Up</v>
      </c>
    </row>
    <row r="64" spans="1:3" x14ac:dyDescent="0.25">
      <c r="A64" s="20">
        <v>2007</v>
      </c>
      <c r="B64" s="20">
        <v>5.483466</v>
      </c>
      <c r="C64" s="41" t="str">
        <f t="shared" si="1"/>
        <v>Up</v>
      </c>
    </row>
    <row r="65" spans="1:3" x14ac:dyDescent="0.25">
      <c r="A65" s="20">
        <v>2008</v>
      </c>
      <c r="B65" s="20">
        <v>7.0627449999999996</v>
      </c>
      <c r="C65" s="41" t="str">
        <f t="shared" si="1"/>
        <v>Up</v>
      </c>
    </row>
    <row r="66" spans="1:3" x14ac:dyDescent="0.25">
      <c r="A66" s="20">
        <v>2009</v>
      </c>
      <c r="B66" s="20">
        <v>6.965738</v>
      </c>
      <c r="C66" s="41" t="str">
        <f t="shared" si="1"/>
        <v>Down</v>
      </c>
    </row>
    <row r="67" spans="1:3" x14ac:dyDescent="0.25">
      <c r="A67" s="20">
        <v>2010</v>
      </c>
      <c r="B67" s="20">
        <v>8.2342300000000002</v>
      </c>
      <c r="C67" s="41" t="str">
        <f t="shared" si="1"/>
        <v>Up</v>
      </c>
    </row>
    <row r="68" spans="1:3" x14ac:dyDescent="0.25">
      <c r="A68" s="20">
        <v>2011</v>
      </c>
      <c r="B68" s="20">
        <v>10.458598</v>
      </c>
      <c r="C68" s="41" t="str">
        <f t="shared" si="1"/>
        <v>Up</v>
      </c>
    </row>
    <row r="69" spans="1:3" x14ac:dyDescent="0.25">
      <c r="A69" s="20">
        <v>2012</v>
      </c>
      <c r="B69" s="20">
        <v>11.356824</v>
      </c>
      <c r="C69" s="41" t="str">
        <f t="shared" si="1"/>
        <v>Up</v>
      </c>
    </row>
    <row r="70" spans="1:3" x14ac:dyDescent="0.25">
      <c r="A70" s="49"/>
    </row>
  </sheetData>
  <conditionalFormatting sqref="C1:C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6A5E-BA03-48D4-B601-C9184702E126}">
  <dimension ref="A1:E70"/>
  <sheetViews>
    <sheetView workbookViewId="0">
      <selection activeCell="B5" sqref="B5"/>
    </sheetView>
  </sheetViews>
  <sheetFormatPr defaultRowHeight="15" x14ac:dyDescent="0.25"/>
  <cols>
    <col min="1" max="1" width="6" style="45" bestFit="1" customWidth="1"/>
    <col min="2" max="2" width="10.140625" style="45" customWidth="1"/>
    <col min="3" max="3" width="9.140625" style="41"/>
  </cols>
  <sheetData>
    <row r="1" spans="1:5" x14ac:dyDescent="0.25">
      <c r="A1" s="17" t="s">
        <v>38</v>
      </c>
      <c r="B1" s="18" t="s">
        <v>0</v>
      </c>
    </row>
    <row r="3" spans="1:5" x14ac:dyDescent="0.25">
      <c r="A3" s="49"/>
      <c r="B3" s="17"/>
      <c r="E3" s="41" t="s">
        <v>153</v>
      </c>
    </row>
    <row r="4" spans="1:5" x14ac:dyDescent="0.25">
      <c r="A4" s="49"/>
      <c r="B4" s="19" t="s">
        <v>2</v>
      </c>
    </row>
    <row r="5" spans="1:5" ht="15.75" thickBot="1" x14ac:dyDescent="0.3">
      <c r="A5" s="22" t="s">
        <v>4</v>
      </c>
      <c r="B5" s="22" t="s">
        <v>8</v>
      </c>
      <c r="C5" s="22" t="s">
        <v>176</v>
      </c>
    </row>
    <row r="6" spans="1:5" ht="15.75" thickTop="1" x14ac:dyDescent="0.25">
      <c r="A6" s="20">
        <v>1949</v>
      </c>
      <c r="B6" s="20">
        <v>29.002099000000001</v>
      </c>
    </row>
    <row r="7" spans="1:5" x14ac:dyDescent="0.25">
      <c r="A7" s="20">
        <v>1950</v>
      </c>
      <c r="B7" s="20">
        <v>31.631955999999999</v>
      </c>
      <c r="C7" s="41" t="str">
        <f t="shared" ref="C7:C14" si="0">IF(B6&lt;B7,"Up","Down")</f>
        <v>Up</v>
      </c>
    </row>
    <row r="8" spans="1:5" x14ac:dyDescent="0.25">
      <c r="A8" s="20">
        <v>1951</v>
      </c>
      <c r="B8" s="20">
        <v>34.008105</v>
      </c>
      <c r="C8" s="41" t="str">
        <f t="shared" si="0"/>
        <v>Up</v>
      </c>
    </row>
    <row r="9" spans="1:5" x14ac:dyDescent="0.25">
      <c r="A9" s="20">
        <v>1952</v>
      </c>
      <c r="B9" s="20">
        <v>33.799903</v>
      </c>
      <c r="C9" s="41" t="str">
        <f t="shared" si="0"/>
        <v>Down</v>
      </c>
    </row>
    <row r="10" spans="1:5" x14ac:dyDescent="0.25">
      <c r="A10" s="20">
        <v>1953</v>
      </c>
      <c r="B10" s="20">
        <v>34.826155999999997</v>
      </c>
      <c r="C10" s="41" t="str">
        <f t="shared" si="0"/>
        <v>Up</v>
      </c>
    </row>
    <row r="11" spans="1:5" x14ac:dyDescent="0.25">
      <c r="A11" s="21">
        <v>1954</v>
      </c>
      <c r="B11" s="20">
        <v>33.877299999999998</v>
      </c>
      <c r="C11" s="41" t="str">
        <f t="shared" si="0"/>
        <v>Down</v>
      </c>
    </row>
    <row r="12" spans="1:5" x14ac:dyDescent="0.25">
      <c r="A12" s="20">
        <v>1955</v>
      </c>
      <c r="B12" s="20">
        <v>37.410105000000001</v>
      </c>
      <c r="C12" s="41" t="str">
        <f t="shared" si="0"/>
        <v>Up</v>
      </c>
    </row>
    <row r="13" spans="1:5" x14ac:dyDescent="0.25">
      <c r="A13" s="20">
        <v>1956</v>
      </c>
      <c r="B13" s="20">
        <v>38.888151000000001</v>
      </c>
      <c r="C13" s="41" t="str">
        <f t="shared" si="0"/>
        <v>Up</v>
      </c>
    </row>
    <row r="14" spans="1:5" x14ac:dyDescent="0.25">
      <c r="A14" s="20">
        <v>1957</v>
      </c>
      <c r="B14" s="20">
        <v>38.925592000000002</v>
      </c>
      <c r="C14" s="41" t="str">
        <f t="shared" si="0"/>
        <v>Up</v>
      </c>
    </row>
    <row r="15" spans="1:5" x14ac:dyDescent="0.25">
      <c r="A15" s="20">
        <v>1958</v>
      </c>
      <c r="B15" s="20">
        <v>38.716701999999998</v>
      </c>
      <c r="C15" s="41" t="str">
        <f>IF(B14&lt;B15,"Up","Down")</f>
        <v>Down</v>
      </c>
    </row>
    <row r="16" spans="1:5" x14ac:dyDescent="0.25">
      <c r="A16" s="20">
        <v>1959</v>
      </c>
      <c r="B16" s="20">
        <v>40.550068000000003</v>
      </c>
      <c r="C16" s="41" t="str">
        <f t="shared" ref="C16:C69" si="1">IF(B15&lt;B16,"Up","Down")</f>
        <v>Up</v>
      </c>
    </row>
    <row r="17" spans="1:3" x14ac:dyDescent="0.25">
      <c r="A17" s="20">
        <v>1960</v>
      </c>
      <c r="B17" s="20">
        <v>42.136750999999997</v>
      </c>
      <c r="C17" s="41" t="str">
        <f t="shared" si="1"/>
        <v>Up</v>
      </c>
    </row>
    <row r="18" spans="1:3" x14ac:dyDescent="0.25">
      <c r="A18" s="20">
        <v>1961</v>
      </c>
      <c r="B18" s="20">
        <v>42.758243</v>
      </c>
      <c r="C18" s="41" t="str">
        <f t="shared" si="1"/>
        <v>Up</v>
      </c>
    </row>
    <row r="19" spans="1:3" x14ac:dyDescent="0.25">
      <c r="A19" s="20">
        <v>1962</v>
      </c>
      <c r="B19" s="20">
        <v>44.680770000000003</v>
      </c>
      <c r="C19" s="41" t="str">
        <f t="shared" si="1"/>
        <v>Up</v>
      </c>
    </row>
    <row r="20" spans="1:3" x14ac:dyDescent="0.25">
      <c r="A20" s="20">
        <v>1963</v>
      </c>
      <c r="B20" s="20">
        <v>46.509283000000003</v>
      </c>
      <c r="C20" s="41" t="str">
        <f t="shared" si="1"/>
        <v>Up</v>
      </c>
    </row>
    <row r="21" spans="1:3" x14ac:dyDescent="0.25">
      <c r="A21" s="20">
        <v>1964</v>
      </c>
      <c r="B21" s="20">
        <v>48.543050000000001</v>
      </c>
      <c r="C21" s="41" t="str">
        <f t="shared" si="1"/>
        <v>Up</v>
      </c>
    </row>
    <row r="22" spans="1:3" x14ac:dyDescent="0.25">
      <c r="A22" s="20">
        <v>1965</v>
      </c>
      <c r="B22" s="20">
        <v>50.576504</v>
      </c>
      <c r="C22" s="41" t="str">
        <f t="shared" si="1"/>
        <v>Up</v>
      </c>
    </row>
    <row r="23" spans="1:3" x14ac:dyDescent="0.25">
      <c r="A23" s="20">
        <v>1966</v>
      </c>
      <c r="B23" s="20">
        <v>53.513987</v>
      </c>
      <c r="C23" s="41" t="str">
        <f t="shared" si="1"/>
        <v>Up</v>
      </c>
    </row>
    <row r="24" spans="1:3" x14ac:dyDescent="0.25">
      <c r="A24" s="20">
        <v>1967</v>
      </c>
      <c r="B24" s="20">
        <v>55.126873000000003</v>
      </c>
      <c r="C24" s="41" t="str">
        <f t="shared" si="1"/>
        <v>Up</v>
      </c>
    </row>
    <row r="25" spans="1:3" x14ac:dyDescent="0.25">
      <c r="A25" s="20">
        <v>1968</v>
      </c>
      <c r="B25" s="20">
        <v>58.502470000000002</v>
      </c>
      <c r="C25" s="41" t="str">
        <f t="shared" si="1"/>
        <v>Up</v>
      </c>
    </row>
    <row r="26" spans="1:3" x14ac:dyDescent="0.25">
      <c r="A26" s="20">
        <v>1969</v>
      </c>
      <c r="B26" s="20">
        <v>61.361750999999998</v>
      </c>
      <c r="C26" s="41" t="str">
        <f t="shared" si="1"/>
        <v>Up</v>
      </c>
    </row>
    <row r="27" spans="1:3" x14ac:dyDescent="0.25">
      <c r="A27" s="20">
        <v>1970</v>
      </c>
      <c r="B27" s="20">
        <v>63.522269000000001</v>
      </c>
      <c r="C27" s="41" t="str">
        <f t="shared" si="1"/>
        <v>Up</v>
      </c>
    </row>
    <row r="28" spans="1:3" x14ac:dyDescent="0.25">
      <c r="A28" s="20">
        <v>1971</v>
      </c>
      <c r="B28" s="20">
        <v>64.595645000000005</v>
      </c>
      <c r="C28" s="41" t="str">
        <f t="shared" si="1"/>
        <v>Up</v>
      </c>
    </row>
    <row r="29" spans="1:3" x14ac:dyDescent="0.25">
      <c r="A29" s="20">
        <v>1972</v>
      </c>
      <c r="B29" s="20">
        <v>67.695880000000002</v>
      </c>
      <c r="C29" s="41" t="str">
        <f t="shared" si="1"/>
        <v>Up</v>
      </c>
    </row>
    <row r="30" spans="1:3" x14ac:dyDescent="0.25">
      <c r="A30" s="20">
        <v>1973</v>
      </c>
      <c r="B30" s="20">
        <v>70.313860000000005</v>
      </c>
      <c r="C30" s="41" t="str">
        <f t="shared" si="1"/>
        <v>Up</v>
      </c>
    </row>
    <row r="31" spans="1:3" x14ac:dyDescent="0.25">
      <c r="A31" s="20">
        <v>1974</v>
      </c>
      <c r="B31" s="20">
        <v>67.905124000000001</v>
      </c>
      <c r="C31" s="41" t="str">
        <f t="shared" si="1"/>
        <v>Down</v>
      </c>
    </row>
    <row r="32" spans="1:3" x14ac:dyDescent="0.25">
      <c r="A32" s="20">
        <v>1975</v>
      </c>
      <c r="B32" s="20">
        <v>65.356532000000001</v>
      </c>
      <c r="C32" s="41" t="str">
        <f t="shared" si="1"/>
        <v>Down</v>
      </c>
    </row>
    <row r="33" spans="1:3" x14ac:dyDescent="0.25">
      <c r="A33" s="20">
        <v>1976</v>
      </c>
      <c r="B33" s="20">
        <v>69.107175999999995</v>
      </c>
      <c r="C33" s="41" t="str">
        <f t="shared" si="1"/>
        <v>Up</v>
      </c>
    </row>
    <row r="34" spans="1:3" x14ac:dyDescent="0.25">
      <c r="A34" s="20">
        <v>1977</v>
      </c>
      <c r="B34" s="20">
        <v>70.991179000000002</v>
      </c>
      <c r="C34" s="41" t="str">
        <f t="shared" si="1"/>
        <v>Up</v>
      </c>
    </row>
    <row r="35" spans="1:3" x14ac:dyDescent="0.25">
      <c r="A35" s="20">
        <v>1978</v>
      </c>
      <c r="B35" s="20">
        <v>71.853521999999998</v>
      </c>
      <c r="C35" s="41" t="str">
        <f t="shared" si="1"/>
        <v>Up</v>
      </c>
    </row>
    <row r="36" spans="1:3" x14ac:dyDescent="0.25">
      <c r="A36" s="20">
        <v>1979</v>
      </c>
      <c r="B36" s="20">
        <v>72.890521000000007</v>
      </c>
      <c r="C36" s="41" t="str">
        <f t="shared" si="1"/>
        <v>Up</v>
      </c>
    </row>
    <row r="37" spans="1:3" x14ac:dyDescent="0.25">
      <c r="A37" s="20">
        <v>1980</v>
      </c>
      <c r="B37" s="20">
        <v>69.827758000000003</v>
      </c>
      <c r="C37" s="41" t="str">
        <f t="shared" si="1"/>
        <v>Down</v>
      </c>
    </row>
    <row r="38" spans="1:3" x14ac:dyDescent="0.25">
      <c r="A38" s="20">
        <v>1981</v>
      </c>
      <c r="B38" s="20">
        <v>67.571093000000005</v>
      </c>
      <c r="C38" s="41" t="str">
        <f t="shared" si="1"/>
        <v>Down</v>
      </c>
    </row>
    <row r="39" spans="1:3" x14ac:dyDescent="0.25">
      <c r="A39" s="20">
        <v>1982</v>
      </c>
      <c r="B39" s="20">
        <v>63.888373999999999</v>
      </c>
      <c r="C39" s="41" t="str">
        <f t="shared" si="1"/>
        <v>Down</v>
      </c>
    </row>
    <row r="40" spans="1:3" x14ac:dyDescent="0.25">
      <c r="A40" s="20">
        <v>1983</v>
      </c>
      <c r="B40" s="20">
        <v>63.151857999999997</v>
      </c>
      <c r="C40" s="41" t="str">
        <f t="shared" si="1"/>
        <v>Down</v>
      </c>
    </row>
    <row r="41" spans="1:3" x14ac:dyDescent="0.25">
      <c r="A41" s="20">
        <v>1984</v>
      </c>
      <c r="B41" s="20">
        <v>66.505983999999998</v>
      </c>
      <c r="C41" s="41" t="str">
        <f t="shared" si="1"/>
        <v>Up</v>
      </c>
    </row>
    <row r="42" spans="1:3" x14ac:dyDescent="0.25">
      <c r="A42" s="20">
        <v>1985</v>
      </c>
      <c r="B42" s="20">
        <v>66.093149999999994</v>
      </c>
      <c r="C42" s="41" t="str">
        <f t="shared" si="1"/>
        <v>Down</v>
      </c>
    </row>
    <row r="43" spans="1:3" x14ac:dyDescent="0.25">
      <c r="A43" s="20">
        <v>1986</v>
      </c>
      <c r="B43" s="20">
        <v>66.033275000000003</v>
      </c>
      <c r="C43" s="41" t="str">
        <f t="shared" si="1"/>
        <v>Down</v>
      </c>
    </row>
    <row r="44" spans="1:3" x14ac:dyDescent="0.25">
      <c r="A44" s="20">
        <v>1987</v>
      </c>
      <c r="B44" s="20">
        <v>68.520615000000006</v>
      </c>
      <c r="C44" s="41" t="str">
        <f t="shared" si="1"/>
        <v>Up</v>
      </c>
    </row>
    <row r="45" spans="1:3" x14ac:dyDescent="0.25">
      <c r="A45" s="20">
        <v>1988</v>
      </c>
      <c r="B45" s="20">
        <v>71.557051000000001</v>
      </c>
      <c r="C45" s="41" t="str">
        <f t="shared" si="1"/>
        <v>Up</v>
      </c>
    </row>
    <row r="46" spans="1:3" x14ac:dyDescent="0.25">
      <c r="A46" s="20">
        <v>1989</v>
      </c>
      <c r="B46" s="20">
        <v>72.911156000000005</v>
      </c>
      <c r="C46" s="41" t="str">
        <f t="shared" si="1"/>
        <v>Up</v>
      </c>
    </row>
    <row r="47" spans="1:3" x14ac:dyDescent="0.25">
      <c r="A47" s="20">
        <v>1990</v>
      </c>
      <c r="B47" s="20">
        <v>72.332203000000007</v>
      </c>
      <c r="C47" s="41" t="str">
        <f t="shared" si="1"/>
        <v>Down</v>
      </c>
    </row>
    <row r="48" spans="1:3" x14ac:dyDescent="0.25">
      <c r="A48" s="20">
        <v>1991</v>
      </c>
      <c r="B48" s="20">
        <v>71.880347999999998</v>
      </c>
      <c r="C48" s="41" t="str">
        <f t="shared" si="1"/>
        <v>Down</v>
      </c>
    </row>
    <row r="49" spans="1:3" x14ac:dyDescent="0.25">
      <c r="A49" s="20">
        <v>1992</v>
      </c>
      <c r="B49" s="20">
        <v>73.395685999999998</v>
      </c>
      <c r="C49" s="41" t="str">
        <f t="shared" si="1"/>
        <v>Up</v>
      </c>
    </row>
    <row r="50" spans="1:3" x14ac:dyDescent="0.25">
      <c r="A50" s="20">
        <v>1993</v>
      </c>
      <c r="B50" s="20">
        <v>74.835705000000004</v>
      </c>
      <c r="C50" s="41" t="str">
        <f t="shared" si="1"/>
        <v>Up</v>
      </c>
    </row>
    <row r="51" spans="1:3" x14ac:dyDescent="0.25">
      <c r="A51" s="20">
        <v>1994</v>
      </c>
      <c r="B51" s="20">
        <v>76.256399999999999</v>
      </c>
      <c r="C51" s="41" t="str">
        <f t="shared" si="1"/>
        <v>Up</v>
      </c>
    </row>
    <row r="52" spans="1:3" x14ac:dyDescent="0.25">
      <c r="A52" s="20">
        <v>1995</v>
      </c>
      <c r="B52" s="20">
        <v>77.259296000000006</v>
      </c>
      <c r="C52" s="41" t="str">
        <f t="shared" si="1"/>
        <v>Up</v>
      </c>
    </row>
    <row r="53" spans="1:3" x14ac:dyDescent="0.25">
      <c r="A53" s="20">
        <v>1996</v>
      </c>
      <c r="B53" s="20">
        <v>79.784722000000002</v>
      </c>
      <c r="C53" s="41" t="str">
        <f t="shared" si="1"/>
        <v>Up</v>
      </c>
    </row>
    <row r="54" spans="1:3" x14ac:dyDescent="0.25">
      <c r="A54" s="20">
        <v>1997</v>
      </c>
      <c r="B54" s="20">
        <v>80.873463999999998</v>
      </c>
      <c r="C54" s="41" t="str">
        <f t="shared" si="1"/>
        <v>Up</v>
      </c>
    </row>
    <row r="55" spans="1:3" x14ac:dyDescent="0.25">
      <c r="A55" s="20">
        <v>1998</v>
      </c>
      <c r="B55" s="20">
        <v>81.368979999999993</v>
      </c>
      <c r="C55" s="41" t="str">
        <f t="shared" si="1"/>
        <v>Up</v>
      </c>
    </row>
    <row r="56" spans="1:3" x14ac:dyDescent="0.25">
      <c r="A56" s="20">
        <v>1999</v>
      </c>
      <c r="B56" s="20">
        <v>82.427167999999995</v>
      </c>
      <c r="C56" s="41" t="str">
        <f t="shared" si="1"/>
        <v>Up</v>
      </c>
    </row>
    <row r="57" spans="1:3" x14ac:dyDescent="0.25">
      <c r="A57" s="20">
        <v>2000</v>
      </c>
      <c r="B57" s="20">
        <v>84.730573000000007</v>
      </c>
      <c r="C57" s="41" t="str">
        <f t="shared" si="1"/>
        <v>Up</v>
      </c>
    </row>
    <row r="58" spans="1:3" x14ac:dyDescent="0.25">
      <c r="A58" s="20">
        <v>2001</v>
      </c>
      <c r="B58" s="20">
        <v>82.901595999999998</v>
      </c>
      <c r="C58" s="41" t="str">
        <f t="shared" si="1"/>
        <v>Down</v>
      </c>
    </row>
    <row r="59" spans="1:3" x14ac:dyDescent="0.25">
      <c r="A59" s="20">
        <v>2002</v>
      </c>
      <c r="B59" s="20">
        <v>83.698975000000004</v>
      </c>
      <c r="C59" s="41" t="str">
        <f t="shared" si="1"/>
        <v>Up</v>
      </c>
    </row>
    <row r="60" spans="1:3" x14ac:dyDescent="0.25">
      <c r="A60" s="20">
        <v>2003</v>
      </c>
      <c r="B60" s="20">
        <v>84.013527999999994</v>
      </c>
      <c r="C60" s="41" t="str">
        <f t="shared" si="1"/>
        <v>Up</v>
      </c>
    </row>
    <row r="61" spans="1:3" x14ac:dyDescent="0.25">
      <c r="A61" s="20">
        <v>2004</v>
      </c>
      <c r="B61" s="20">
        <v>85.818797000000004</v>
      </c>
      <c r="C61" s="41" t="str">
        <f t="shared" si="1"/>
        <v>Up</v>
      </c>
    </row>
    <row r="62" spans="1:3" x14ac:dyDescent="0.25">
      <c r="A62" s="20">
        <v>2005</v>
      </c>
      <c r="B62" s="20">
        <v>85.794213999999997</v>
      </c>
      <c r="C62" s="41" t="str">
        <f t="shared" si="1"/>
        <v>Down</v>
      </c>
    </row>
    <row r="63" spans="1:3" x14ac:dyDescent="0.25">
      <c r="A63" s="20">
        <v>2006</v>
      </c>
      <c r="B63" s="20">
        <v>84.702034999999995</v>
      </c>
      <c r="C63" s="41" t="str">
        <f t="shared" si="1"/>
        <v>Down</v>
      </c>
    </row>
    <row r="64" spans="1:3" x14ac:dyDescent="0.25">
      <c r="A64" s="20">
        <v>2007</v>
      </c>
      <c r="B64" s="20">
        <v>86.211380000000005</v>
      </c>
      <c r="C64" s="41" t="str">
        <f t="shared" si="1"/>
        <v>Up</v>
      </c>
    </row>
    <row r="65" spans="1:3" x14ac:dyDescent="0.25">
      <c r="A65" s="20">
        <v>2008</v>
      </c>
      <c r="B65" s="20">
        <v>83.551079999999999</v>
      </c>
      <c r="C65" s="41" t="str">
        <f t="shared" si="1"/>
        <v>Down</v>
      </c>
    </row>
    <row r="66" spans="1:3" x14ac:dyDescent="0.25">
      <c r="A66" s="20">
        <v>2009</v>
      </c>
      <c r="B66" s="20">
        <v>78.486600999999993</v>
      </c>
      <c r="C66" s="41" t="str">
        <f t="shared" si="1"/>
        <v>Down</v>
      </c>
    </row>
    <row r="67" spans="1:3" x14ac:dyDescent="0.25">
      <c r="A67" s="20">
        <v>2010</v>
      </c>
      <c r="B67" s="20">
        <v>81.412091000000004</v>
      </c>
      <c r="C67" s="41" t="str">
        <f t="shared" si="1"/>
        <v>Up</v>
      </c>
    </row>
    <row r="68" spans="1:3" x14ac:dyDescent="0.25">
      <c r="A68" s="20">
        <v>2011</v>
      </c>
      <c r="B68" s="20">
        <v>79.896456999999998</v>
      </c>
      <c r="C68" s="41" t="str">
        <f t="shared" si="1"/>
        <v>Down</v>
      </c>
    </row>
    <row r="69" spans="1:3" x14ac:dyDescent="0.25">
      <c r="A69" s="20">
        <v>2012</v>
      </c>
      <c r="B69" s="20">
        <v>77.946105000000003</v>
      </c>
      <c r="C69" s="41" t="str">
        <f t="shared" si="1"/>
        <v>Down</v>
      </c>
    </row>
    <row r="70" spans="1:3" x14ac:dyDescent="0.25">
      <c r="A70" s="49"/>
    </row>
  </sheetData>
  <conditionalFormatting sqref="C1:C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091A-DF34-431B-8C28-15EF66E383F0}">
  <dimension ref="A1:E70"/>
  <sheetViews>
    <sheetView workbookViewId="0">
      <selection activeCell="E3" sqref="E3"/>
    </sheetView>
  </sheetViews>
  <sheetFormatPr defaultRowHeight="15" x14ac:dyDescent="0.25"/>
  <cols>
    <col min="1" max="1" width="6" style="45" bestFit="1" customWidth="1"/>
    <col min="2" max="2" width="9.140625" style="45" bestFit="1"/>
    <col min="3" max="3" width="9.140625" style="41"/>
  </cols>
  <sheetData>
    <row r="1" spans="1:5" x14ac:dyDescent="0.25">
      <c r="A1" s="17" t="s">
        <v>38</v>
      </c>
      <c r="B1" s="49"/>
    </row>
    <row r="3" spans="1:5" x14ac:dyDescent="0.25">
      <c r="A3" s="49"/>
      <c r="B3" s="49"/>
      <c r="E3" s="41" t="s">
        <v>153</v>
      </c>
    </row>
    <row r="4" spans="1:5" x14ac:dyDescent="0.25">
      <c r="A4" s="49"/>
      <c r="B4" s="17" t="s">
        <v>3</v>
      </c>
    </row>
    <row r="5" spans="1:5" ht="15.75" thickBot="1" x14ac:dyDescent="0.3">
      <c r="A5" s="22" t="s">
        <v>4</v>
      </c>
      <c r="B5" s="23" t="s">
        <v>9</v>
      </c>
      <c r="C5" s="22" t="s">
        <v>176</v>
      </c>
    </row>
    <row r="6" spans="1:5" ht="15.75" thickTop="1" x14ac:dyDescent="0.25">
      <c r="A6" s="20">
        <v>1949</v>
      </c>
      <c r="B6" s="20">
        <v>31.981503</v>
      </c>
    </row>
    <row r="7" spans="1:5" x14ac:dyDescent="0.25">
      <c r="A7" s="20">
        <v>1950</v>
      </c>
      <c r="B7" s="20">
        <v>34.615768000000003</v>
      </c>
      <c r="C7" s="41" t="str">
        <f t="shared" ref="C7:C14" si="0">IF(B6&lt;B7,"Up","Down")</f>
        <v>Up</v>
      </c>
    </row>
    <row r="8" spans="1:5" x14ac:dyDescent="0.25">
      <c r="A8" s="20">
        <v>1951</v>
      </c>
      <c r="B8" s="20">
        <v>36.974029999999999</v>
      </c>
      <c r="C8" s="41" t="str">
        <f t="shared" si="0"/>
        <v>Up</v>
      </c>
    </row>
    <row r="9" spans="1:5" x14ac:dyDescent="0.25">
      <c r="A9" s="20">
        <v>1952</v>
      </c>
      <c r="B9" s="20">
        <v>36.747824999999999</v>
      </c>
      <c r="C9" s="41" t="str">
        <f t="shared" si="0"/>
        <v>Down</v>
      </c>
    </row>
    <row r="10" spans="1:5" x14ac:dyDescent="0.25">
      <c r="A10" s="20">
        <v>1953</v>
      </c>
      <c r="B10" s="20">
        <v>37.664467999999999</v>
      </c>
      <c r="C10" s="41" t="str">
        <f t="shared" si="0"/>
        <v>Up</v>
      </c>
    </row>
    <row r="11" spans="1:5" x14ac:dyDescent="0.25">
      <c r="A11" s="21">
        <v>1954</v>
      </c>
      <c r="B11" s="20">
        <v>36.639381999999998</v>
      </c>
      <c r="C11" s="41" t="str">
        <f t="shared" si="0"/>
        <v>Down</v>
      </c>
    </row>
    <row r="12" spans="1:5" x14ac:dyDescent="0.25">
      <c r="A12" s="20">
        <v>1955</v>
      </c>
      <c r="B12" s="20">
        <v>40.207971000000001</v>
      </c>
      <c r="C12" s="41" t="str">
        <f t="shared" si="0"/>
        <v>Up</v>
      </c>
    </row>
    <row r="13" spans="1:5" x14ac:dyDescent="0.25">
      <c r="A13" s="20">
        <v>1956</v>
      </c>
      <c r="B13" s="20">
        <v>41.754252000000001</v>
      </c>
      <c r="C13" s="41" t="str">
        <f t="shared" si="0"/>
        <v>Up</v>
      </c>
    </row>
    <row r="14" spans="1:5" x14ac:dyDescent="0.25">
      <c r="A14" s="20">
        <v>1957</v>
      </c>
      <c r="B14" s="20">
        <v>41.787185999999998</v>
      </c>
      <c r="C14" s="41" t="str">
        <f t="shared" si="0"/>
        <v>Up</v>
      </c>
    </row>
    <row r="15" spans="1:5" x14ac:dyDescent="0.25">
      <c r="A15" s="20">
        <v>1958</v>
      </c>
      <c r="B15" s="20">
        <v>41.645028000000003</v>
      </c>
      <c r="C15" s="41" t="str">
        <f>IF(B14&lt;B15,"Up","Down")</f>
        <v>Down</v>
      </c>
    </row>
    <row r="16" spans="1:5" x14ac:dyDescent="0.25">
      <c r="A16" s="20">
        <v>1959</v>
      </c>
      <c r="B16" s="20">
        <v>43.465722</v>
      </c>
      <c r="C16" s="41" t="str">
        <f t="shared" ref="C16:C69" si="1">IF(B15&lt;B16,"Up","Down")</f>
        <v>Up</v>
      </c>
    </row>
    <row r="17" spans="1:3" x14ac:dyDescent="0.25">
      <c r="A17" s="20">
        <v>1960</v>
      </c>
      <c r="B17" s="20">
        <v>45.086455000000001</v>
      </c>
      <c r="C17" s="41" t="str">
        <f t="shared" si="1"/>
        <v>Up</v>
      </c>
    </row>
    <row r="18" spans="1:3" x14ac:dyDescent="0.25">
      <c r="A18" s="20">
        <v>1961</v>
      </c>
      <c r="B18" s="20">
        <v>45.737836999999999</v>
      </c>
      <c r="C18" s="41" t="str">
        <f t="shared" si="1"/>
        <v>Up</v>
      </c>
    </row>
    <row r="19" spans="1:3" x14ac:dyDescent="0.25">
      <c r="A19" s="20">
        <v>1962</v>
      </c>
      <c r="B19" s="20">
        <v>47.826436999999999</v>
      </c>
      <c r="C19" s="41" t="str">
        <f t="shared" si="1"/>
        <v>Up</v>
      </c>
    </row>
    <row r="20" spans="1:3" x14ac:dyDescent="0.25">
      <c r="A20" s="20">
        <v>1963</v>
      </c>
      <c r="B20" s="20">
        <v>49.644195000000003</v>
      </c>
      <c r="C20" s="41" t="str">
        <f t="shared" si="1"/>
        <v>Up</v>
      </c>
    </row>
    <row r="21" spans="1:3" x14ac:dyDescent="0.25">
      <c r="A21" s="20">
        <v>1964</v>
      </c>
      <c r="B21" s="20">
        <v>51.814788</v>
      </c>
      <c r="C21" s="41" t="str">
        <f t="shared" si="1"/>
        <v>Up</v>
      </c>
    </row>
    <row r="22" spans="1:3" x14ac:dyDescent="0.25">
      <c r="A22" s="20">
        <v>1965</v>
      </c>
      <c r="B22" s="20">
        <v>54.015000999999998</v>
      </c>
      <c r="C22" s="41" t="str">
        <f t="shared" si="1"/>
        <v>Up</v>
      </c>
    </row>
    <row r="23" spans="1:3" x14ac:dyDescent="0.25">
      <c r="A23" s="20">
        <v>1966</v>
      </c>
      <c r="B23" s="20">
        <v>57.014332000000003</v>
      </c>
      <c r="C23" s="41" t="str">
        <f t="shared" si="1"/>
        <v>Up</v>
      </c>
    </row>
    <row r="24" spans="1:3" x14ac:dyDescent="0.25">
      <c r="A24" s="20">
        <v>1967</v>
      </c>
      <c r="B24" s="20">
        <v>58.904521000000003</v>
      </c>
      <c r="C24" s="41" t="str">
        <f t="shared" si="1"/>
        <v>Up</v>
      </c>
    </row>
    <row r="25" spans="1:3" x14ac:dyDescent="0.25">
      <c r="A25" s="20">
        <v>1968</v>
      </c>
      <c r="B25" s="20">
        <v>62.414507</v>
      </c>
      <c r="C25" s="41" t="str">
        <f t="shared" si="1"/>
        <v>Up</v>
      </c>
    </row>
    <row r="26" spans="1:3" x14ac:dyDescent="0.25">
      <c r="A26" s="20">
        <v>1969</v>
      </c>
      <c r="B26" s="20">
        <v>65.614019999999996</v>
      </c>
      <c r="C26" s="41" t="str">
        <f t="shared" si="1"/>
        <v>Up</v>
      </c>
    </row>
    <row r="27" spans="1:3" x14ac:dyDescent="0.25">
      <c r="A27" s="20">
        <v>1970</v>
      </c>
      <c r="B27" s="20">
        <v>67.838324999999998</v>
      </c>
      <c r="C27" s="41" t="str">
        <f t="shared" si="1"/>
        <v>Up</v>
      </c>
    </row>
    <row r="28" spans="1:3" x14ac:dyDescent="0.25">
      <c r="A28" s="20">
        <v>1971</v>
      </c>
      <c r="B28" s="20">
        <v>69.282843</v>
      </c>
      <c r="C28" s="41" t="str">
        <f t="shared" si="1"/>
        <v>Up</v>
      </c>
    </row>
    <row r="29" spans="1:3" x14ac:dyDescent="0.25">
      <c r="A29" s="20">
        <v>1972</v>
      </c>
      <c r="B29" s="20">
        <v>72.687866999999997</v>
      </c>
      <c r="C29" s="41" t="str">
        <f t="shared" si="1"/>
        <v>Up</v>
      </c>
    </row>
    <row r="30" spans="1:3" x14ac:dyDescent="0.25">
      <c r="A30" s="20">
        <v>1973</v>
      </c>
      <c r="B30" s="20">
        <v>75.683689999999999</v>
      </c>
      <c r="C30" s="41" t="str">
        <f t="shared" si="1"/>
        <v>Up</v>
      </c>
    </row>
    <row r="31" spans="1:3" x14ac:dyDescent="0.25">
      <c r="A31" s="20">
        <v>1974</v>
      </c>
      <c r="B31" s="20">
        <v>73.962368999999995</v>
      </c>
      <c r="C31" s="41" t="str">
        <f t="shared" si="1"/>
        <v>Down</v>
      </c>
    </row>
    <row r="32" spans="1:3" x14ac:dyDescent="0.25">
      <c r="A32" s="20">
        <v>1975</v>
      </c>
      <c r="B32" s="20">
        <v>71.964552999999995</v>
      </c>
      <c r="C32" s="41" t="str">
        <f t="shared" si="1"/>
        <v>Down</v>
      </c>
    </row>
    <row r="33" spans="1:3" x14ac:dyDescent="0.25">
      <c r="A33" s="20">
        <v>1976</v>
      </c>
      <c r="B33" s="20">
        <v>75.974825999999993</v>
      </c>
      <c r="C33" s="41" t="str">
        <f t="shared" si="1"/>
        <v>Up</v>
      </c>
    </row>
    <row r="34" spans="1:3" x14ac:dyDescent="0.25">
      <c r="A34" s="20">
        <v>1977</v>
      </c>
      <c r="B34" s="20">
        <v>77.961330000000004</v>
      </c>
      <c r="C34" s="41" t="str">
        <f t="shared" si="1"/>
        <v>Up</v>
      </c>
    </row>
    <row r="35" spans="1:3" x14ac:dyDescent="0.25">
      <c r="A35" s="20">
        <v>1978</v>
      </c>
      <c r="B35" s="20">
        <v>79.950406000000001</v>
      </c>
      <c r="C35" s="41" t="str">
        <f t="shared" si="1"/>
        <v>Up</v>
      </c>
    </row>
    <row r="36" spans="1:3" x14ac:dyDescent="0.25">
      <c r="A36" s="20">
        <v>1979</v>
      </c>
      <c r="B36" s="20">
        <v>80.858583999999993</v>
      </c>
      <c r="C36" s="41" t="str">
        <f t="shared" si="1"/>
        <v>Up</v>
      </c>
    </row>
    <row r="37" spans="1:3" x14ac:dyDescent="0.25">
      <c r="A37" s="20">
        <v>1980</v>
      </c>
      <c r="B37" s="20">
        <v>78.066668000000007</v>
      </c>
      <c r="C37" s="41" t="str">
        <f t="shared" si="1"/>
        <v>Down</v>
      </c>
    </row>
    <row r="38" spans="1:3" x14ac:dyDescent="0.25">
      <c r="A38" s="20">
        <v>1981</v>
      </c>
      <c r="B38" s="20">
        <v>76.105776000000006</v>
      </c>
      <c r="C38" s="41" t="str">
        <f t="shared" si="1"/>
        <v>Down</v>
      </c>
    </row>
    <row r="39" spans="1:3" x14ac:dyDescent="0.25">
      <c r="A39" s="20">
        <v>1982</v>
      </c>
      <c r="B39" s="20">
        <v>73.099185000000006</v>
      </c>
      <c r="C39" s="41" t="str">
        <f t="shared" si="1"/>
        <v>Down</v>
      </c>
    </row>
    <row r="40" spans="1:3" x14ac:dyDescent="0.25">
      <c r="A40" s="20">
        <v>1983</v>
      </c>
      <c r="B40" s="20">
        <v>72.970566000000005</v>
      </c>
      <c r="C40" s="41" t="str">
        <f t="shared" si="1"/>
        <v>Down</v>
      </c>
    </row>
    <row r="41" spans="1:3" x14ac:dyDescent="0.25">
      <c r="A41" s="20">
        <v>1984</v>
      </c>
      <c r="B41" s="20">
        <v>76.631701000000007</v>
      </c>
      <c r="C41" s="41" t="str">
        <f t="shared" si="1"/>
        <v>Up</v>
      </c>
    </row>
    <row r="42" spans="1:3" x14ac:dyDescent="0.25">
      <c r="A42" s="20">
        <v>1985</v>
      </c>
      <c r="B42" s="20">
        <v>76.392385000000004</v>
      </c>
      <c r="C42" s="41" t="str">
        <f t="shared" si="1"/>
        <v>Down</v>
      </c>
    </row>
    <row r="43" spans="1:3" x14ac:dyDescent="0.25">
      <c r="A43" s="20">
        <v>1986</v>
      </c>
      <c r="B43" s="20">
        <v>76.647004999999993</v>
      </c>
      <c r="C43" s="41" t="str">
        <f t="shared" si="1"/>
        <v>Up</v>
      </c>
    </row>
    <row r="44" spans="1:3" x14ac:dyDescent="0.25">
      <c r="A44" s="20">
        <v>1987</v>
      </c>
      <c r="B44" s="20">
        <v>79.054456000000002</v>
      </c>
      <c r="C44" s="41" t="str">
        <f t="shared" si="1"/>
        <v>Up</v>
      </c>
    </row>
    <row r="45" spans="1:3" x14ac:dyDescent="0.25">
      <c r="A45" s="20">
        <v>1988</v>
      </c>
      <c r="B45" s="20">
        <v>82.709171999999995</v>
      </c>
      <c r="C45" s="41" t="str">
        <f t="shared" si="1"/>
        <v>Up</v>
      </c>
    </row>
    <row r="46" spans="1:3" x14ac:dyDescent="0.25">
      <c r="A46" s="20">
        <v>1989</v>
      </c>
      <c r="B46" s="20">
        <v>84.785998000000006</v>
      </c>
      <c r="C46" s="41" t="str">
        <f t="shared" si="1"/>
        <v>Up</v>
      </c>
    </row>
    <row r="47" spans="1:3" x14ac:dyDescent="0.25">
      <c r="A47" s="20">
        <v>1990</v>
      </c>
      <c r="B47" s="20">
        <v>84.485118</v>
      </c>
      <c r="C47" s="41" t="str">
        <f t="shared" si="1"/>
        <v>Down</v>
      </c>
    </row>
    <row r="48" spans="1:3" x14ac:dyDescent="0.25">
      <c r="A48" s="20">
        <v>1991</v>
      </c>
      <c r="B48" s="20">
        <v>84.437961999999999</v>
      </c>
      <c r="C48" s="41" t="str">
        <f t="shared" si="1"/>
        <v>Down</v>
      </c>
    </row>
    <row r="49" spans="1:3" x14ac:dyDescent="0.25">
      <c r="A49" s="20">
        <v>1992</v>
      </c>
      <c r="B49" s="20">
        <v>85.782977000000002</v>
      </c>
      <c r="C49" s="41" t="str">
        <f t="shared" si="1"/>
        <v>Up</v>
      </c>
    </row>
    <row r="50" spans="1:3" x14ac:dyDescent="0.25">
      <c r="A50" s="20">
        <v>1993</v>
      </c>
      <c r="B50" s="20">
        <v>87.42362</v>
      </c>
      <c r="C50" s="41" t="str">
        <f t="shared" si="1"/>
        <v>Up</v>
      </c>
    </row>
    <row r="51" spans="1:3" x14ac:dyDescent="0.25">
      <c r="A51" s="20">
        <v>1994</v>
      </c>
      <c r="B51" s="20">
        <v>89.091330999999997</v>
      </c>
      <c r="C51" s="41" t="str">
        <f t="shared" si="1"/>
        <v>Up</v>
      </c>
    </row>
    <row r="52" spans="1:3" x14ac:dyDescent="0.25">
      <c r="A52" s="20">
        <v>1995</v>
      </c>
      <c r="B52" s="20">
        <v>91.029071000000002</v>
      </c>
      <c r="C52" s="41" t="str">
        <f t="shared" si="1"/>
        <v>Up</v>
      </c>
    </row>
    <row r="53" spans="1:3" x14ac:dyDescent="0.25">
      <c r="A53" s="20">
        <v>1996</v>
      </c>
      <c r="B53" s="20">
        <v>94.022217999999995</v>
      </c>
      <c r="C53" s="41" t="str">
        <f t="shared" si="1"/>
        <v>Up</v>
      </c>
    </row>
    <row r="54" spans="1:3" x14ac:dyDescent="0.25">
      <c r="A54" s="20">
        <v>1997</v>
      </c>
      <c r="B54" s="20">
        <v>94.602200999999994</v>
      </c>
      <c r="C54" s="41" t="str">
        <f t="shared" si="1"/>
        <v>Up</v>
      </c>
    </row>
    <row r="55" spans="1:3" x14ac:dyDescent="0.25">
      <c r="A55" s="20">
        <v>1998</v>
      </c>
      <c r="B55" s="20">
        <v>95.017911999999995</v>
      </c>
      <c r="C55" s="41" t="str">
        <f t="shared" si="1"/>
        <v>Up</v>
      </c>
    </row>
    <row r="56" spans="1:3" x14ac:dyDescent="0.25">
      <c r="A56" s="20">
        <v>1999</v>
      </c>
      <c r="B56" s="20">
        <v>96.651965000000004</v>
      </c>
      <c r="C56" s="41" t="str">
        <f t="shared" si="1"/>
        <v>Up</v>
      </c>
    </row>
    <row r="57" spans="1:3" x14ac:dyDescent="0.25">
      <c r="A57" s="20">
        <v>2000</v>
      </c>
      <c r="B57" s="20">
        <v>98.814473000000007</v>
      </c>
      <c r="C57" s="41" t="str">
        <f t="shared" si="1"/>
        <v>Up</v>
      </c>
    </row>
    <row r="58" spans="1:3" x14ac:dyDescent="0.25">
      <c r="A58" s="20">
        <v>2001</v>
      </c>
      <c r="B58" s="20">
        <v>96.168164000000004</v>
      </c>
      <c r="C58" s="41" t="str">
        <f t="shared" si="1"/>
        <v>Down</v>
      </c>
    </row>
    <row r="59" spans="1:3" x14ac:dyDescent="0.25">
      <c r="A59" s="20">
        <v>2002</v>
      </c>
      <c r="B59" s="20">
        <v>97.645140999999995</v>
      </c>
      <c r="C59" s="41" t="str">
        <f t="shared" si="1"/>
        <v>Up</v>
      </c>
    </row>
    <row r="60" spans="1:3" x14ac:dyDescent="0.25">
      <c r="A60" s="20">
        <v>2003</v>
      </c>
      <c r="B60" s="20">
        <v>97.942622</v>
      </c>
      <c r="C60" s="41" t="str">
        <f t="shared" si="1"/>
        <v>Up</v>
      </c>
    </row>
    <row r="61" spans="1:3" x14ac:dyDescent="0.25">
      <c r="A61" s="20">
        <v>2004</v>
      </c>
      <c r="B61" s="20">
        <v>100.160004</v>
      </c>
      <c r="C61" s="41" t="str">
        <f t="shared" si="1"/>
        <v>Up</v>
      </c>
    </row>
    <row r="62" spans="1:3" x14ac:dyDescent="0.25">
      <c r="A62" s="20">
        <v>2005</v>
      </c>
      <c r="B62" s="20">
        <v>100.28150100000001</v>
      </c>
      <c r="C62" s="41" t="str">
        <f t="shared" si="1"/>
        <v>Up</v>
      </c>
    </row>
    <row r="63" spans="1:3" x14ac:dyDescent="0.25">
      <c r="A63" s="20">
        <v>2006</v>
      </c>
      <c r="B63" s="20">
        <v>99.629524000000004</v>
      </c>
      <c r="C63" s="41" t="str">
        <f t="shared" si="1"/>
        <v>Down</v>
      </c>
    </row>
    <row r="64" spans="1:3" x14ac:dyDescent="0.25">
      <c r="A64" s="20">
        <v>2007</v>
      </c>
      <c r="B64" s="20">
        <v>101.31413000000001</v>
      </c>
      <c r="C64" s="41" t="str">
        <f t="shared" si="1"/>
        <v>Up</v>
      </c>
    </row>
    <row r="65" spans="1:3" x14ac:dyDescent="0.25">
      <c r="A65" s="20">
        <v>2008</v>
      </c>
      <c r="B65" s="20">
        <v>99.292861000000002</v>
      </c>
      <c r="C65" s="41" t="str">
        <f t="shared" si="1"/>
        <v>Down</v>
      </c>
    </row>
    <row r="66" spans="1:3" x14ac:dyDescent="0.25">
      <c r="A66" s="20">
        <v>2009</v>
      </c>
      <c r="B66" s="20">
        <v>94.596985000000004</v>
      </c>
      <c r="C66" s="41" t="str">
        <f t="shared" si="1"/>
        <v>Down</v>
      </c>
    </row>
    <row r="67" spans="1:3" x14ac:dyDescent="0.25">
      <c r="A67" s="20">
        <v>2010</v>
      </c>
      <c r="B67" s="20">
        <v>98.016396999999998</v>
      </c>
      <c r="C67" s="41" t="str">
        <f t="shared" si="1"/>
        <v>Up</v>
      </c>
    </row>
    <row r="68" spans="1:3" x14ac:dyDescent="0.25">
      <c r="A68" s="20">
        <v>2011</v>
      </c>
      <c r="B68" s="20">
        <v>97.366496999999995</v>
      </c>
      <c r="C68" s="41" t="str">
        <f t="shared" si="1"/>
        <v>Down</v>
      </c>
    </row>
    <row r="69" spans="1:3" x14ac:dyDescent="0.25">
      <c r="A69" s="20">
        <v>2012</v>
      </c>
      <c r="B69" s="20">
        <v>94.976067</v>
      </c>
      <c r="C69" s="41" t="str">
        <f t="shared" si="1"/>
        <v>Down</v>
      </c>
    </row>
    <row r="70" spans="1:3" x14ac:dyDescent="0.25">
      <c r="A70" s="49"/>
    </row>
  </sheetData>
  <conditionalFormatting sqref="C1:C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592F-787E-42F1-BFE2-A45A692DDC59}">
  <dimension ref="A1:E70"/>
  <sheetViews>
    <sheetView workbookViewId="0">
      <selection activeCell="E4" sqref="E4"/>
    </sheetView>
  </sheetViews>
  <sheetFormatPr defaultRowHeight="15" x14ac:dyDescent="0.25"/>
  <cols>
    <col min="1" max="1" width="6" style="45" bestFit="1" customWidth="1"/>
    <col min="2" max="2" width="13.5703125" style="45" bestFit="1" customWidth="1"/>
    <col min="3" max="3" width="9.140625" style="41"/>
  </cols>
  <sheetData>
    <row r="1" spans="1:5" x14ac:dyDescent="0.25">
      <c r="A1" s="17" t="s">
        <v>38</v>
      </c>
      <c r="B1" s="49"/>
    </row>
    <row r="2" spans="1:5" x14ac:dyDescent="0.25">
      <c r="E2" t="s">
        <v>175</v>
      </c>
    </row>
    <row r="3" spans="1:5" x14ac:dyDescent="0.25">
      <c r="A3" s="49"/>
      <c r="B3" s="49"/>
    </row>
    <row r="4" spans="1:5" x14ac:dyDescent="0.25">
      <c r="A4" s="49"/>
      <c r="B4" s="17" t="s">
        <v>40</v>
      </c>
      <c r="E4" s="41" t="s">
        <v>153</v>
      </c>
    </row>
    <row r="5" spans="1:5" ht="15.75" thickBot="1" x14ac:dyDescent="0.3">
      <c r="A5" s="22" t="s">
        <v>4</v>
      </c>
      <c r="B5" s="23" t="s">
        <v>41</v>
      </c>
      <c r="C5" s="22" t="s">
        <v>176</v>
      </c>
    </row>
    <row r="6" spans="1:5" ht="15.75" thickTop="1" x14ac:dyDescent="0.25">
      <c r="A6" s="20">
        <v>1949</v>
      </c>
      <c r="B6" s="20">
        <v>0</v>
      </c>
    </row>
    <row r="7" spans="1:5" x14ac:dyDescent="0.25">
      <c r="A7" s="20">
        <v>1950</v>
      </c>
      <c r="B7" s="20">
        <v>0</v>
      </c>
    </row>
    <row r="8" spans="1:5" x14ac:dyDescent="0.25">
      <c r="A8" s="20">
        <v>1951</v>
      </c>
      <c r="B8" s="20">
        <v>0</v>
      </c>
    </row>
    <row r="9" spans="1:5" x14ac:dyDescent="0.25">
      <c r="A9" s="20">
        <v>1952</v>
      </c>
      <c r="B9" s="20">
        <v>0</v>
      </c>
    </row>
    <row r="10" spans="1:5" x14ac:dyDescent="0.25">
      <c r="A10" s="20">
        <v>1953</v>
      </c>
      <c r="B10" s="20">
        <v>0</v>
      </c>
    </row>
    <row r="11" spans="1:5" x14ac:dyDescent="0.25">
      <c r="A11" s="21">
        <v>1954</v>
      </c>
      <c r="B11" s="20">
        <v>0</v>
      </c>
    </row>
    <row r="12" spans="1:5" x14ac:dyDescent="0.25">
      <c r="A12" s="20">
        <v>1955</v>
      </c>
      <c r="B12" s="20">
        <v>0</v>
      </c>
    </row>
    <row r="13" spans="1:5" x14ac:dyDescent="0.25">
      <c r="A13" s="20">
        <v>1956</v>
      </c>
      <c r="B13" s="20">
        <v>0</v>
      </c>
    </row>
    <row r="14" spans="1:5" x14ac:dyDescent="0.25">
      <c r="A14" s="20">
        <v>1957</v>
      </c>
      <c r="B14" s="20">
        <v>1.12E-4</v>
      </c>
    </row>
    <row r="15" spans="1:5" x14ac:dyDescent="0.25">
      <c r="A15" s="20">
        <v>1958</v>
      </c>
      <c r="B15" s="20">
        <v>1.915E-3</v>
      </c>
      <c r="C15" s="41" t="str">
        <f>IF(B14&lt;B15,"Up","Down")</f>
        <v>Up</v>
      </c>
    </row>
    <row r="16" spans="1:5" x14ac:dyDescent="0.25">
      <c r="A16" s="20">
        <v>1959</v>
      </c>
      <c r="B16" s="20">
        <v>2.1870000000000001E-3</v>
      </c>
      <c r="C16" s="41" t="str">
        <f t="shared" ref="C16:C69" si="0">IF(B15&lt;B16,"Up","Down")</f>
        <v>Up</v>
      </c>
    </row>
    <row r="17" spans="1:3" x14ac:dyDescent="0.25">
      <c r="A17" s="20">
        <v>1960</v>
      </c>
      <c r="B17" s="20">
        <v>6.0260000000000001E-3</v>
      </c>
      <c r="C17" s="41" t="str">
        <f t="shared" si="0"/>
        <v>Up</v>
      </c>
    </row>
    <row r="18" spans="1:3" x14ac:dyDescent="0.25">
      <c r="A18" s="20">
        <v>1961</v>
      </c>
      <c r="B18" s="20">
        <v>1.9678000000000001E-2</v>
      </c>
      <c r="C18" s="41" t="str">
        <f t="shared" si="0"/>
        <v>Up</v>
      </c>
    </row>
    <row r="19" spans="1:3" x14ac:dyDescent="0.25">
      <c r="A19" s="20">
        <v>1962</v>
      </c>
      <c r="B19" s="20">
        <v>2.6394000000000001E-2</v>
      </c>
      <c r="C19" s="41" t="str">
        <f t="shared" si="0"/>
        <v>Up</v>
      </c>
    </row>
    <row r="20" spans="1:3" x14ac:dyDescent="0.25">
      <c r="A20" s="20">
        <v>1963</v>
      </c>
      <c r="B20" s="20">
        <v>3.8147E-2</v>
      </c>
      <c r="C20" s="41" t="str">
        <f t="shared" si="0"/>
        <v>Up</v>
      </c>
    </row>
    <row r="21" spans="1:3" x14ac:dyDescent="0.25">
      <c r="A21" s="20">
        <v>1964</v>
      </c>
      <c r="B21" s="20">
        <v>3.9819E-2</v>
      </c>
      <c r="C21" s="41" t="str">
        <f t="shared" si="0"/>
        <v>Up</v>
      </c>
    </row>
    <row r="22" spans="1:3" x14ac:dyDescent="0.25">
      <c r="A22" s="20">
        <v>1965</v>
      </c>
      <c r="B22" s="20">
        <v>4.3164000000000001E-2</v>
      </c>
      <c r="C22" s="41" t="str">
        <f t="shared" si="0"/>
        <v>Up</v>
      </c>
    </row>
    <row r="23" spans="1:3" x14ac:dyDescent="0.25">
      <c r="A23" s="20">
        <v>1966</v>
      </c>
      <c r="B23" s="20">
        <v>6.4158000000000007E-2</v>
      </c>
      <c r="C23" s="41" t="str">
        <f t="shared" si="0"/>
        <v>Up</v>
      </c>
    </row>
    <row r="24" spans="1:3" x14ac:dyDescent="0.25">
      <c r="A24" s="20">
        <v>1967</v>
      </c>
      <c r="B24" s="20">
        <v>8.8456000000000007E-2</v>
      </c>
      <c r="C24" s="41" t="str">
        <f t="shared" si="0"/>
        <v>Up</v>
      </c>
    </row>
    <row r="25" spans="1:3" x14ac:dyDescent="0.25">
      <c r="A25" s="20">
        <v>1968</v>
      </c>
      <c r="B25" s="20">
        <v>0.14153399999999999</v>
      </c>
      <c r="C25" s="41" t="str">
        <f t="shared" si="0"/>
        <v>Up</v>
      </c>
    </row>
    <row r="26" spans="1:3" x14ac:dyDescent="0.25">
      <c r="A26" s="20">
        <v>1969</v>
      </c>
      <c r="B26" s="20">
        <v>0.153722</v>
      </c>
      <c r="C26" s="41" t="str">
        <f t="shared" si="0"/>
        <v>Up</v>
      </c>
    </row>
    <row r="27" spans="1:3" x14ac:dyDescent="0.25">
      <c r="A27" s="20">
        <v>1970</v>
      </c>
      <c r="B27" s="20">
        <v>0.239347</v>
      </c>
      <c r="C27" s="41" t="str">
        <f t="shared" si="0"/>
        <v>Up</v>
      </c>
    </row>
    <row r="28" spans="1:3" x14ac:dyDescent="0.25">
      <c r="A28" s="20">
        <v>1971</v>
      </c>
      <c r="B28" s="20">
        <v>0.412939</v>
      </c>
      <c r="C28" s="41" t="str">
        <f t="shared" si="0"/>
        <v>Up</v>
      </c>
    </row>
    <row r="29" spans="1:3" x14ac:dyDescent="0.25">
      <c r="A29" s="20">
        <v>1972</v>
      </c>
      <c r="B29" s="20">
        <v>0.58375200000000005</v>
      </c>
      <c r="C29" s="41" t="str">
        <f t="shared" si="0"/>
        <v>Up</v>
      </c>
    </row>
    <row r="30" spans="1:3" x14ac:dyDescent="0.25">
      <c r="A30" s="20">
        <v>1973</v>
      </c>
      <c r="B30" s="20">
        <v>0.91017700000000001</v>
      </c>
      <c r="C30" s="41" t="str">
        <f t="shared" si="0"/>
        <v>Up</v>
      </c>
    </row>
    <row r="31" spans="1:3" x14ac:dyDescent="0.25">
      <c r="A31" s="20">
        <v>1974</v>
      </c>
      <c r="B31" s="20">
        <v>1.2720830000000001</v>
      </c>
      <c r="C31" s="41" t="str">
        <f t="shared" si="0"/>
        <v>Up</v>
      </c>
    </row>
    <row r="32" spans="1:3" x14ac:dyDescent="0.25">
      <c r="A32" s="20">
        <v>1975</v>
      </c>
      <c r="B32" s="20">
        <v>1.8997980000000001</v>
      </c>
      <c r="C32" s="41" t="str">
        <f t="shared" si="0"/>
        <v>Up</v>
      </c>
    </row>
    <row r="33" spans="1:3" x14ac:dyDescent="0.25">
      <c r="A33" s="20">
        <v>1976</v>
      </c>
      <c r="B33" s="20">
        <v>2.1111209999999998</v>
      </c>
      <c r="C33" s="41" t="str">
        <f t="shared" si="0"/>
        <v>Up</v>
      </c>
    </row>
    <row r="34" spans="1:3" x14ac:dyDescent="0.25">
      <c r="A34" s="20">
        <v>1977</v>
      </c>
      <c r="B34" s="20">
        <v>2.701762</v>
      </c>
      <c r="C34" s="41" t="str">
        <f t="shared" si="0"/>
        <v>Up</v>
      </c>
    </row>
    <row r="35" spans="1:3" x14ac:dyDescent="0.25">
      <c r="A35" s="20">
        <v>1978</v>
      </c>
      <c r="B35" s="20">
        <v>3.0241259999999999</v>
      </c>
      <c r="C35" s="41" t="str">
        <f t="shared" si="0"/>
        <v>Up</v>
      </c>
    </row>
    <row r="36" spans="1:3" x14ac:dyDescent="0.25">
      <c r="A36" s="20">
        <v>1979</v>
      </c>
      <c r="B36" s="20">
        <v>2.775827</v>
      </c>
      <c r="C36" s="41" t="str">
        <f t="shared" si="0"/>
        <v>Down</v>
      </c>
    </row>
    <row r="37" spans="1:3" x14ac:dyDescent="0.25">
      <c r="A37" s="20">
        <v>1980</v>
      </c>
      <c r="B37" s="20">
        <v>2.739169</v>
      </c>
      <c r="C37" s="41" t="str">
        <f t="shared" si="0"/>
        <v>Down</v>
      </c>
    </row>
    <row r="38" spans="1:3" x14ac:dyDescent="0.25">
      <c r="A38" s="20">
        <v>1981</v>
      </c>
      <c r="B38" s="20">
        <v>3.0075889999999998</v>
      </c>
      <c r="C38" s="41" t="str">
        <f t="shared" si="0"/>
        <v>Up</v>
      </c>
    </row>
    <row r="39" spans="1:3" x14ac:dyDescent="0.25">
      <c r="A39" s="20">
        <v>1982</v>
      </c>
      <c r="B39" s="20">
        <v>3.131148</v>
      </c>
      <c r="C39" s="41" t="str">
        <f t="shared" si="0"/>
        <v>Up</v>
      </c>
    </row>
    <row r="40" spans="1:3" x14ac:dyDescent="0.25">
      <c r="A40" s="20">
        <v>1983</v>
      </c>
      <c r="B40" s="20">
        <v>3.2025489999999999</v>
      </c>
      <c r="C40" s="41" t="str">
        <f t="shared" si="0"/>
        <v>Up</v>
      </c>
    </row>
    <row r="41" spans="1:3" x14ac:dyDescent="0.25">
      <c r="A41" s="20">
        <v>1984</v>
      </c>
      <c r="B41" s="20">
        <v>3.5525310000000001</v>
      </c>
      <c r="C41" s="41" t="str">
        <f t="shared" si="0"/>
        <v>Up</v>
      </c>
    </row>
    <row r="42" spans="1:3" x14ac:dyDescent="0.25">
      <c r="A42" s="20">
        <v>1985</v>
      </c>
      <c r="B42" s="20">
        <v>4.0755629999999998</v>
      </c>
      <c r="C42" s="41" t="str">
        <f t="shared" si="0"/>
        <v>Up</v>
      </c>
    </row>
    <row r="43" spans="1:3" x14ac:dyDescent="0.25">
      <c r="A43" s="20">
        <v>1986</v>
      </c>
      <c r="B43" s="20">
        <v>4.380109</v>
      </c>
      <c r="C43" s="41" t="str">
        <f t="shared" si="0"/>
        <v>Up</v>
      </c>
    </row>
    <row r="44" spans="1:3" x14ac:dyDescent="0.25">
      <c r="A44" s="20">
        <v>1987</v>
      </c>
      <c r="B44" s="20">
        <v>4.753933</v>
      </c>
      <c r="C44" s="41" t="str">
        <f t="shared" si="0"/>
        <v>Up</v>
      </c>
    </row>
    <row r="45" spans="1:3" x14ac:dyDescent="0.25">
      <c r="A45" s="20">
        <v>1988</v>
      </c>
      <c r="B45" s="20">
        <v>5.5869679999999997</v>
      </c>
      <c r="C45" s="41" t="str">
        <f t="shared" si="0"/>
        <v>Up</v>
      </c>
    </row>
    <row r="46" spans="1:3" x14ac:dyDescent="0.25">
      <c r="A46" s="20">
        <v>1989</v>
      </c>
      <c r="B46" s="20">
        <v>5.6021609999999997</v>
      </c>
      <c r="C46" s="41" t="str">
        <f t="shared" si="0"/>
        <v>Up</v>
      </c>
    </row>
    <row r="47" spans="1:3" x14ac:dyDescent="0.25">
      <c r="A47" s="20">
        <v>1990</v>
      </c>
      <c r="B47" s="20">
        <v>6.1043500000000002</v>
      </c>
      <c r="C47" s="41" t="str">
        <f t="shared" si="0"/>
        <v>Up</v>
      </c>
    </row>
    <row r="48" spans="1:3" x14ac:dyDescent="0.25">
      <c r="A48" s="20">
        <v>1991</v>
      </c>
      <c r="B48" s="20">
        <v>6.4221320000000004</v>
      </c>
      <c r="C48" s="41" t="str">
        <f t="shared" si="0"/>
        <v>Up</v>
      </c>
    </row>
    <row r="49" spans="1:3" x14ac:dyDescent="0.25">
      <c r="A49" s="20">
        <v>1992</v>
      </c>
      <c r="B49" s="20">
        <v>6.4792059999999996</v>
      </c>
      <c r="C49" s="41" t="str">
        <f t="shared" si="0"/>
        <v>Up</v>
      </c>
    </row>
    <row r="50" spans="1:3" x14ac:dyDescent="0.25">
      <c r="A50" s="20">
        <v>1993</v>
      </c>
      <c r="B50" s="20">
        <v>6.4104989999999997</v>
      </c>
      <c r="C50" s="41" t="str">
        <f t="shared" si="0"/>
        <v>Down</v>
      </c>
    </row>
    <row r="51" spans="1:3" x14ac:dyDescent="0.25">
      <c r="A51" s="20">
        <v>1994</v>
      </c>
      <c r="B51" s="20">
        <v>6.6938769999999996</v>
      </c>
      <c r="C51" s="41" t="str">
        <f t="shared" si="0"/>
        <v>Up</v>
      </c>
    </row>
    <row r="52" spans="1:3" x14ac:dyDescent="0.25">
      <c r="A52" s="20">
        <v>1995</v>
      </c>
      <c r="B52" s="20">
        <v>7.0754359999999998</v>
      </c>
      <c r="C52" s="41" t="str">
        <f t="shared" si="0"/>
        <v>Up</v>
      </c>
    </row>
    <row r="53" spans="1:3" x14ac:dyDescent="0.25">
      <c r="A53" s="20">
        <v>1996</v>
      </c>
      <c r="B53" s="20">
        <v>7.0866740000000004</v>
      </c>
      <c r="C53" s="41" t="str">
        <f t="shared" si="0"/>
        <v>Up</v>
      </c>
    </row>
    <row r="54" spans="1:3" x14ac:dyDescent="0.25">
      <c r="A54" s="20">
        <v>1997</v>
      </c>
      <c r="B54" s="20">
        <v>6.5969920000000002</v>
      </c>
      <c r="C54" s="41" t="str">
        <f t="shared" si="0"/>
        <v>Down</v>
      </c>
    </row>
    <row r="55" spans="1:3" x14ac:dyDescent="0.25">
      <c r="A55" s="20">
        <v>1998</v>
      </c>
      <c r="B55" s="20">
        <v>7.0678089999999996</v>
      </c>
      <c r="C55" s="41" t="str">
        <f t="shared" si="0"/>
        <v>Up</v>
      </c>
    </row>
    <row r="56" spans="1:3" x14ac:dyDescent="0.25">
      <c r="A56" s="20">
        <v>1999</v>
      </c>
      <c r="B56" s="20">
        <v>7.6102559999999997</v>
      </c>
      <c r="C56" s="41" t="str">
        <f t="shared" si="0"/>
        <v>Up</v>
      </c>
    </row>
    <row r="57" spans="1:3" x14ac:dyDescent="0.25">
      <c r="A57" s="20">
        <v>2000</v>
      </c>
      <c r="B57" s="20">
        <v>7.862349</v>
      </c>
      <c r="C57" s="41" t="str">
        <f t="shared" si="0"/>
        <v>Up</v>
      </c>
    </row>
    <row r="58" spans="1:3" x14ac:dyDescent="0.25">
      <c r="A58" s="20">
        <v>2001</v>
      </c>
      <c r="B58" s="20">
        <v>8.0288529999999998</v>
      </c>
      <c r="C58" s="41" t="str">
        <f t="shared" si="0"/>
        <v>Up</v>
      </c>
    </row>
    <row r="59" spans="1:3" x14ac:dyDescent="0.25">
      <c r="A59" s="20">
        <v>2002</v>
      </c>
      <c r="B59" s="20">
        <v>8.145429</v>
      </c>
      <c r="C59" s="41" t="str">
        <f t="shared" si="0"/>
        <v>Up</v>
      </c>
    </row>
    <row r="60" spans="1:3" x14ac:dyDescent="0.25">
      <c r="A60" s="20">
        <v>2003</v>
      </c>
      <c r="B60" s="20">
        <v>7.9588580000000002</v>
      </c>
      <c r="C60" s="41" t="str">
        <f t="shared" si="0"/>
        <v>Down</v>
      </c>
    </row>
    <row r="61" spans="1:3" x14ac:dyDescent="0.25">
      <c r="A61" s="20">
        <v>2004</v>
      </c>
      <c r="B61" s="20">
        <v>8.2219850000000001</v>
      </c>
      <c r="C61" s="41" t="str">
        <f t="shared" si="0"/>
        <v>Up</v>
      </c>
    </row>
    <row r="62" spans="1:3" x14ac:dyDescent="0.25">
      <c r="A62" s="20">
        <v>2005</v>
      </c>
      <c r="B62" s="20">
        <v>8.1608099999999997</v>
      </c>
      <c r="C62" s="41" t="str">
        <f t="shared" si="0"/>
        <v>Down</v>
      </c>
    </row>
    <row r="63" spans="1:3" x14ac:dyDescent="0.25">
      <c r="A63" s="20">
        <v>2006</v>
      </c>
      <c r="B63" s="20">
        <v>8.2154140000000009</v>
      </c>
      <c r="C63" s="41" t="str">
        <f t="shared" si="0"/>
        <v>Up</v>
      </c>
    </row>
    <row r="64" spans="1:3" x14ac:dyDescent="0.25">
      <c r="A64" s="20">
        <v>2007</v>
      </c>
      <c r="B64" s="20">
        <v>8.4553639999999994</v>
      </c>
      <c r="C64" s="41" t="str">
        <f t="shared" si="0"/>
        <v>Up</v>
      </c>
    </row>
    <row r="65" spans="1:3" x14ac:dyDescent="0.25">
      <c r="A65" s="20">
        <v>2008</v>
      </c>
      <c r="B65" s="20">
        <v>8.4272969999999994</v>
      </c>
      <c r="C65" s="41" t="str">
        <f t="shared" si="0"/>
        <v>Down</v>
      </c>
    </row>
    <row r="66" spans="1:3" x14ac:dyDescent="0.25">
      <c r="A66" s="20">
        <v>2009</v>
      </c>
      <c r="B66" s="20">
        <v>8.3560189999999999</v>
      </c>
      <c r="C66" s="41" t="str">
        <f t="shared" si="0"/>
        <v>Down</v>
      </c>
    </row>
    <row r="67" spans="1:3" x14ac:dyDescent="0.25">
      <c r="A67" s="20">
        <v>2010</v>
      </c>
      <c r="B67" s="20">
        <v>8.4344330000000003</v>
      </c>
      <c r="C67" s="41" t="str">
        <f t="shared" si="0"/>
        <v>Up</v>
      </c>
    </row>
    <row r="68" spans="1:3" x14ac:dyDescent="0.25">
      <c r="A68" s="20">
        <v>2011</v>
      </c>
      <c r="B68" s="20">
        <v>8.2686980000000005</v>
      </c>
      <c r="C68" s="41" t="str">
        <f t="shared" si="0"/>
        <v>Down</v>
      </c>
    </row>
    <row r="69" spans="1:3" x14ac:dyDescent="0.25">
      <c r="A69" s="20">
        <v>2012</v>
      </c>
      <c r="B69" s="20">
        <v>8.0502819999999993</v>
      </c>
      <c r="C69" s="41" t="str">
        <f t="shared" si="0"/>
        <v>Down</v>
      </c>
    </row>
    <row r="70" spans="1:3" x14ac:dyDescent="0.25">
      <c r="A70" s="49"/>
    </row>
  </sheetData>
  <conditionalFormatting sqref="C1:C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6" workbookViewId="0">
      <selection activeCell="E27" sqref="E27"/>
    </sheetView>
  </sheetViews>
  <sheetFormatPr defaultColWidth="8.85546875" defaultRowHeight="12.75" x14ac:dyDescent="0.2"/>
  <cols>
    <col min="1" max="1" width="6.42578125" style="27" customWidth="1"/>
    <col min="2" max="2" width="9.140625" style="27" bestFit="1" customWidth="1"/>
    <col min="3" max="3" width="8" style="27" bestFit="1" customWidth="1"/>
    <col min="4" max="4" width="7.42578125" style="27" bestFit="1" customWidth="1"/>
    <col min="5" max="16384" width="8.85546875" style="27"/>
  </cols>
  <sheetData>
    <row r="1" spans="1:5" x14ac:dyDescent="0.2">
      <c r="A1" s="26" t="s">
        <v>10</v>
      </c>
      <c r="E1" s="28"/>
    </row>
    <row r="3" spans="1:5" ht="13.5" thickBot="1" x14ac:dyDescent="0.25">
      <c r="A3" s="29" t="s">
        <v>4</v>
      </c>
      <c r="B3" s="29" t="s">
        <v>11</v>
      </c>
      <c r="C3" s="29" t="s">
        <v>12</v>
      </c>
      <c r="D3" s="29" t="s">
        <v>13</v>
      </c>
    </row>
    <row r="4" spans="1:5" ht="13.5" thickTop="1" x14ac:dyDescent="0.2">
      <c r="A4" s="27">
        <v>1980</v>
      </c>
      <c r="B4" s="27">
        <v>251.12</v>
      </c>
      <c r="C4" s="27">
        <v>35.880000000000003</v>
      </c>
      <c r="D4" s="27">
        <v>63.42</v>
      </c>
    </row>
    <row r="5" spans="1:5" x14ac:dyDescent="0.2">
      <c r="A5" s="27">
        <v>1981</v>
      </c>
      <c r="B5" s="27">
        <v>272.67</v>
      </c>
      <c r="C5" s="27">
        <v>37.799999999999997</v>
      </c>
      <c r="D5" s="27">
        <v>99.24</v>
      </c>
    </row>
    <row r="6" spans="1:5" x14ac:dyDescent="0.2">
      <c r="A6" s="27">
        <v>1982</v>
      </c>
      <c r="B6" s="27">
        <v>282.77</v>
      </c>
      <c r="C6" s="27">
        <v>36.17</v>
      </c>
      <c r="D6" s="27">
        <v>102.63</v>
      </c>
    </row>
    <row r="7" spans="1:5" x14ac:dyDescent="0.2">
      <c r="A7" s="27">
        <v>1983</v>
      </c>
      <c r="B7" s="27">
        <v>293.68</v>
      </c>
      <c r="C7" s="27">
        <v>46.22</v>
      </c>
      <c r="D7" s="27">
        <v>135.99</v>
      </c>
    </row>
    <row r="8" spans="1:5" x14ac:dyDescent="0.2">
      <c r="A8" s="27">
        <v>1984</v>
      </c>
      <c r="B8" s="27">
        <v>327.63</v>
      </c>
      <c r="C8" s="27">
        <v>49.26</v>
      </c>
      <c r="D8" s="27">
        <v>180.47</v>
      </c>
    </row>
    <row r="9" spans="1:5" x14ac:dyDescent="0.2">
      <c r="A9" s="27">
        <v>1985</v>
      </c>
      <c r="B9" s="27">
        <v>383.69</v>
      </c>
      <c r="C9" s="27">
        <v>57.1</v>
      </c>
      <c r="D9" s="27">
        <v>211.19</v>
      </c>
    </row>
    <row r="10" spans="1:5" x14ac:dyDescent="0.2">
      <c r="A10" s="27">
        <v>1986</v>
      </c>
      <c r="B10" s="27">
        <v>414.04</v>
      </c>
      <c r="C10" s="27">
        <v>67.23</v>
      </c>
      <c r="D10" s="27">
        <v>239.56</v>
      </c>
    </row>
    <row r="11" spans="1:5" x14ac:dyDescent="0.2">
      <c r="A11" s="27">
        <v>1987</v>
      </c>
      <c r="B11" s="27">
        <v>455.27</v>
      </c>
      <c r="C11" s="27">
        <v>72.89</v>
      </c>
      <c r="D11" s="27">
        <v>249.27</v>
      </c>
    </row>
    <row r="12" spans="1:5" x14ac:dyDescent="0.2">
      <c r="A12" s="27">
        <v>1988</v>
      </c>
      <c r="B12" s="27">
        <v>526.97</v>
      </c>
      <c r="C12" s="27">
        <v>78.180000000000007</v>
      </c>
      <c r="D12" s="27">
        <v>260.29000000000002</v>
      </c>
    </row>
    <row r="13" spans="1:5" x14ac:dyDescent="0.2">
      <c r="A13" s="27">
        <v>1989</v>
      </c>
      <c r="B13" s="27">
        <v>529.35</v>
      </c>
      <c r="C13" s="27">
        <v>75.349999999999994</v>
      </c>
      <c r="D13" s="27">
        <v>288.72000000000003</v>
      </c>
    </row>
    <row r="14" spans="1:5" x14ac:dyDescent="0.2">
      <c r="A14" s="27">
        <v>1990</v>
      </c>
      <c r="B14" s="27">
        <v>576.86</v>
      </c>
      <c r="C14" s="27">
        <v>69.239999999999995</v>
      </c>
      <c r="D14" s="27">
        <v>298.38</v>
      </c>
    </row>
    <row r="15" spans="1:5" x14ac:dyDescent="0.2">
      <c r="A15" s="27">
        <v>1991</v>
      </c>
      <c r="B15" s="27">
        <v>612.57000000000005</v>
      </c>
      <c r="C15" s="27">
        <v>80.680000000000007</v>
      </c>
      <c r="D15" s="27">
        <v>314.77</v>
      </c>
    </row>
    <row r="16" spans="1:5" x14ac:dyDescent="0.2">
      <c r="A16" s="27">
        <v>1992</v>
      </c>
      <c r="B16" s="27">
        <v>618.78</v>
      </c>
      <c r="C16" s="27">
        <v>76.55</v>
      </c>
      <c r="D16" s="27">
        <v>321.52</v>
      </c>
    </row>
    <row r="17" spans="1:4" x14ac:dyDescent="0.2">
      <c r="A17" s="27">
        <v>1993</v>
      </c>
      <c r="B17" s="27">
        <v>610.29</v>
      </c>
      <c r="C17" s="27">
        <v>90.08</v>
      </c>
      <c r="D17" s="27">
        <v>349.78</v>
      </c>
    </row>
    <row r="18" spans="1:4" x14ac:dyDescent="0.2">
      <c r="A18" s="27">
        <v>1994</v>
      </c>
      <c r="B18" s="27">
        <v>640.44000000000005</v>
      </c>
      <c r="C18" s="27">
        <v>102.44</v>
      </c>
      <c r="D18" s="27">
        <v>341.98</v>
      </c>
    </row>
    <row r="19" spans="1:4" x14ac:dyDescent="0.2">
      <c r="A19" s="27">
        <v>1995</v>
      </c>
      <c r="B19" s="27">
        <v>673.4</v>
      </c>
      <c r="C19" s="27">
        <v>92.95</v>
      </c>
      <c r="D19" s="27">
        <v>358.37</v>
      </c>
    </row>
    <row r="20" spans="1:4" x14ac:dyDescent="0.2">
      <c r="A20" s="27">
        <v>1996</v>
      </c>
      <c r="B20" s="27">
        <v>674.73</v>
      </c>
      <c r="C20" s="27">
        <v>88.13</v>
      </c>
      <c r="D20" s="27">
        <v>377.47</v>
      </c>
    </row>
    <row r="21" spans="1:4" x14ac:dyDescent="0.2">
      <c r="A21" s="27">
        <v>1997</v>
      </c>
      <c r="B21" s="27">
        <v>628.64</v>
      </c>
      <c r="C21" s="27">
        <v>77.86</v>
      </c>
      <c r="D21" s="27">
        <v>375.71</v>
      </c>
    </row>
    <row r="22" spans="1:4" x14ac:dyDescent="0.2">
      <c r="A22" s="27">
        <v>1998</v>
      </c>
      <c r="B22" s="27">
        <v>673.7</v>
      </c>
      <c r="C22" s="27">
        <v>67.739999999999995</v>
      </c>
      <c r="D22" s="27">
        <v>368.59</v>
      </c>
    </row>
    <row r="23" spans="1:4" x14ac:dyDescent="0.2">
      <c r="A23" s="27">
        <v>1999</v>
      </c>
      <c r="B23" s="27">
        <v>728.25</v>
      </c>
      <c r="C23" s="27">
        <v>69.819999999999993</v>
      </c>
      <c r="D23" s="27">
        <v>374.53</v>
      </c>
    </row>
    <row r="24" spans="1:4" x14ac:dyDescent="0.2">
      <c r="A24" s="27">
        <v>2000</v>
      </c>
      <c r="B24" s="27">
        <v>753.89</v>
      </c>
      <c r="C24" s="27">
        <v>69.16</v>
      </c>
      <c r="D24" s="27">
        <v>394.4</v>
      </c>
    </row>
    <row r="25" spans="1:4" x14ac:dyDescent="0.2">
      <c r="A25" s="27">
        <v>2001</v>
      </c>
      <c r="B25" s="27">
        <v>768.83</v>
      </c>
      <c r="C25" s="27">
        <v>72.86</v>
      </c>
      <c r="D25" s="27">
        <v>400.02</v>
      </c>
    </row>
    <row r="26" spans="1:4" x14ac:dyDescent="0.2">
      <c r="A26" s="27">
        <v>2002</v>
      </c>
      <c r="B26" s="27">
        <v>780.06</v>
      </c>
      <c r="C26" s="27">
        <v>71.75</v>
      </c>
      <c r="D26" s="27">
        <v>414.92</v>
      </c>
    </row>
    <row r="27" spans="1:4" x14ac:dyDescent="0.2">
      <c r="A27" s="27">
        <v>2003</v>
      </c>
      <c r="B27" s="27">
        <v>763.73</v>
      </c>
      <c r="C27" s="27">
        <v>71.150000000000006</v>
      </c>
      <c r="D27" s="27">
        <v>419.02</v>
      </c>
    </row>
    <row r="28" spans="1:4" x14ac:dyDescent="0.2">
      <c r="A28" s="27">
        <v>2004</v>
      </c>
      <c r="B28" s="27">
        <v>788.53</v>
      </c>
      <c r="C28" s="27">
        <v>85.87</v>
      </c>
      <c r="D28" s="27">
        <v>425.83</v>
      </c>
    </row>
    <row r="29" spans="1:4" x14ac:dyDescent="0.2">
      <c r="A29" s="27">
        <v>2005</v>
      </c>
      <c r="B29" s="27">
        <v>781.99</v>
      </c>
      <c r="C29" s="27">
        <v>87.44</v>
      </c>
      <c r="D29" s="27">
        <v>428.95</v>
      </c>
    </row>
    <row r="30" spans="1:4" x14ac:dyDescent="0.2">
      <c r="A30" s="27">
        <v>2006</v>
      </c>
      <c r="B30" s="27">
        <v>787.22</v>
      </c>
      <c r="C30" s="27">
        <v>93.07</v>
      </c>
      <c r="D30" s="27">
        <v>427.68</v>
      </c>
    </row>
    <row r="31" spans="1:4" x14ac:dyDescent="0.2">
      <c r="A31" s="35">
        <v>2007</v>
      </c>
      <c r="B31" s="36">
        <f>TREND($B$4:$B$30,$A$4:$A$30,$A$31)</f>
        <v>886.14239316238672</v>
      </c>
      <c r="C31" s="36">
        <f>TREND($C$4:$C$30,$A$4:$A$30,$A$31)</f>
        <v>92.787236467236653</v>
      </c>
      <c r="D31" s="36">
        <f>TREND($D$4:$D$30,$A$4:$A$30,$A$31)</f>
        <v>490.59504273504353</v>
      </c>
    </row>
    <row r="32" spans="1:4" x14ac:dyDescent="0.2">
      <c r="A32" s="35">
        <v>2008</v>
      </c>
      <c r="B32" s="36">
        <f>TREND($B$4:$B$30,$A$4:$A$30,$A$32)</f>
        <v>908.17081807081559</v>
      </c>
      <c r="C32" s="36">
        <f>TREND($C$4:$C$30,$A$4:$A$30,$A$32)</f>
        <v>94.327938542938682</v>
      </c>
      <c r="D32" s="36">
        <f>TREND($D$4:$D$30,$A$4:$A$30,$A$32)</f>
        <v>503.88437118437287</v>
      </c>
    </row>
    <row r="33" spans="1:5" x14ac:dyDescent="0.2">
      <c r="A33" s="35">
        <v>2009</v>
      </c>
      <c r="B33" s="36">
        <f>TREND($B$4:$B$30,$A$4:$A$30,$A$33)</f>
        <v>930.19924297923717</v>
      </c>
      <c r="C33" s="36">
        <f>TREND($C$4:$C$30,$A$4:$A$30,$A$33)</f>
        <v>95.868640618640711</v>
      </c>
      <c r="D33" s="36">
        <f>TREND($D$4:$D$30,$A$4:$A$30,$A$33)</f>
        <v>517.1736996337022</v>
      </c>
    </row>
    <row r="36" spans="1:5" x14ac:dyDescent="0.2">
      <c r="A36" s="27" t="s">
        <v>97</v>
      </c>
    </row>
    <row r="37" spans="1:5" x14ac:dyDescent="0.2">
      <c r="A37" s="27" t="s">
        <v>157</v>
      </c>
    </row>
    <row r="38" spans="1:5" x14ac:dyDescent="0.2">
      <c r="A38" s="27" t="s">
        <v>156</v>
      </c>
    </row>
    <row r="41" spans="1:5" ht="15" x14ac:dyDescent="0.25">
      <c r="A41" t="s">
        <v>138</v>
      </c>
    </row>
    <row r="42" spans="1:5" ht="15" x14ac:dyDescent="0.25">
      <c r="A42" s="41" t="s">
        <v>139</v>
      </c>
    </row>
    <row r="43" spans="1:5" ht="15" x14ac:dyDescent="0.25">
      <c r="A43" s="41" t="s">
        <v>140</v>
      </c>
    </row>
    <row r="47" spans="1:5" x14ac:dyDescent="0.2">
      <c r="C47" s="51"/>
      <c r="D47" s="51"/>
      <c r="E47" s="51"/>
    </row>
    <row r="48" spans="1:5" x14ac:dyDescent="0.2">
      <c r="C48" s="51"/>
      <c r="D48" s="51"/>
      <c r="E48" s="51"/>
    </row>
    <row r="49" spans="3:5" x14ac:dyDescent="0.2">
      <c r="C49" s="51"/>
      <c r="D49" s="51"/>
      <c r="E49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9.3</vt:lpstr>
      <vt:lpstr>9.3.1</vt:lpstr>
      <vt:lpstr>9.3.2</vt:lpstr>
      <vt:lpstr>9.3.3</vt:lpstr>
      <vt:lpstr>9.3.4</vt:lpstr>
      <vt:lpstr>9.3.5</vt:lpstr>
      <vt:lpstr>9.3.6</vt:lpstr>
      <vt:lpstr>9.3.7</vt:lpstr>
      <vt:lpstr>9.9</vt:lpstr>
      <vt:lpstr>9.9.1</vt:lpstr>
      <vt:lpstr>9.9.2</vt:lpstr>
      <vt:lpstr>9.9.3</vt:lpstr>
      <vt:lpstr>9.10</vt:lpstr>
      <vt:lpstr>9.10.1</vt:lpstr>
      <vt:lpstr>9.10.2</vt:lpstr>
      <vt:lpstr>9.10.3</vt:lpstr>
      <vt:lpstr>9.16</vt:lpstr>
      <vt:lpstr>ES</vt:lpstr>
      <vt:lpstr>E0</vt:lpstr>
      <vt:lpstr>DE0</vt:lpstr>
      <vt:lpstr>E1</vt:lpstr>
      <vt:lpstr>DE1</vt:lpstr>
      <vt:lpstr>E2</vt:lpstr>
      <vt:lpstr>DE2</vt:lpstr>
      <vt:lpstr>9.17</vt:lpstr>
      <vt:lpstr>9.17.1</vt:lpstr>
      <vt:lpstr>9.23</vt:lpstr>
      <vt:lpstr>9.23.1</vt:lpstr>
    </vt:vector>
  </TitlesOfParts>
  <Company>Bellevue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Li</dc:creator>
  <cp:lastModifiedBy>Marjorie Blanco</cp:lastModifiedBy>
  <dcterms:created xsi:type="dcterms:W3CDTF">2015-01-11T07:40:26Z</dcterms:created>
  <dcterms:modified xsi:type="dcterms:W3CDTF">2017-11-15T07:50:48Z</dcterms:modified>
</cp:coreProperties>
</file>