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xl/drawings/drawing4.xml" ContentType="application/vnd.openxmlformats-officedocument.drawing+xml"/>
  <Override PartName="/xl/charts/chart1.xml" ContentType="application/vnd.openxmlformats-officedocument.drawingml.chart+xml"/>
  <Override PartName="/xl/drawings/drawing5.xml" ContentType="application/vnd.openxmlformats-officedocument.drawing+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tables/table2.xml" ContentType="application/vnd.openxmlformats-officedocument.spreadsheetml.table+xml"/>
  <Override PartName="/xl/drawings/drawing7.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mc:AlternateContent xmlns:mc="http://schemas.openxmlformats.org/markup-compatibility/2006">
    <mc:Choice Requires="x15">
      <x15ac:absPath xmlns:x15ac="http://schemas.microsoft.com/office/spreadsheetml/2010/11/ac" url="C:\Users\blanc\Downloads\Move Later\"/>
    </mc:Choice>
  </mc:AlternateContent>
  <bookViews>
    <workbookView xWindow="0" yWindow="0" windowWidth="10005" windowHeight="7155" firstSheet="3" activeTab="8" xr2:uid="{00000000-000D-0000-FFFF-FFFF00000000}"/>
  </bookViews>
  <sheets>
    <sheet name="10.2" sheetId="1" r:id="rId1"/>
    <sheet name="10.3" sheetId="6" r:id="rId2"/>
    <sheet name="10.4" sheetId="7" r:id="rId3"/>
    <sheet name="10.11" sheetId="2" r:id="rId4"/>
    <sheet name="10.11Sort" sheetId="25" r:id="rId5"/>
    <sheet name="HC_Output" sheetId="14" r:id="rId6"/>
    <sheet name="HC_Clusters" sheetId="13" r:id="rId7"/>
    <sheet name="HC_Dendrogram" sheetId="12" r:id="rId8"/>
    <sheet name="10.13" sheetId="3" r:id="rId9"/>
    <sheet name="KNNC_Output" sheetId="17" r:id="rId10"/>
    <sheet name="KNNC_TrainingLiftChart" sheetId="16" r:id="rId11"/>
    <sheet name="KNNC_Stored" sheetId="15" r:id="rId12"/>
    <sheet name="10.14" sheetId="4" r:id="rId13"/>
    <sheet name="DA_Output" sheetId="21" r:id="rId14"/>
    <sheet name="DA_TrainingLiftChartLDA" sheetId="20" r:id="rId15"/>
    <sheet name="DA_Stored" sheetId="19" r:id="rId16"/>
    <sheet name="10.15" sheetId="5" r:id="rId17"/>
    <sheet name="LR_Output" sheetId="24" r:id="rId18"/>
    <sheet name="LR_TrainingLiftChart" sheetId="23" r:id="rId19"/>
    <sheet name="LR_Stored" sheetId="22" r:id="rId20"/>
  </sheets>
  <definedNames>
    <definedName name="xlm_21_1" localSheetId="3" hidden="1">"'{""wkbk"":""Chapter10.xlsx"",""wksheet"":""9.11"",""data_range"":""$A$3:$F$63"",""has_header"":true,""input_cols"":[{""varName"":""Percent Gross Profit""},{""varName"":""Industry Code""},{""varName"":""Competitive Rating*""}],""cat_cols"":[],""firstRow"":3,""rows"":60,""isPartitionSheet"":"</definedName>
    <definedName name="xlm_21_2" localSheetId="3" hidden="1">"'false,""clusteringTypeCode"":1,""normalizeData"":true,""similarityMeasureCode"":1,""clusteringMethodCode"":3,""dataTypeCode"":1,""drawDendrogram"":true,""showClusterMembership"":true,""numClusters"":4,""numSubClusters"":30}"</definedName>
    <definedName name="xlm_601_1" localSheetId="12" hidden="1">"'{""wkbk"":""Chapter10.xlsx"",""wksheet"":""9.14"",""data_range"":""$A$3:$F$53"",""has_header"":true,""cat_cols"":[],""firstRow"":3,""rows"":50,""train_rows"":50,""validation_rows"":0,""test_rows"":0,""isPartitionSheet"":false,""numOutputClasses"":2,""useSuccessClass"":true,""successClas"</definedName>
    <definedName name="xlm_601_2" localSheetId="12" hidden="1">"'s"":""1"",""successCutoffProb"":0.5,""partitionData"":false,""newDataDatabase"":false,""newDataWorksheet"":false,""quadraticDiscriminant"":false,""linearDiscriminant"":true,""canonicalVariate"":false,""optimizationMethodCode"":0,""priorClassProbabilityCode"":0,""successCost"":"</definedName>
    <definedName name="xlm_601_3" localSheetId="12" hidden="1">"'1,""failureCost"":1,""linearDiscriminantFuncs"":true,""canonicalVariateLoadings"":false,""trainDetailRpt"":false,""trainSummaryRpt"":true,""trainLiftChart"":true,""trainCanonicalScores"":false,""trainROCCurve"":true,""validationDetailRpt"":false,""validationSummaryRpt"":fal"</definedName>
    <definedName name="xlm_601_4" localSheetId="12" hidden="1">"'se,""validationLiftChart"":false,""validationCanonicalScores"":false,""validROCCurve"":false,""testDetailRpt"":false,""testSummaryRpt"":false,""testLiftChart"":false,""testCanonicalScores"":false,""testROCCurve"":false,""scoreNewDataWorksheetCanonical"":false}"</definedName>
    <definedName name="xlm_602_1" localSheetId="8" hidden="1">"'{""wkbk"":""Chapter10.xlsx"",""wksheet"":""9.13"",""data_range"":""$A$3:$F$53"",""has_header"":true,""cat_cols"":[],""firstRow"":3,""rows"":50,""train_rows"":50,""validation_rows"":0,""test_rows"":0,""isPartitionSheet"":false,""numOutputClasses"":2,""useSuccessClass"":true,""successClas"</definedName>
    <definedName name="xlm_602_2" localSheetId="8" hidden="1">"'s"":""1"",""successCutoffProb"":0.5,""partitionData"":false,""newDataDatabase"":false,""newDataWorksheet"":false,""normalizeInputData"":true,""numNearestNeighbors"":5,""scoreOptCode"":1,""priorClassProbabilityCode"":0,""trainDetailRpt"":false,""trainSummaryRpt"":true,""trainLif"</definedName>
    <definedName name="xlm_602_3" localSheetId="8" hidden="1">"'tChart"":true,""trainROCCurve"":true,""validationDetailRpt"":false,""validationSummaryRpt"":false,""validationLiftChart"":false,""validROCCurve"":false,""testDetailRpt"":false,""testSummaryRpt"":false,""testLiftChart"":false,""testROCCurve"":false}"</definedName>
    <definedName name="xlm_603_1" localSheetId="16" hidden="1">"'{""wkbk"":""Chapter10.xlsx"",""wksheet"":""10.15"",""data_range"":""$A$3:$F$53"",""has_header"":true,""cat_cols"":[],""firstRow"":3,""rows"":50,""train_rows"":50,""validation_rows"":0,""test_rows"":0,""isPartitionSheet"":false,""numOutputClasses"":2,""useSuccessClass"":true,""successCla"</definedName>
    <definedName name="xlm_603_2" localSheetId="16" hidden="1">"'ss"":""1"",""successCutoffProb"":0.5,""partitionData"":false,""newDataDatabase"":false,""newDataWorksheet"":false,""varSelectionOnly"":false,""forceConstTermToZero"":false,""setOddsConfidenceLevel"":true,""oddsConfidenceLevel"":95,""maxNumIterations"":50,""initialMarquardtFac"</definedName>
    <definedName name="xlm_603_3" localSheetId="16" hidden="1">"'tor"":1,""performCollinearityDiags"":false,""perfBestSubsetSel"":true,""maxSizeBestSubset"":2,""selectionProcCode"":1,""fout"":2.71,""outputTrainDataCovarMatrixOfCoeffs"":false,""outputTrainDataResiduals"":false,""trainDetailRpt"":false,""trainSummaryRpt"":true,""trainLiftC"</definedName>
    <definedName name="xlm_603_4" localSheetId="16" hidden="1">"'hart"":true,""trainROCCurve"":true,""validationDetailRpt"":false,""validationSummaryRpt"":false,""validationLiftChart"":false,""validROCCurve"":false,""testDetailRpt"":false,""testSummaryRpt"":false,""testLiftChart"":false,""testROCCurve"":false}"</definedName>
    <definedName name="xlm_chart1" localSheetId="1" hidden="1">10.3</definedName>
    <definedName name="xlm_chart1" localSheetId="2" hidden="1">10.4</definedName>
    <definedName name="xlm_chart1_Child1Axis0" localSheetId="1" hidden="1">1</definedName>
    <definedName name="xlm_chart1_Child1Axis0" localSheetId="2" hidden="1">0</definedName>
    <definedName name="xlm_chart1_Child1Axis0_format" localSheetId="1" hidden="1">0</definedName>
    <definedName name="xlm_chart1_Child1Axis0_format" localSheetId="2" hidden="1">0</definedName>
    <definedName name="xlm_chart1_Child1Axis0_layout" localSheetId="1" hidden="1">0</definedName>
    <definedName name="xlm_chart1_Child1Axis0_layout" localSheetId="2" hidden="1">0</definedName>
    <definedName name="xlm_chart1_Child1Axis0_name" localSheetId="1" hidden="1">"Arial"</definedName>
    <definedName name="xlm_chart1_Child1Axis0_name" localSheetId="2" hidden="1">"Arial"</definedName>
    <definedName name="xlm_chart1_Child1Axis0_size" localSheetId="1" hidden="1">9</definedName>
    <definedName name="xlm_chart1_Child1Axis0_size" localSheetId="2" hidden="1">9</definedName>
    <definedName name="xlm_chart1_Child1Axis0_style" localSheetId="1" hidden="1">0</definedName>
    <definedName name="xlm_chart1_Child1Axis0_style" localSheetId="2" hidden="1">0</definedName>
    <definedName name="xlm_chart1_Child1Axis1" localSheetId="1" hidden="1">0</definedName>
    <definedName name="xlm_chart1_Child1Axis1" localSheetId="2" hidden="1">1</definedName>
    <definedName name="xlm_chart1_Child1Axis1_format" localSheetId="1" hidden="1">0</definedName>
    <definedName name="xlm_chart1_Child1Axis1_format" localSheetId="2" hidden="1">0</definedName>
    <definedName name="xlm_chart1_Child1Axis1_layout" localSheetId="1" hidden="1">0</definedName>
    <definedName name="xlm_chart1_Child1Axis1_layout" localSheetId="2" hidden="1">0</definedName>
    <definedName name="xlm_chart1_Child1Axis1_name" localSheetId="1" hidden="1">"Arial"</definedName>
    <definedName name="xlm_chart1_Child1Axis1_name" localSheetId="2" hidden="1">"Arial"</definedName>
    <definedName name="xlm_chart1_Child1Axis1_size" localSheetId="1" hidden="1">9</definedName>
    <definedName name="xlm_chart1_Child1Axis1_size" localSheetId="2" hidden="1">9</definedName>
    <definedName name="xlm_chart1_Child1Axis1_style" localSheetId="1" hidden="1">0</definedName>
    <definedName name="xlm_chart1_Child1Axis1_style" localSheetId="2" hidden="1">0</definedName>
    <definedName name="xlm_chart1_Child1Axis2" localSheetId="1" hidden="1">1</definedName>
    <definedName name="xlm_chart1_Child1Axis2" localSheetId="2" hidden="1">0</definedName>
    <definedName name="xlm_chart1_Child1Axis2_format" localSheetId="1" hidden="1">0</definedName>
    <definedName name="xlm_chart1_Child1Axis2_format" localSheetId="2" hidden="1">0</definedName>
    <definedName name="xlm_chart1_Child1Axis2_layout" localSheetId="1" hidden="1">0</definedName>
    <definedName name="xlm_chart1_Child1Axis2_layout" localSheetId="2" hidden="1">0</definedName>
    <definedName name="xlm_chart1_Child1Axis2_name" localSheetId="1" hidden="1">"Arial"</definedName>
    <definedName name="xlm_chart1_Child1Axis2_name" localSheetId="2" hidden="1">"Arial"</definedName>
    <definedName name="xlm_chart1_Child1Axis2_size" localSheetId="1" hidden="1">9</definedName>
    <definedName name="xlm_chart1_Child1Axis2_size" localSheetId="2" hidden="1">9</definedName>
    <definedName name="xlm_chart1_Child1Axis2_style" localSheetId="1" hidden="1">0</definedName>
    <definedName name="xlm_chart1_Child1Axis2_style" localSheetId="2" hidden="1">0</definedName>
    <definedName name="xlm_chart1_Child1Axis3" localSheetId="1" hidden="1">0</definedName>
    <definedName name="xlm_chart1_Child1Axis3" localSheetId="2" hidden="1">0</definedName>
    <definedName name="xlm_chart1_Child1Axis3_format" localSheetId="1" hidden="1">0</definedName>
    <definedName name="xlm_chart1_Child1Axis3_format" localSheetId="2" hidden="1">0</definedName>
    <definedName name="xlm_chart1_Child1Axis3_layout" localSheetId="1" hidden="1">0</definedName>
    <definedName name="xlm_chart1_Child1Axis3_layout" localSheetId="2" hidden="1">0</definedName>
    <definedName name="xlm_chart1_Child1Axis3_name" localSheetId="1" hidden="1">"Arial"</definedName>
    <definedName name="xlm_chart1_Child1Axis3_name" localSheetId="2" hidden="1">"Arial"</definedName>
    <definedName name="xlm_chart1_Child1Axis3_size" localSheetId="1" hidden="1">9</definedName>
    <definedName name="xlm_chart1_Child1Axis3_size" localSheetId="2" hidden="1">9</definedName>
    <definedName name="xlm_chart1_Child1Axis3_style" localSheetId="1" hidden="1">0</definedName>
    <definedName name="xlm_chart1_Child1Axis3_style" localSheetId="2" hidden="1">0</definedName>
    <definedName name="xlm_chart1_Child1Axis4_name" localSheetId="1" hidden="1">"Arial"</definedName>
    <definedName name="xlm_chart1_Child1Axis4_name" localSheetId="2" hidden="1">"Arial"</definedName>
    <definedName name="xlm_chart1_Child1Axis4_size" localSheetId="1" hidden="1">12</definedName>
    <definedName name="xlm_chart1_Child1Axis4_size" localSheetId="2" hidden="1">9</definedName>
    <definedName name="xlm_chart1_Child1Axis4_style" localSheetId="1" hidden="1">0</definedName>
    <definedName name="xlm_chart1_Child1Axis4_style" localSheetId="2" hidden="1">0</definedName>
    <definedName name="xlm_chart1_Child1Axis5_name" localSheetId="1" hidden="1">"Arial"</definedName>
    <definedName name="xlm_chart1_Child1Axis5_name" localSheetId="2" hidden="1">"Arial"</definedName>
    <definedName name="xlm_chart1_Child1Axis5_size" localSheetId="1" hidden="1">12</definedName>
    <definedName name="xlm_chart1_Child1Axis5_size" localSheetId="2" hidden="1">9</definedName>
    <definedName name="xlm_chart1_Child1Axis5_style" localSheetId="1" hidden="1">0</definedName>
    <definedName name="xlm_chart1_Child1Axis5_style" localSheetId="2" hidden="1">0</definedName>
    <definedName name="xlm_chart1_Child1Border" localSheetId="1" hidden="1">0</definedName>
    <definedName name="xlm_chart1_Child1Border" localSheetId="2" hidden="1">0</definedName>
    <definedName name="xlm_chart1_Child1Bordercolor" localSheetId="1" hidden="1">-1</definedName>
    <definedName name="xlm_chart1_Child1Bordercolor" localSheetId="2" hidden="1">-1</definedName>
    <definedName name="xlm_chart1_Child1Col0" localSheetId="1" hidden="1">-13395457</definedName>
    <definedName name="xlm_chart1_Child1Col0" localSheetId="2" hidden="1">-13395457</definedName>
    <definedName name="xlm_chart1_Child1Col1" localSheetId="1" hidden="1">-10496</definedName>
    <definedName name="xlm_chart1_Child1Col1" localSheetId="2" hidden="1">-10496</definedName>
    <definedName name="xlm_chart1_Child1Col10" localSheetId="1" hidden="1">-12490271</definedName>
    <definedName name="xlm_chart1_Child1Col10" localSheetId="2" hidden="1">-12490271</definedName>
    <definedName name="xlm_chart1_Child1Col11" localSheetId="1" hidden="1">-47872</definedName>
    <definedName name="xlm_chart1_Child1Col11" localSheetId="2" hidden="1">-47872</definedName>
    <definedName name="xlm_chart1_Child1Col2" localSheetId="1" hidden="1">-7722014</definedName>
    <definedName name="xlm_chart1_Child1Col2" localSheetId="2" hidden="1">-7722014</definedName>
    <definedName name="xlm_chart1_Child1Col3" localSheetId="1" hidden="1">-29696</definedName>
    <definedName name="xlm_chart1_Child1Col3" localSheetId="2" hidden="1">-29696</definedName>
    <definedName name="xlm_chart1_Child1Col4" localSheetId="1" hidden="1">-14513374</definedName>
    <definedName name="xlm_chart1_Child1Col4" localSheetId="2" hidden="1">-14513374</definedName>
    <definedName name="xlm_chart1_Child1Col5" localSheetId="1" hidden="1">-256</definedName>
    <definedName name="xlm_chart1_Child1Col5" localSheetId="2" hidden="1">-256</definedName>
    <definedName name="xlm_chart1_Child1Col6" localSheetId="1" hidden="1">-7077677</definedName>
    <definedName name="xlm_chart1_Child1Col6" localSheetId="2" hidden="1">-7077677</definedName>
    <definedName name="xlm_chart1_Child1Col7" localSheetId="1" hidden="1">-40121</definedName>
    <definedName name="xlm_chart1_Child1Col7" localSheetId="2" hidden="1">-40121</definedName>
    <definedName name="xlm_chart1_Child1Col8" localSheetId="1" hidden="1">-16711809</definedName>
    <definedName name="xlm_chart1_Child1Col8" localSheetId="2" hidden="1">-16711809</definedName>
    <definedName name="xlm_chart1_Child1Col9" localSheetId="1" hidden="1">-8388864</definedName>
    <definedName name="xlm_chart1_Child1Col9" localSheetId="2" hidden="1">-8388864</definedName>
    <definedName name="xlm_chart1_Child1Color" localSheetId="1" hidden="1">0</definedName>
    <definedName name="xlm_chart1_Child1Color" localSheetId="2" hidden="1">0</definedName>
    <definedName name="xlm_chart1_Child1Footer" localSheetId="1" hidden="1">" "</definedName>
    <definedName name="xlm_chart1_Child1Footer" localSheetId="2" hidden="1">" "</definedName>
    <definedName name="xlm_chart1_Child1Header" localSheetId="1" hidden="1">" "</definedName>
    <definedName name="xlm_chart1_Child1Header" localSheetId="2" hidden="1">" "</definedName>
    <definedName name="xlm_chart1_Child1HeaderInfo0" localSheetId="1" hidden="1">-1</definedName>
    <definedName name="xlm_chart1_Child1HeaderInfo0" localSheetId="2" hidden="1">-1</definedName>
    <definedName name="xlm_chart1_Child1HeaderInfo1" localSheetId="1" hidden="1">0</definedName>
    <definedName name="xlm_chart1_Child1HeaderInfo1" localSheetId="2" hidden="1">0</definedName>
    <definedName name="xlm_chart1_Child1HeaderInfo2" localSheetId="1" hidden="1">1</definedName>
    <definedName name="xlm_chart1_Child1HeaderInfo2" localSheetId="2" hidden="1">1</definedName>
    <definedName name="xlm_chart1_Child1HeaderInfo3" localSheetId="1" hidden="1">-1</definedName>
    <definedName name="xlm_chart1_Child1HeaderInfo3" localSheetId="2" hidden="1">-1</definedName>
    <definedName name="xlm_chart1_Child1Heigth" localSheetId="1" hidden="1">690</definedName>
    <definedName name="xlm_chart1_Child1Heigth" localSheetId="2" hidden="1">566</definedName>
    <definedName name="xlm_chart1_Child1LabelInfo0" localSheetId="1" hidden="1">0</definedName>
    <definedName name="xlm_chart1_Child1LabelInfo0" localSheetId="2" hidden="1">0</definedName>
    <definedName name="xlm_chart1_Child1LabelInfo1" localSheetId="1" hidden="1">0</definedName>
    <definedName name="xlm_chart1_Child1LabelInfo1" localSheetId="2" hidden="1">0</definedName>
    <definedName name="xlm_chart1_Child1LabelInfo2" localSheetId="1" hidden="1">0</definedName>
    <definedName name="xlm_chart1_Child1LabelInfo2" localSheetId="2" hidden="1">0</definedName>
    <definedName name="xlm_chart1_Child1LabelInfo3" localSheetId="1" hidden="1">0</definedName>
    <definedName name="xlm_chart1_Child1LabelInfo3" localSheetId="2" hidden="1">0</definedName>
    <definedName name="xlm_chart1_Child1LabelInfo4" localSheetId="1" hidden="1">-1</definedName>
    <definedName name="xlm_chart1_Child1LabelInfo4" localSheetId="2" hidden="1">-1</definedName>
    <definedName name="xlm_chart1_Child1LabelInfo5" localSheetId="1" hidden="1">-1</definedName>
    <definedName name="xlm_chart1_Child1LabelInfo5" localSheetId="2" hidden="1">-1</definedName>
    <definedName name="xlm_chart1_Child1LegHeader" localSheetId="1" hidden="1">" "</definedName>
    <definedName name="xlm_chart1_Child1LegHeader" localSheetId="2" hidden="1">" "</definedName>
    <definedName name="xlm_chart1_Child1Locx" localSheetId="1" hidden="1">0</definedName>
    <definedName name="xlm_chart1_Child1Locx" localSheetId="2" hidden="1">0</definedName>
    <definedName name="xlm_chart1_Child1Locy" localSheetId="1" hidden="1">0</definedName>
    <definedName name="xlm_chart1_Child1Locy" localSheetId="2" hidden="1">0</definedName>
    <definedName name="xlm_chart1_Child1Order0" localSheetId="1" hidden="1">0</definedName>
    <definedName name="xlm_chart1_Child1Order1" localSheetId="1" hidden="1">1</definedName>
    <definedName name="xlm_chart1_Child1Order2" localSheetId="1" hidden="1">2</definedName>
    <definedName name="xlm_chart1_Child1Order3" localSheetId="1" hidden="1">3</definedName>
    <definedName name="xlm_chart1_Child1Orders" localSheetId="1" hidden="1">4</definedName>
    <definedName name="xlm_chart1_Child1PrimaryX" localSheetId="1" hidden="1">" "</definedName>
    <definedName name="xlm_chart1_Child1PrimaryX" localSheetId="2" hidden="1">" "</definedName>
    <definedName name="xlm_chart1_Child1PrimaryY" localSheetId="1" hidden="1">" "</definedName>
    <definedName name="xlm_chart1_Child1PrimaryY" localSheetId="2" hidden="1">" "</definedName>
    <definedName name="xlm_chart1_Child1SecondX" localSheetId="1" hidden="1">" "</definedName>
    <definedName name="xlm_chart1_Child1SecondX" localSheetId="2" hidden="1">" "</definedName>
    <definedName name="xlm_chart1_Child1SecondY" localSheetId="1" hidden="1">" "</definedName>
    <definedName name="xlm_chart1_Child1SecondY" localSheetId="2" hidden="1">" "</definedName>
    <definedName name="xlm_chart1_Child1Type" localSheetId="1" hidden="1">7</definedName>
    <definedName name="xlm_chart1_Child1Type" localSheetId="2" hidden="1">6</definedName>
    <definedName name="xlm_chart1_Child1Width" localSheetId="1" hidden="1">1159</definedName>
    <definedName name="xlm_chart1_Child1Width" localSheetId="2" hidden="1">613</definedName>
    <definedName name="xlm_chart1_Children" localSheetId="1" hidden="1">1</definedName>
    <definedName name="xlm_chart1_Children" localSheetId="2" hidden="1">1</definedName>
    <definedName name="xlm_chart1_ContVar0" localSheetId="1" hidden="1">1</definedName>
    <definedName name="xlm_chart1_ContVar0" localSheetId="2" hidden="1">0</definedName>
    <definedName name="xlm_chart1_ContVar1" localSheetId="1" hidden="1">1</definedName>
    <definedName name="xlm_chart1_ContVar1" localSheetId="2" hidden="1">0</definedName>
    <definedName name="xlm_chart1_ContVar2" localSheetId="1" hidden="1">1</definedName>
    <definedName name="xlm_chart1_ContVar2" localSheetId="2" hidden="1">1</definedName>
    <definedName name="xlm_chart1_ContVar3" localSheetId="1" hidden="1">1</definedName>
    <definedName name="xlm_chart1_ContVar3" localSheetId="2" hidden="1">1</definedName>
    <definedName name="xlm_chart1_ContVar4" localSheetId="2" hidden="1">1</definedName>
    <definedName name="xlm_chart1_ContVar5" localSheetId="2" hidden="1">1</definedName>
    <definedName name="xlm_chart1_Expand" localSheetId="1" hidden="1">0</definedName>
    <definedName name="xlm_chart1_Expand" localSheetId="2" hidden="1">0</definedName>
    <definedName name="xlm_chart1_Heigth" localSheetId="1" hidden="1">744</definedName>
    <definedName name="xlm_chart1_Heigth" localSheetId="2" hidden="1">620</definedName>
    <definedName name="xlm_chart1_Locx" localSheetId="1" hidden="1">-8</definedName>
    <definedName name="xlm_chart1_Locx" localSheetId="2" hidden="1">159</definedName>
    <definedName name="xlm_chart1_Locy" localSheetId="1" hidden="1">-8</definedName>
    <definedName name="xlm_chart1_Locy" localSheetId="2" hidden="1">49</definedName>
    <definedName name="xlm_chart1_Range" localSheetId="1" hidden="1">"$C$4:$F$106"</definedName>
    <definedName name="xlm_chart1_Range" localSheetId="2" hidden="1">"$A$4:$F$106"</definedName>
    <definedName name="xlm_chart1_SliderD0" localSheetId="1" hidden="1">0</definedName>
    <definedName name="xlm_chart1_SliderD0" localSheetId="2" hidden="1">0</definedName>
    <definedName name="xlm_chart1_SliderD1" localSheetId="1" hidden="1">0</definedName>
    <definedName name="xlm_chart1_SliderD1" localSheetId="2" hidden="1">0</definedName>
    <definedName name="xlm_chart1_SliderD2" localSheetId="1" hidden="1">0</definedName>
    <definedName name="xlm_chart1_SliderD2" localSheetId="2" hidden="1">0</definedName>
    <definedName name="xlm_chart1_SliderD3" localSheetId="1" hidden="1">0</definedName>
    <definedName name="xlm_chart1_SliderD3" localSheetId="2" hidden="1">0</definedName>
    <definedName name="xlm_chart1_SliderD4" localSheetId="2" hidden="1">0</definedName>
    <definedName name="xlm_chart1_SliderD5" localSheetId="2" hidden="1">0</definedName>
    <definedName name="xlm_chart1_SliderL0" localSheetId="1" hidden="1">7741</definedName>
    <definedName name="xlm_chart1_SliderL0" localSheetId="2" hidden="1">19.5</definedName>
    <definedName name="xlm_chart1_SliderL1" localSheetId="1" hidden="1">40313</definedName>
    <definedName name="xlm_chart1_SliderL1" localSheetId="2" hidden="1">11</definedName>
    <definedName name="xlm_chart1_SliderL2" localSheetId="1" hidden="1">24999</definedName>
    <definedName name="xlm_chart1_SliderL2" localSheetId="2" hidden="1">7741</definedName>
    <definedName name="xlm_chart1_SliderL3" localSheetId="1" hidden="1">5956</definedName>
    <definedName name="xlm_chart1_SliderL3" localSheetId="2" hidden="1">40313</definedName>
    <definedName name="xlm_chart1_SliderL4" localSheetId="2" hidden="1">24999</definedName>
    <definedName name="xlm_chart1_SliderL5" localSheetId="2" hidden="1">5956</definedName>
    <definedName name="xlm_chart1_SliderU0" localSheetId="1" hidden="1">111548</definedName>
    <definedName name="xlm_chart1_SliderU0" localSheetId="2" hidden="1">43.1</definedName>
    <definedName name="xlm_chart1_SliderU1" localSheetId="1" hidden="1">276139</definedName>
    <definedName name="xlm_chart1_SliderU1" localSheetId="2" hidden="1">16.1</definedName>
    <definedName name="xlm_chart1_SliderU2" localSheetId="1" hidden="1">331009</definedName>
    <definedName name="xlm_chart1_SliderU2" localSheetId="2" hidden="1">111548</definedName>
    <definedName name="xlm_chart1_SliderU3" localSheetId="1" hidden="1">56569</definedName>
    <definedName name="xlm_chart1_SliderU3" localSheetId="2" hidden="1">276139</definedName>
    <definedName name="xlm_chart1_SliderU4" localSheetId="2" hidden="1">331009</definedName>
    <definedName name="xlm_chart1_SliderU5" localSheetId="2" hidden="1">56569</definedName>
    <definedName name="xlm_chart1_Width" localSheetId="1" hidden="1">1382</definedName>
    <definedName name="xlm_chart1_Width" localSheetId="2" hidden="1">836</definedName>
    <definedName name="xlm_chart3" localSheetId="0" hidden="1">10.2</definedName>
    <definedName name="xlm_chart3_Child1Axis0" localSheetId="0" hidden="1">1</definedName>
    <definedName name="xlm_chart3_Child1Axis0_format" localSheetId="0" hidden="1">0</definedName>
    <definedName name="xlm_chart3_Child1Axis0_layout" localSheetId="0" hidden="1">0</definedName>
    <definedName name="xlm_chart3_Child1Axis0_name" localSheetId="0" hidden="1">"Arial"</definedName>
    <definedName name="xlm_chart3_Child1Axis0_size" localSheetId="0" hidden="1">9</definedName>
    <definedName name="xlm_chart3_Child1Axis0_style" localSheetId="0" hidden="1">0</definedName>
    <definedName name="xlm_chart3_Child1Axis1" localSheetId="0" hidden="1">1</definedName>
    <definedName name="xlm_chart3_Child1Axis1_format" localSheetId="0" hidden="1">0</definedName>
    <definedName name="xlm_chart3_Child1Axis1_layout" localSheetId="0" hidden="1">0</definedName>
    <definedName name="xlm_chart3_Child1Axis1_name" localSheetId="0" hidden="1">"Arial"</definedName>
    <definedName name="xlm_chart3_Child1Axis1_size" localSheetId="0" hidden="1">9</definedName>
    <definedName name="xlm_chart3_Child1Axis1_style" localSheetId="0" hidden="1">0</definedName>
    <definedName name="xlm_chart3_Child1Axis2" localSheetId="0" hidden="1">0</definedName>
    <definedName name="xlm_chart3_Child1Axis2_format" localSheetId="0" hidden="1">0</definedName>
    <definedName name="xlm_chart3_Child1Axis2_layout" localSheetId="0" hidden="1">0</definedName>
    <definedName name="xlm_chart3_Child1Axis2_name" localSheetId="0" hidden="1">"Arial"</definedName>
    <definedName name="xlm_chart3_Child1Axis2_size" localSheetId="0" hidden="1">9</definedName>
    <definedName name="xlm_chart3_Child1Axis2_style" localSheetId="0" hidden="1">0</definedName>
    <definedName name="xlm_chart3_Child1Axis3" localSheetId="0" hidden="1">0</definedName>
    <definedName name="xlm_chart3_Child1Axis3_format" localSheetId="0" hidden="1">0</definedName>
    <definedName name="xlm_chart3_Child1Axis3_layout" localSheetId="0" hidden="1">0</definedName>
    <definedName name="xlm_chart3_Child1Axis3_name" localSheetId="0" hidden="1">"Arial"</definedName>
    <definedName name="xlm_chart3_Child1Axis3_size" localSheetId="0" hidden="1">9</definedName>
    <definedName name="xlm_chart3_Child1Axis3_style" localSheetId="0" hidden="1">0</definedName>
    <definedName name="xlm_chart3_Child1Axis4_name" localSheetId="0" hidden="1">"Arial"</definedName>
    <definedName name="xlm_chart3_Child1Axis4_size" localSheetId="0" hidden="1">9</definedName>
    <definedName name="xlm_chart3_Child1Axis4_style" localSheetId="0" hidden="1">0</definedName>
    <definedName name="xlm_chart3_Child1Axis5_name" localSheetId="0" hidden="1">"Arial"</definedName>
    <definedName name="xlm_chart3_Child1Axis5_size" localSheetId="0" hidden="1">9</definedName>
    <definedName name="xlm_chart3_Child1Axis5_style" localSheetId="0" hidden="1">0</definedName>
    <definedName name="xlm_chart3_Child1Border" localSheetId="0" hidden="1">0</definedName>
    <definedName name="xlm_chart3_Child1Bordercolor" localSheetId="0" hidden="1">-1</definedName>
    <definedName name="xlm_chart3_Child1Footer" localSheetId="0" hidden="1">" "</definedName>
    <definedName name="xlm_chart3_Child1Header" localSheetId="0" hidden="1">" "</definedName>
    <definedName name="xlm_chart3_Child1Heigth" localSheetId="0" hidden="1">566</definedName>
    <definedName name="xlm_chart3_Child1LabelInfo0" localSheetId="0" hidden="1">0</definedName>
    <definedName name="xlm_chart3_Child1LabelInfo1" localSheetId="0" hidden="1">0</definedName>
    <definedName name="xlm_chart3_Child1LabelInfo2" localSheetId="0" hidden="1">0</definedName>
    <definedName name="xlm_chart3_Child1LabelInfo3" localSheetId="0" hidden="1">0</definedName>
    <definedName name="xlm_chart3_Child1LabelInfo4" localSheetId="0" hidden="1">-1</definedName>
    <definedName name="xlm_chart3_Child1LabelInfo5" localSheetId="0" hidden="1">-1</definedName>
    <definedName name="xlm_chart3_Child1LegHeader" localSheetId="0" hidden="1">" "</definedName>
    <definedName name="xlm_chart3_Child1Locx" localSheetId="0" hidden="1">0</definedName>
    <definedName name="xlm_chart3_Child1Locy" localSheetId="0" hidden="1">0</definedName>
    <definedName name="xlm_chart3_Child1Panel" localSheetId="0" hidden="1">0</definedName>
    <definedName name="xlm_chart3_Child1PrimaryX" localSheetId="0" hidden="1">"All Variables ▼"</definedName>
    <definedName name="xlm_chart3_Child1PrimaryY" localSheetId="0" hidden="1">"Value"</definedName>
    <definedName name="xlm_chart3_Child1SecondX" localSheetId="0" hidden="1">" "</definedName>
    <definedName name="xlm_chart3_Child1SecondY" localSheetId="0" hidden="1">" "</definedName>
    <definedName name="xlm_chart3_Child1Type" localSheetId="0" hidden="1">4</definedName>
    <definedName name="xlm_chart3_Child1Width" localSheetId="0" hidden="1">805</definedName>
    <definedName name="xlm_chart3_Child1X" localSheetId="0" hidden="1">0</definedName>
    <definedName name="xlm_chart3_Child1Y" localSheetId="0" hidden="1">0</definedName>
    <definedName name="xlm_chart3_Children" localSheetId="0" hidden="1">1</definedName>
    <definedName name="xlm_chart3_ContVar0" localSheetId="0" hidden="1">0</definedName>
    <definedName name="xlm_chart3_ContVar1" localSheetId="0" hidden="1">0</definedName>
    <definedName name="xlm_chart3_ContVar2" localSheetId="0" hidden="1">1</definedName>
    <definedName name="xlm_chart3_ContVar3" localSheetId="0" hidden="1">1</definedName>
    <definedName name="xlm_chart3_ContVar4" localSheetId="0" hidden="1">1</definedName>
    <definedName name="xlm_chart3_ContVar5" localSheetId="0" hidden="1">1</definedName>
    <definedName name="xlm_chart3_Expand" localSheetId="0" hidden="1">0</definedName>
    <definedName name="xlm_chart3_Heigth" localSheetId="0" hidden="1">620</definedName>
    <definedName name="xlm_chart3_Locx" localSheetId="0" hidden="1">26</definedName>
    <definedName name="xlm_chart3_Locy" localSheetId="0" hidden="1">26</definedName>
    <definedName name="xlm_chart3_Range" localSheetId="0" hidden="1">"$A$4:$F$106"</definedName>
    <definedName name="xlm_chart3_SliderD0" localSheetId="0" hidden="1">0</definedName>
    <definedName name="xlm_chart3_SliderD1" localSheetId="0" hidden="1">0</definedName>
    <definedName name="xlm_chart3_SliderD2" localSheetId="0" hidden="1">0</definedName>
    <definedName name="xlm_chart3_SliderD3" localSheetId="0" hidden="1">0</definedName>
    <definedName name="xlm_chart3_SliderD4" localSheetId="0" hidden="1">0</definedName>
    <definedName name="xlm_chart3_SliderD5" localSheetId="0" hidden="1">0</definedName>
    <definedName name="xlm_chart3_SliderL0" localSheetId="0" hidden="1">19.5</definedName>
    <definedName name="xlm_chart3_SliderL1" localSheetId="0" hidden="1">11</definedName>
    <definedName name="xlm_chart3_SliderL2" localSheetId="0" hidden="1">7741</definedName>
    <definedName name="xlm_chart3_SliderL3" localSheetId="0" hidden="1">40313</definedName>
    <definedName name="xlm_chart3_SliderL4" localSheetId="0" hidden="1">24999</definedName>
    <definedName name="xlm_chart3_SliderL5" localSheetId="0" hidden="1">5956</definedName>
    <definedName name="xlm_chart3_SliderU0" localSheetId="0" hidden="1">43.1</definedName>
    <definedName name="xlm_chart3_SliderU1" localSheetId="0" hidden="1">16.1</definedName>
    <definedName name="xlm_chart3_SliderU2" localSheetId="0" hidden="1">111548</definedName>
    <definedName name="xlm_chart3_SliderU3" localSheetId="0" hidden="1">276139</definedName>
    <definedName name="xlm_chart3_SliderU4" localSheetId="0" hidden="1">331009</definedName>
    <definedName name="xlm_chart3_SliderU5" localSheetId="0" hidden="1">56569</definedName>
    <definedName name="xlm_chart3_Width" localSheetId="0" hidden="1">1028</definedName>
    <definedName name="xlm_charts" localSheetId="0" hidden="1">1</definedName>
    <definedName name="xlm_charts" localSheetId="1" hidden="1">1</definedName>
    <definedName name="xlm_charts" localSheetId="2" hidden="1">1</definedName>
    <definedName name="xlm_clnc_1" localSheetId="8" hidden="1">"'{""input_cols"":[{""varName"":""Credit Score""},{""varName"":""Years of Credit History""}],""output_var"":{""varName"":""Decision""}}"</definedName>
    <definedName name="xlm_clnc_1" localSheetId="12" hidden="1">"'{""input_cols"":[{""varName"":""Credit Score""},{""varName"":""Years of Credit History""}],""output_var"":{""varName"":""Decision""}}"</definedName>
    <definedName name="xlm_clnc_1" localSheetId="16" hidden="1">"'{""input_cols"":[{""varName"":""Credit Score""},{""varName"":""Years of Credit History""}],""output_var"":{""varName"":""Decision""}}"</definedName>
    <definedName name="xlm_simchart1" localSheetId="0" hidden="1">0</definedName>
    <definedName name="xlm_simchart1" localSheetId="1" hidden="1">0</definedName>
    <definedName name="xlm_simchart1" localSheetId="2" hidden="1">0</definedName>
    <definedName name="xlm_simchart2" localSheetId="0" hidden="1">0</definedName>
    <definedName name="xlm_simchart3" localSheetId="0" hidden="1">0</definedName>
    <definedName name="XLMFullModelDefinition" localSheetId="15" hidden="1">"B3:I11"</definedName>
    <definedName name="XLMFullModelDefinition" localSheetId="11" hidden="1">"B3:H63"</definedName>
    <definedName name="XLMFullModelDefinition" localSheetId="19" hidden="1">"A2:G12"</definedName>
    <definedName name="XLMModelDefinition" localSheetId="15" hidden="1">"B3:C11"</definedName>
    <definedName name="XLMModelDefinition" localSheetId="11" hidden="1">"B3:C18"</definedName>
    <definedName name="XLMModelDefinition" localSheetId="19" hidden="1">"A2:B12"</definedName>
    <definedName name="XLMModelInputVars" localSheetId="15" hidden="1">"E8:E9"</definedName>
    <definedName name="XLMModelInputVars" localSheetId="11" hidden="1">"F3:G3"</definedName>
    <definedName name="XLMModelInputVars" localSheetId="19" hidden="1">"E5:F5"</definedName>
    <definedName name="XLMModelInputVarsRole" localSheetId="15" hidden="1">"H8:H10"</definedName>
    <definedName name="XLMModelInputVarsRole" localSheetId="11" hidden="1">"F4:H4"</definedName>
    <definedName name="XLMModelInputVarsRole" localSheetId="19" hidden="1">"E7:G7"</definedName>
    <definedName name="XLMModelInputVarsType" localSheetId="19" hidden="1">"E8:G8"</definedName>
    <definedName name="XLMModelTypeId" localSheetId="15" hidden="1">8</definedName>
    <definedName name="XLMModelTypeId" localSheetId="11" hidden="1">10</definedName>
    <definedName name="XLMModelTypeId" localSheetId="19" hidden="1">9</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2" i="3" l="1"/>
  <c r="K6" i="3"/>
  <c r="K7" i="3"/>
  <c r="J8" i="3"/>
  <c r="K8" i="3" s="1"/>
  <c r="I10" i="3" s="1"/>
  <c r="I8" i="3"/>
  <c r="BB50" i="24"/>
  <c r="BA50" i="24"/>
  <c r="BC50" i="24" s="1"/>
  <c r="BB49" i="24"/>
  <c r="BA49" i="24"/>
  <c r="BC49" i="24" s="1"/>
  <c r="BC48" i="24"/>
  <c r="BB48" i="24"/>
  <c r="BA48" i="24"/>
  <c r="BB47" i="24"/>
  <c r="BA47" i="24"/>
  <c r="BC47" i="24" s="1"/>
  <c r="BB46" i="24"/>
  <c r="BA46" i="24"/>
  <c r="BC46" i="24" s="1"/>
  <c r="BC45" i="24"/>
  <c r="BB45" i="24"/>
  <c r="BA45" i="24"/>
  <c r="BB44" i="24"/>
  <c r="BA44" i="24"/>
  <c r="BC44" i="24" s="1"/>
  <c r="BB43" i="24"/>
  <c r="BA43" i="24"/>
  <c r="BC43" i="24" s="1"/>
  <c r="BB42" i="24"/>
  <c r="BA42" i="24"/>
  <c r="BC42" i="24" s="1"/>
  <c r="BB41" i="24"/>
  <c r="BC41" i="24" s="1"/>
  <c r="BA41" i="24"/>
  <c r="BC40" i="24"/>
  <c r="BB40" i="24"/>
  <c r="BA40" i="24"/>
  <c r="BB39" i="24"/>
  <c r="BA39" i="24"/>
  <c r="BC39" i="24" s="1"/>
  <c r="BB38" i="24"/>
  <c r="BA38" i="24"/>
  <c r="BC38" i="24" s="1"/>
  <c r="BC37" i="24"/>
  <c r="BB37" i="24"/>
  <c r="BA37" i="24"/>
  <c r="BB36" i="24"/>
  <c r="BA36" i="24"/>
  <c r="BC36" i="24" s="1"/>
  <c r="BB35" i="24"/>
  <c r="BA35" i="24"/>
  <c r="BC35" i="24" s="1"/>
  <c r="BB34" i="24"/>
  <c r="BA34" i="24"/>
  <c r="BC34" i="24" s="1"/>
  <c r="BB33" i="24"/>
  <c r="BC33" i="24" s="1"/>
  <c r="BA33" i="24"/>
  <c r="BC32" i="24"/>
  <c r="BB32" i="24"/>
  <c r="BA32" i="24"/>
  <c r="BB31" i="24"/>
  <c r="BA31" i="24"/>
  <c r="BC31" i="24" s="1"/>
  <c r="BB30" i="24"/>
  <c r="BA30" i="24"/>
  <c r="BC30" i="24" s="1"/>
  <c r="BC29" i="24"/>
  <c r="BB29" i="24"/>
  <c r="BA29" i="24"/>
  <c r="BB28" i="24"/>
  <c r="BA28" i="24"/>
  <c r="BC28" i="24" s="1"/>
  <c r="BB27" i="24"/>
  <c r="BA27" i="24"/>
  <c r="BC27" i="24" s="1"/>
  <c r="BB26" i="24"/>
  <c r="BA26" i="24"/>
  <c r="BC26" i="24" s="1"/>
  <c r="BB25" i="24"/>
  <c r="BA25" i="24"/>
  <c r="BC25" i="24" s="1"/>
  <c r="BC24" i="24"/>
  <c r="BB24" i="24"/>
  <c r="BA24" i="24"/>
  <c r="BB23" i="24"/>
  <c r="BA23" i="24"/>
  <c r="BC23" i="24" s="1"/>
  <c r="BB22" i="24"/>
  <c r="BA22" i="24"/>
  <c r="BC22" i="24" s="1"/>
  <c r="BC21" i="24"/>
  <c r="BB21" i="24"/>
  <c r="BA21" i="24"/>
  <c r="BB20" i="24"/>
  <c r="BA20" i="24"/>
  <c r="BC20" i="24" s="1"/>
  <c r="BB19" i="24"/>
  <c r="BA19" i="24"/>
  <c r="BC19" i="24" s="1"/>
  <c r="BB18" i="24"/>
  <c r="BA18" i="24"/>
  <c r="BC18" i="24" s="1"/>
  <c r="BB17" i="24"/>
  <c r="BA17" i="24"/>
  <c r="BC17" i="24" s="1"/>
  <c r="BC16" i="24"/>
  <c r="BB16" i="24"/>
  <c r="BA16" i="24"/>
  <c r="BB15" i="24"/>
  <c r="BA15" i="24"/>
  <c r="BC15" i="24" s="1"/>
  <c r="BB14" i="24"/>
  <c r="BA14" i="24"/>
  <c r="BC14" i="24" s="1"/>
  <c r="BC13" i="24"/>
  <c r="BB13" i="24"/>
  <c r="BA13" i="24"/>
  <c r="BB12" i="24"/>
  <c r="BA12" i="24"/>
  <c r="BC12" i="24" s="1"/>
  <c r="BB11" i="24"/>
  <c r="BA11" i="24"/>
  <c r="BC11" i="24" s="1"/>
  <c r="BB10" i="24"/>
  <c r="BA10" i="24"/>
  <c r="BC10" i="24" s="1"/>
  <c r="BB9" i="24"/>
  <c r="BA9" i="24"/>
  <c r="BC9" i="24" s="1"/>
  <c r="BC8" i="24"/>
  <c r="BB8" i="24"/>
  <c r="BA8" i="24"/>
  <c r="BB7" i="24"/>
  <c r="BA7" i="24"/>
  <c r="BC7" i="24" s="1"/>
  <c r="BB6" i="24"/>
  <c r="BA6" i="24"/>
  <c r="BC6" i="24" s="1"/>
  <c r="BC5" i="24"/>
  <c r="BB5" i="24"/>
  <c r="BA5" i="24"/>
  <c r="BB4" i="24"/>
  <c r="BC4" i="24" s="1"/>
  <c r="BA4" i="24"/>
  <c r="BB3" i="24"/>
  <c r="BA3" i="24"/>
  <c r="BC3" i="24" s="1"/>
  <c r="BB2" i="24"/>
  <c r="BA2" i="24"/>
  <c r="BC2" i="24" s="1"/>
  <c r="BB1" i="24"/>
  <c r="BA1" i="24"/>
  <c r="BC1" i="24" s="1"/>
  <c r="BB50" i="21"/>
  <c r="BC50" i="21" s="1"/>
  <c r="BA50" i="21"/>
  <c r="BB49" i="21"/>
  <c r="BA49" i="21"/>
  <c r="BC49" i="21" s="1"/>
  <c r="BB48" i="21"/>
  <c r="BA48" i="21"/>
  <c r="BC48" i="21" s="1"/>
  <c r="BC47" i="21"/>
  <c r="BB47" i="21"/>
  <c r="BA47" i="21"/>
  <c r="BC46" i="21"/>
  <c r="BB46" i="21"/>
  <c r="BA46" i="21"/>
  <c r="BB45" i="21"/>
  <c r="BA45" i="21"/>
  <c r="BC45" i="21" s="1"/>
  <c r="BB44" i="21"/>
  <c r="BA44" i="21"/>
  <c r="BC44" i="21" s="1"/>
  <c r="BB43" i="21"/>
  <c r="BC43" i="21" s="1"/>
  <c r="BA43" i="21"/>
  <c r="BB42" i="21"/>
  <c r="BC42" i="21" s="1"/>
  <c r="BA42" i="21"/>
  <c r="BB41" i="21"/>
  <c r="BA41" i="21"/>
  <c r="BC41" i="21" s="1"/>
  <c r="BB40" i="21"/>
  <c r="BA40" i="21"/>
  <c r="BC40" i="21" s="1"/>
  <c r="BC39" i="21"/>
  <c r="BB39" i="21"/>
  <c r="BA39" i="21"/>
  <c r="BC38" i="21"/>
  <c r="BB38" i="21"/>
  <c r="BA38" i="21"/>
  <c r="BB37" i="21"/>
  <c r="BA37" i="21"/>
  <c r="BC37" i="21" s="1"/>
  <c r="BB36" i="21"/>
  <c r="BA36" i="21"/>
  <c r="BC36" i="21" s="1"/>
  <c r="BB35" i="21"/>
  <c r="BC35" i="21" s="1"/>
  <c r="BA35" i="21"/>
  <c r="BB34" i="21"/>
  <c r="BC34" i="21" s="1"/>
  <c r="BA34" i="21"/>
  <c r="BB33" i="21"/>
  <c r="BA33" i="21"/>
  <c r="BC33" i="21" s="1"/>
  <c r="BB32" i="21"/>
  <c r="BA32" i="21"/>
  <c r="BC32" i="21" s="1"/>
  <c r="BC31" i="21"/>
  <c r="BB31" i="21"/>
  <c r="BA31" i="21"/>
  <c r="BC30" i="21"/>
  <c r="BB30" i="21"/>
  <c r="BA30" i="21"/>
  <c r="BB29" i="21"/>
  <c r="BA29" i="21"/>
  <c r="BC29" i="21" s="1"/>
  <c r="BB28" i="21"/>
  <c r="BA28" i="21"/>
  <c r="BC28" i="21" s="1"/>
  <c r="BB27" i="21"/>
  <c r="BC27" i="21" s="1"/>
  <c r="BA27" i="21"/>
  <c r="BB26" i="21"/>
  <c r="BC26" i="21" s="1"/>
  <c r="BA26" i="21"/>
  <c r="BB25" i="21"/>
  <c r="BA25" i="21"/>
  <c r="BC25" i="21" s="1"/>
  <c r="BB24" i="21"/>
  <c r="BA24" i="21"/>
  <c r="BC24" i="21" s="1"/>
  <c r="BC23" i="21"/>
  <c r="BB23" i="21"/>
  <c r="BA23" i="21"/>
  <c r="BC22" i="21"/>
  <c r="BB22" i="21"/>
  <c r="BA22" i="21"/>
  <c r="BB21" i="21"/>
  <c r="BA21" i="21"/>
  <c r="BC21" i="21" s="1"/>
  <c r="BB20" i="21"/>
  <c r="BA20" i="21"/>
  <c r="BC20" i="21" s="1"/>
  <c r="BC19" i="21"/>
  <c r="BB19" i="21"/>
  <c r="BA19" i="21"/>
  <c r="BB18" i="21"/>
  <c r="BC18" i="21" s="1"/>
  <c r="BA18" i="21"/>
  <c r="BB17" i="21"/>
  <c r="BA17" i="21"/>
  <c r="BC17" i="21" s="1"/>
  <c r="BB16" i="21"/>
  <c r="BA16" i="21"/>
  <c r="BC16" i="21" s="1"/>
  <c r="BC15" i="21"/>
  <c r="BB15" i="21"/>
  <c r="BA15" i="21"/>
  <c r="BC14" i="21"/>
  <c r="BB14" i="21"/>
  <c r="BA14" i="21"/>
  <c r="BB13" i="21"/>
  <c r="BA13" i="21"/>
  <c r="BC13" i="21" s="1"/>
  <c r="BB12" i="21"/>
  <c r="BA12" i="21"/>
  <c r="BC12" i="21" s="1"/>
  <c r="BC11" i="21"/>
  <c r="BB11" i="21"/>
  <c r="BA11" i="21"/>
  <c r="BB10" i="21"/>
  <c r="BC10" i="21" s="1"/>
  <c r="BA10" i="21"/>
  <c r="BB9" i="21"/>
  <c r="BA9" i="21"/>
  <c r="BC9" i="21" s="1"/>
  <c r="BB8" i="21"/>
  <c r="BA8" i="21"/>
  <c r="BC8" i="21" s="1"/>
  <c r="BC7" i="21"/>
  <c r="BB7" i="21"/>
  <c r="BA7" i="21"/>
  <c r="BC6" i="21"/>
  <c r="BB6" i="21"/>
  <c r="BA6" i="21"/>
  <c r="BB5" i="21"/>
  <c r="BA5" i="21"/>
  <c r="BC5" i="21" s="1"/>
  <c r="BB4" i="21"/>
  <c r="BA4" i="21"/>
  <c r="BC4" i="21" s="1"/>
  <c r="BC3" i="21"/>
  <c r="BB3" i="21"/>
  <c r="BA3" i="21"/>
  <c r="BB2" i="21"/>
  <c r="BC2" i="21" s="1"/>
  <c r="BA2" i="21"/>
  <c r="BB1" i="21"/>
  <c r="BA1" i="21"/>
  <c r="BC1" i="21" s="1"/>
  <c r="BB50" i="17"/>
  <c r="BC50" i="17" s="1"/>
  <c r="BA50" i="17"/>
  <c r="BC49" i="17"/>
  <c r="BB49" i="17"/>
  <c r="BA49" i="17"/>
  <c r="BB48" i="17"/>
  <c r="BA48" i="17"/>
  <c r="BC48" i="17" s="1"/>
  <c r="BB47" i="17"/>
  <c r="BA47" i="17"/>
  <c r="BC47" i="17" s="1"/>
  <c r="BB46" i="17"/>
  <c r="BA46" i="17"/>
  <c r="BC46" i="17" s="1"/>
  <c r="BB45" i="17"/>
  <c r="BA45" i="17"/>
  <c r="BC45" i="17" s="1"/>
  <c r="BB44" i="17"/>
  <c r="BA44" i="17"/>
  <c r="BC44" i="17" s="1"/>
  <c r="BB43" i="17"/>
  <c r="BA43" i="17"/>
  <c r="BC43" i="17" s="1"/>
  <c r="BB42" i="17"/>
  <c r="BC42" i="17" s="1"/>
  <c r="BA42" i="17"/>
  <c r="BC41" i="17"/>
  <c r="BB41" i="17"/>
  <c r="BA41" i="17"/>
  <c r="BB40" i="17"/>
  <c r="BA40" i="17"/>
  <c r="BC40" i="17" s="1"/>
  <c r="BC39" i="17"/>
  <c r="BB39" i="17"/>
  <c r="BA39" i="17"/>
  <c r="BB38" i="17"/>
  <c r="BA38" i="17"/>
  <c r="BC38" i="17" s="1"/>
  <c r="BB37" i="17"/>
  <c r="BA37" i="17"/>
  <c r="BC37" i="17" s="1"/>
  <c r="BB36" i="17"/>
  <c r="BA36" i="17"/>
  <c r="BC36" i="17" s="1"/>
  <c r="BB35" i="17"/>
  <c r="BA35" i="17"/>
  <c r="BC35" i="17" s="1"/>
  <c r="BB34" i="17"/>
  <c r="BC34" i="17" s="1"/>
  <c r="BA34" i="17"/>
  <c r="BC33" i="17"/>
  <c r="BB33" i="17"/>
  <c r="BA33" i="17"/>
  <c r="BB32" i="17"/>
  <c r="BA32" i="17"/>
  <c r="BC32" i="17" s="1"/>
  <c r="BC31" i="17"/>
  <c r="BB31" i="17"/>
  <c r="BA31" i="17"/>
  <c r="BB30" i="17"/>
  <c r="BA30" i="17"/>
  <c r="BC30" i="17" s="1"/>
  <c r="BB29" i="17"/>
  <c r="BA29" i="17"/>
  <c r="BC29" i="17" s="1"/>
  <c r="BB28" i="17"/>
  <c r="BC28" i="17" s="1"/>
  <c r="BA28" i="17"/>
  <c r="BB27" i="17"/>
  <c r="BA27" i="17"/>
  <c r="BC27" i="17" s="1"/>
  <c r="BB26" i="17"/>
  <c r="BC26" i="17" s="1"/>
  <c r="BA26" i="17"/>
  <c r="BC25" i="17"/>
  <c r="BB25" i="17"/>
  <c r="BA25" i="17"/>
  <c r="BB24" i="17"/>
  <c r="BA24" i="17"/>
  <c r="BC24" i="17" s="1"/>
  <c r="BC23" i="17"/>
  <c r="BB23" i="17"/>
  <c r="BA23" i="17"/>
  <c r="BB22" i="17"/>
  <c r="BA22" i="17"/>
  <c r="BC22" i="17" s="1"/>
  <c r="BB21" i="17"/>
  <c r="BA21" i="17"/>
  <c r="BC21" i="17" s="1"/>
  <c r="BB20" i="17"/>
  <c r="BC20" i="17" s="1"/>
  <c r="BA20" i="17"/>
  <c r="BB19" i="17"/>
  <c r="BA19" i="17"/>
  <c r="BC19" i="17" s="1"/>
  <c r="BB18" i="17"/>
  <c r="BC18" i="17" s="1"/>
  <c r="BA18" i="17"/>
  <c r="BC17" i="17"/>
  <c r="BB17" i="17"/>
  <c r="BA17" i="17"/>
  <c r="BB16" i="17"/>
  <c r="BA16" i="17"/>
  <c r="BC16" i="17" s="1"/>
  <c r="BC15" i="17"/>
  <c r="BB15" i="17"/>
  <c r="BA15" i="17"/>
  <c r="BB14" i="17"/>
  <c r="BA14" i="17"/>
  <c r="BC14" i="17" s="1"/>
  <c r="BB13" i="17"/>
  <c r="BA13" i="17"/>
  <c r="BC13" i="17" s="1"/>
  <c r="BB12" i="17"/>
  <c r="BC12" i="17" s="1"/>
  <c r="BA12" i="17"/>
  <c r="BB11" i="17"/>
  <c r="BA11" i="17"/>
  <c r="BC11" i="17" s="1"/>
  <c r="BB10" i="17"/>
  <c r="BC10" i="17" s="1"/>
  <c r="BA10" i="17"/>
  <c r="BC9" i="17"/>
  <c r="BB9" i="17"/>
  <c r="BA9" i="17"/>
  <c r="BB8" i="17"/>
  <c r="BA8" i="17"/>
  <c r="BC8" i="17" s="1"/>
  <c r="BB7" i="17"/>
  <c r="BA7" i="17"/>
  <c r="BC7" i="17" s="1"/>
  <c r="BB6" i="17"/>
  <c r="BA6" i="17"/>
  <c r="BC6" i="17" s="1"/>
  <c r="BB5" i="17"/>
  <c r="BA5" i="17"/>
  <c r="BC5" i="17" s="1"/>
  <c r="BB4" i="17"/>
  <c r="BC4" i="17" s="1"/>
  <c r="BA4" i="17"/>
  <c r="BB3" i="17"/>
  <c r="BA3" i="17"/>
  <c r="BC3" i="17" s="1"/>
  <c r="BB2" i="17"/>
  <c r="BC2" i="17" s="1"/>
  <c r="E62" i="17" s="1"/>
  <c r="BA2" i="17"/>
  <c r="BC1" i="17"/>
  <c r="BB1" i="17"/>
  <c r="BA1" i="17"/>
  <c r="E82" i="24" l="1"/>
  <c r="D82" i="24"/>
  <c r="D83" i="24"/>
  <c r="E83" i="24"/>
  <c r="C60" i="21"/>
  <c r="D60" i="21"/>
  <c r="C61" i="21"/>
  <c r="D61" i="21"/>
  <c r="D62" i="17"/>
  <c r="E63" i="17"/>
  <c r="D63" i="17"/>
  <c r="E88" i="24" l="1"/>
  <c r="D88" i="24"/>
  <c r="F88" i="24" s="1"/>
  <c r="E95" i="24"/>
  <c r="D87" i="24"/>
  <c r="E93" i="24"/>
  <c r="E96" i="24" s="1"/>
  <c r="E94" i="24"/>
  <c r="E87" i="24"/>
  <c r="E89" i="24" s="1"/>
  <c r="D66" i="21"/>
  <c r="C66" i="21"/>
  <c r="D73" i="21"/>
  <c r="C65" i="21"/>
  <c r="D72" i="21"/>
  <c r="D65" i="21"/>
  <c r="D71" i="21"/>
  <c r="E74" i="17"/>
  <c r="E67" i="17"/>
  <c r="E69" i="17" s="1"/>
  <c r="E73" i="17"/>
  <c r="E76" i="17" s="1"/>
  <c r="D67" i="17"/>
  <c r="D68" i="17"/>
  <c r="F68" i="17" s="1"/>
  <c r="E75" i="17"/>
  <c r="E68" i="17"/>
  <c r="D89" i="24" l="1"/>
  <c r="F89" i="24" s="1"/>
  <c r="F87" i="24"/>
  <c r="D74" i="21"/>
  <c r="D67" i="21"/>
  <c r="E65" i="21"/>
  <c r="C67" i="21"/>
  <c r="E66" i="21"/>
  <c r="D69" i="17"/>
  <c r="F69" i="17" s="1"/>
  <c r="F67" i="17"/>
  <c r="E67" i="21" l="1"/>
</calcChain>
</file>

<file path=xl/sharedStrings.xml><?xml version="1.0" encoding="utf-8"?>
<sst xmlns="http://schemas.openxmlformats.org/spreadsheetml/2006/main" count="603" uniqueCount="288">
  <si>
    <t>Banking Data</t>
  </si>
  <si>
    <t>Sales Data</t>
  </si>
  <si>
    <t>Customer</t>
  </si>
  <si>
    <t xml:space="preserve"> Percent Gross Profit</t>
  </si>
  <si>
    <t>Gross Sales</t>
  </si>
  <si>
    <t>Gross Profit</t>
  </si>
  <si>
    <t>Industry Code</t>
  </si>
  <si>
    <t>Competitive Rating*</t>
  </si>
  <si>
    <t>*Rates the amount of competition for sales of the products sold to these customers: 1 = very little competition to 5 = very competitive</t>
  </si>
  <si>
    <t>Coded Credit Approval Decisions</t>
  </si>
  <si>
    <t>Homeowner</t>
  </si>
  <si>
    <t>Credit Score</t>
  </si>
  <si>
    <t>Years of Credit History</t>
  </si>
  <si>
    <t>Revolving Balance</t>
  </si>
  <si>
    <t>Revolving Utilization</t>
  </si>
  <si>
    <t>Decision</t>
  </si>
  <si>
    <t>Median Age</t>
  </si>
  <si>
    <t>Median Years Education</t>
  </si>
  <si>
    <t>Median Income</t>
  </si>
  <si>
    <t>MedianHome Value</t>
  </si>
  <si>
    <t>Median Household Wealth</t>
  </si>
  <si>
    <t>Average Bank Balance</t>
  </si>
  <si>
    <t>Median Home Value</t>
  </si>
  <si>
    <t>XLMiner : Hierarchical Clustering - Dendrogram</t>
  </si>
  <si>
    <t>Output Navigator</t>
  </si>
  <si>
    <t>Elapsed Times in Milliseconds</t>
  </si>
  <si>
    <t>Clustering Time</t>
  </si>
  <si>
    <t>Report Time</t>
  </si>
  <si>
    <t>Total</t>
  </si>
  <si>
    <t>Cluster Legend (Numbers show the record sequence relative to the original data)</t>
  </si>
  <si>
    <t>Sub-Cluster
ID-1</t>
  </si>
  <si>
    <t>Sub-Cluster
ID-2</t>
  </si>
  <si>
    <t>Sub-Cluster
ID-3</t>
  </si>
  <si>
    <t>Sub-Cluster
ID-4</t>
  </si>
  <si>
    <t>Sub-Cluster
ID-5</t>
  </si>
  <si>
    <t>Sub-Cluster
ID-6</t>
  </si>
  <si>
    <t>Sub-Cluster
ID-7</t>
  </si>
  <si>
    <t>Sub-Cluster
ID-8</t>
  </si>
  <si>
    <t>Sub-Cluster
ID-9</t>
  </si>
  <si>
    <t>Sub-Cluster
ID-10</t>
  </si>
  <si>
    <t>Sub-Cluster
ID-11</t>
  </si>
  <si>
    <t>Sub-Cluster
ID-12</t>
  </si>
  <si>
    <t>Sub-Cluster
ID-13</t>
  </si>
  <si>
    <t>Sub-Cluster
ID-14</t>
  </si>
  <si>
    <t>Sub-Cluster
ID-15</t>
  </si>
  <si>
    <t>Sub-Cluster
ID-16</t>
  </si>
  <si>
    <t>Sub-Cluster
ID-17</t>
  </si>
  <si>
    <t>Sub-Cluster
ID-18</t>
  </si>
  <si>
    <t>Sub-Cluster
ID-19</t>
  </si>
  <si>
    <t>Sub-Cluster
ID-20</t>
  </si>
  <si>
    <t>Sub-Cluster
ID-21</t>
  </si>
  <si>
    <t>Sub-Cluster
ID-22</t>
  </si>
  <si>
    <t>Sub-Cluster
ID-23</t>
  </si>
  <si>
    <t>Sub-Cluster
ID-24</t>
  </si>
  <si>
    <t>Sub-Cluster
ID-25</t>
  </si>
  <si>
    <t>Sub-Cluster
ID-26</t>
  </si>
  <si>
    <t>Sub-Cluster
ID-27</t>
  </si>
  <si>
    <t>Sub-Cluster
ID-28</t>
  </si>
  <si>
    <t>Sub-Cluster
ID-29</t>
  </si>
  <si>
    <t>Sub-Cluster
ID-30</t>
  </si>
  <si>
    <t>Predicted Clusters</t>
  </si>
  <si>
    <t>Dendrogram</t>
  </si>
  <si>
    <t>Inputs</t>
  </si>
  <si>
    <t>Clustering Stages</t>
  </si>
  <si>
    <t>XLMiner : Hierarchical Clustering - Predicted Clusters</t>
  </si>
  <si>
    <t>Cluster ID</t>
  </si>
  <si>
    <t>Sub-Cluster</t>
  </si>
  <si>
    <t>Percent Gross Profit</t>
  </si>
  <si>
    <t>XLMiner : Hierarchical Clustering</t>
  </si>
  <si>
    <t>Data</t>
  </si>
  <si>
    <t>Workbook</t>
  </si>
  <si>
    <t>Chapter10.xlsx</t>
  </si>
  <si>
    <t>Worksheet</t>
  </si>
  <si>
    <t>Range</t>
  </si>
  <si>
    <t>$A$3:$F$63</t>
  </si>
  <si>
    <t># Records in the input data</t>
  </si>
  <si>
    <t>Input variables normalized</t>
  </si>
  <si>
    <t>Yes</t>
  </si>
  <si>
    <t>Data Type</t>
  </si>
  <si>
    <t>Raw Data</t>
  </si>
  <si>
    <t>Variables</t>
  </si>
  <si>
    <t># Selected Variables</t>
  </si>
  <si>
    <t>Selected Variables</t>
  </si>
  <si>
    <t>Parameters/Options</t>
  </si>
  <si>
    <t>Draw Dendrogram</t>
  </si>
  <si>
    <t>Selected Similarity Measure</t>
  </si>
  <si>
    <t>Euclidean Distance</t>
  </si>
  <si>
    <t>Selected Clustering Method</t>
  </si>
  <si>
    <t>Group Average Linkage</t>
  </si>
  <si>
    <t>Show Cluster Membership</t>
  </si>
  <si>
    <t># Clusters</t>
  </si>
  <si>
    <t>Stage</t>
  </si>
  <si>
    <t>Cluster 1</t>
  </si>
  <si>
    <t>Cluster 2</t>
  </si>
  <si>
    <t>Distance</t>
  </si>
  <si>
    <t>Date: 14-Nov-2017 14:50:55</t>
  </si>
  <si>
    <t>Date: 14-Nov-2017 14:58:19</t>
  </si>
  <si>
    <t>Model</t>
  </si>
  <si>
    <t>k-Nearest Neighbors Classification</t>
  </si>
  <si>
    <t>Variables Role</t>
  </si>
  <si>
    <t>Input</t>
  </si>
  <si>
    <t>Output</t>
  </si>
  <si>
    <t>Normalize Inputs</t>
  </si>
  <si>
    <t># Nearest Neighbors</t>
  </si>
  <si>
    <t>Best K</t>
  </si>
  <si>
    <t>Class</t>
  </si>
  <si>
    <t>Prior Probability</t>
  </si>
  <si>
    <t>F3:H3</t>
  </si>
  <si>
    <t>EMPIRICAL</t>
  </si>
  <si>
    <t>Variable Role</t>
  </si>
  <si>
    <t>F4:H4</t>
  </si>
  <si>
    <t>Class Labels</t>
  </si>
  <si>
    <t>F8:F9</t>
  </si>
  <si>
    <t>Prior Class Probabilities</t>
  </si>
  <si>
    <t>G8:G9</t>
  </si>
  <si>
    <t>Model Data</t>
  </si>
  <si>
    <t>F14:H63</t>
  </si>
  <si>
    <t>Output Column</t>
  </si>
  <si>
    <t>Scoring Type</t>
  </si>
  <si>
    <t>Success Class</t>
  </si>
  <si>
    <t>Success Probability Threshold</t>
  </si>
  <si>
    <t>Feature Rescaling (Min/Mean)</t>
  </si>
  <si>
    <t>F11:G11</t>
  </si>
  <si>
    <t>Feature Rescaling (Max/StdDev)</t>
  </si>
  <si>
    <t>F12:G12</t>
  </si>
  <si>
    <t>XLMiner: k-Nearest Neighbors Classification - Training Data Lift Chart</t>
  </si>
  <si>
    <t>Reading Data</t>
  </si>
  <si>
    <t>Computation</t>
  </si>
  <si>
    <t>Writing Data</t>
  </si>
  <si>
    <t>Serial no.</t>
  </si>
  <si>
    <t>Predicted Decision</t>
  </si>
  <si>
    <t>Actual Decision</t>
  </si>
  <si>
    <t>Cumulative Decision when sorted using predicted values</t>
  </si>
  <si>
    <t>Cumulative Decision using average</t>
  </si>
  <si>
    <t>Deciles</t>
  </si>
  <si>
    <t>Decile mean / Global mean</t>
  </si>
  <si>
    <t>X</t>
  </si>
  <si>
    <t>Y0</t>
  </si>
  <si>
    <t>Y1</t>
  </si>
  <si>
    <t>Decile</t>
  </si>
  <si>
    <t>Mean</t>
  </si>
  <si>
    <t>Std.Dev.</t>
  </si>
  <si>
    <t>Min.</t>
  </si>
  <si>
    <t>Max.</t>
  </si>
  <si>
    <t>Prior Class Prob.</t>
  </si>
  <si>
    <t>Valid. Error Log</t>
  </si>
  <si>
    <t>Train. Score - Summary</t>
  </si>
  <si>
    <t>Training Lift Chart</t>
  </si>
  <si>
    <t>XLMiner : k-Nearest Neighbors Classification</t>
  </si>
  <si>
    <t>Data Range</t>
  </si>
  <si>
    <t>$A$3:$F$53</t>
  </si>
  <si>
    <t># Records</t>
  </si>
  <si>
    <t># Input Variables</t>
  </si>
  <si>
    <t>Input variables</t>
  </si>
  <si>
    <t>Output variable</t>
  </si>
  <si>
    <t>Normalize Input Data</t>
  </si>
  <si>
    <t>Number of Nearest Neighbors (k)</t>
  </si>
  <si>
    <t>Score On</t>
  </si>
  <si>
    <t>Best k between 1 and 5</t>
  </si>
  <si>
    <t>Prior Probability Method</t>
  </si>
  <si>
    <t>According to relative occurrences in training data</t>
  </si>
  <si>
    <t>Output Options Chosen</t>
  </si>
  <si>
    <t>Summary report of scoring on training data</t>
  </si>
  <si>
    <t>Lift charts on training data</t>
  </si>
  <si>
    <t>Prob.</t>
  </si>
  <si>
    <t>Validation error log for different k</t>
  </si>
  <si>
    <t>Value of k</t>
  </si>
  <si>
    <t>% Error
Training</t>
  </si>
  <si>
    <t>&lt;- Best k</t>
  </si>
  <si>
    <t>Training Data Scoring - Summary Report (for k = 1)</t>
  </si>
  <si>
    <t>Cutoff probability value for success (UPDATABLE)</t>
  </si>
  <si>
    <t>Updating the value here will NOT update value in detailed report</t>
  </si>
  <si>
    <t>Confusion Matrix</t>
  </si>
  <si>
    <t>Predicted Class</t>
  </si>
  <si>
    <t>Actual Class</t>
  </si>
  <si>
    <t>Error Report</t>
  </si>
  <si>
    <t># Cases</t>
  </si>
  <si>
    <t># Errors</t>
  </si>
  <si>
    <t>% Error</t>
  </si>
  <si>
    <t>Overall</t>
  </si>
  <si>
    <t>Performance</t>
  </si>
  <si>
    <t>Precision</t>
  </si>
  <si>
    <t>Recall (Sensitivity)</t>
  </si>
  <si>
    <t>Specificity</t>
  </si>
  <si>
    <t>F1-Score</t>
  </si>
  <si>
    <t>Date: 14-Nov-2017 15:00:36</t>
  </si>
  <si>
    <t>Discriminant Analysis</t>
  </si>
  <si>
    <t>Constant terms of discriminant functions</t>
  </si>
  <si>
    <t>F7:G7</t>
  </si>
  <si>
    <t>Variable coefficients of discriminant functions</t>
  </si>
  <si>
    <t>F8:G9</t>
  </si>
  <si>
    <t>E8:E10</t>
  </si>
  <si>
    <t>Variables Offsets</t>
  </si>
  <si>
    <t>I8:I10</t>
  </si>
  <si>
    <t>Constant</t>
  </si>
  <si>
    <t>F6:G6</t>
  </si>
  <si>
    <t>H8:H10</t>
  </si>
  <si>
    <t>Success Class Index</t>
  </si>
  <si>
    <t>XLMiner : Linear Discriminant Analysis Classification - Lift Chart for Training Data</t>
  </si>
  <si>
    <t>Class Funs</t>
  </si>
  <si>
    <t>Train. Score - LDA Summary</t>
  </si>
  <si>
    <t>LDA Train. Lift Chart</t>
  </si>
  <si>
    <t>XLMiner : Discriminant Analysis</t>
  </si>
  <si>
    <t>Use Linear Discriminant Analysis</t>
  </si>
  <si>
    <t>Use Canonical Variate Analysis</t>
  </si>
  <si>
    <t>No</t>
  </si>
  <si>
    <t>Use Maximum Posterior Probability Optimization</t>
  </si>
  <si>
    <t>Show linear discriminant functions</t>
  </si>
  <si>
    <t>Show canonical variate loadings</t>
  </si>
  <si>
    <t>LDA Prior Class Probabilities</t>
  </si>
  <si>
    <t>Actual Prob.</t>
  </si>
  <si>
    <t>Misclass. Costs</t>
  </si>
  <si>
    <t>Altered Prob.</t>
  </si>
  <si>
    <t>Classification Function</t>
  </si>
  <si>
    <t>Constants</t>
  </si>
  <si>
    <t>Training Data LDA Scoring - Summary Report</t>
  </si>
  <si>
    <t>Date: 14-Nov-2017 15:02:56</t>
  </si>
  <si>
    <t>Logistic Regression</t>
  </si>
  <si>
    <t>Constant term present</t>
  </si>
  <si>
    <t>E5:G5</t>
  </si>
  <si>
    <t>E6:G6</t>
  </si>
  <si>
    <t>E7:G7</t>
  </si>
  <si>
    <t>Variable Type</t>
  </si>
  <si>
    <t>E8:G8</t>
  </si>
  <si>
    <t>Scale</t>
  </si>
  <si>
    <t>Estimated Coefficients</t>
  </si>
  <si>
    <t>D10:F10</t>
  </si>
  <si>
    <t>E11:F11</t>
  </si>
  <si>
    <t>XLMiner: Logistic Regression Classification - Training Data Lift Chart</t>
  </si>
  <si>
    <t>Data Read Time</t>
  </si>
  <si>
    <t>LR Time</t>
  </si>
  <si>
    <t>Predictors</t>
  </si>
  <si>
    <t>Regress. Model</t>
  </si>
  <si>
    <t>Variable Selection</t>
  </si>
  <si>
    <t>Train. Score Summary</t>
  </si>
  <si>
    <t>XLMiner : Logistic Regression</t>
  </si>
  <si>
    <t>Force constant term to zero</t>
  </si>
  <si>
    <t>Confidence level for odds</t>
  </si>
  <si>
    <t>Maximum Iterations</t>
  </si>
  <si>
    <t>Perform Variable Selection</t>
  </si>
  <si>
    <t>Maximum Size of Subset</t>
  </si>
  <si>
    <t>Variable Selection Procedure</t>
  </si>
  <si>
    <t>Backward Elimination</t>
  </si>
  <si>
    <t>F-Statistic (Out)</t>
  </si>
  <si>
    <t>Show covariance matrix of coefficients</t>
  </si>
  <si>
    <t>Show Residuals</t>
  </si>
  <si>
    <t>Model Predictors</t>
  </si>
  <si>
    <t>Tolerance for Entering the Model</t>
  </si>
  <si>
    <t>Included</t>
  </si>
  <si>
    <t>Excluded</t>
  </si>
  <si>
    <t>Predictor</t>
  </si>
  <si>
    <t>Criteria</t>
  </si>
  <si>
    <t>Intercept</t>
  </si>
  <si>
    <t>Regression Model</t>
  </si>
  <si>
    <t>Input
Variables</t>
  </si>
  <si>
    <t>Coefficient</t>
  </si>
  <si>
    <t>Std. Error</t>
  </si>
  <si>
    <t>Chi2-Statistic</t>
  </si>
  <si>
    <t>P-Value</t>
  </si>
  <si>
    <t>Odds</t>
  </si>
  <si>
    <t>CI Lower</t>
  </si>
  <si>
    <t>CI Upper</t>
  </si>
  <si>
    <t>Residual DF</t>
  </si>
  <si>
    <t>Residual Dev.</t>
  </si>
  <si>
    <t># Iterations Used</t>
  </si>
  <si>
    <t>Multiple R²</t>
  </si>
  <si>
    <t>Subset Link</t>
  </si>
  <si>
    <t>#Coeffs</t>
  </si>
  <si>
    <t>RSS</t>
  </si>
  <si>
    <t>Cp</t>
  </si>
  <si>
    <t>Probability</t>
  </si>
  <si>
    <t>{"cat_cols":[],"data_range":"$A$3:$F$53","firstRow":3,"forceConstTermToZero":false,"has_header":true,"input_cols":[{"varId":1,"varName":"Credit Score"},{"varId":2,"varName":"Years of Credit History"}],"isPartitionSheet":false,"maxNumIterations":50,"numOutputClasses":2,"oddsConfidenceLevel":95,"output_var":{"varId":5,"varName":"Decision"},"partitionData":false,"rows":50,"successClass":"1","successCutoffProb":0.50,"test_rows":0,"train_rows":50,"useSuccessClass":true,"validation_rows":0,"weight_var":null,"wkbk":"Chapter10.xlsx","wksheet":"10.15"}</t>
  </si>
  <si>
    <t>Training Data Scoring - Summary Report</t>
  </si>
  <si>
    <t>Choose Subset</t>
  </si>
  <si>
    <t>1</t>
  </si>
  <si>
    <t>2</t>
  </si>
  <si>
    <t>3</t>
  </si>
  <si>
    <t>The range for Median Hosehold Weath, Median Home Value, Median Income and Average Bank Balance are in order from largest to smallest.  The very long whisker for Median Home Value and Median Household Wealth suggest possible outliers I the data</t>
  </si>
  <si>
    <t>As expect those with higher median income also have higher median household wealth and median home value.  This appears to be a positive relationship.</t>
  </si>
  <si>
    <t>Median Income and Average Bank Balance appear to have similar.</t>
  </si>
  <si>
    <t>Median Income has a strong positive linear relatinship with Median Home Value, Median Household Wealth and Average Bank Balance as expected.  The data is skewed to the right.</t>
  </si>
  <si>
    <t>Median Home Value has a strong positive linear relatinship with Median Income, Median Household Wealth and Average Bank Balance as expected.  The data is skewed to the right.</t>
  </si>
  <si>
    <t>Median Household Wealth has a strong positive linear relatinship with Median Income, Median Home Value and Average Bank Balance as expected.  The data is skewed to the right.</t>
  </si>
  <si>
    <t>Average Bank Balance has a strong positive linear relatinship with Median Income, Median Home Value and Median Household Wealth as expected.  The data appears naturally distributed with some possible outliers.</t>
  </si>
  <si>
    <t>Accuracy: Overall, how often is the classifier correct?</t>
  </si>
  <si>
    <t>Misclassification Rate: Overall, how often is it wrong?</t>
  </si>
  <si>
    <t xml:space="preserve">(TP+TN)/total </t>
  </si>
  <si>
    <t>(FP+FN)/total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</si>
</sst>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8" formatCode="&quot;$&quot;#,##0.00_);[Red]\(&quot;$&quot;#,##0.00\)"/>
    <numFmt numFmtId="44" formatCode="_(&quot;$&quot;* #,##0.00_);_(&quot;$&quot;* \(#,##0.00\);_(&quot;$&quot;* &quot;-&quot;??_);_(@_)"/>
    <numFmt numFmtId="164" formatCode="0.0"/>
    <numFmt numFmtId="165" formatCode="&quot;$&quot;#,##0"/>
    <numFmt numFmtId="166" formatCode="0.0%"/>
    <numFmt numFmtId="167" formatCode="_(&quot;$&quot;* #,##0_);_(&quot;$&quot;* \(#,##0\);_(&quot;$&quot;* &quot;-&quot;??_);_(@_)"/>
    <numFmt numFmtId="168" formatCode=";;;"/>
  </numFmts>
  <fonts count="15" x14ac:knownFonts="1">
    <font>
      <sz val="11"/>
      <color theme="1"/>
      <name val="Calibri"/>
      <family val="2"/>
      <scheme val="minor"/>
    </font>
    <font>
      <sz val="11"/>
      <color theme="1"/>
      <name val="Calibri"/>
      <family val="2"/>
      <scheme val="minor"/>
    </font>
    <font>
      <sz val="10"/>
      <name val="Arial"/>
      <family val="2"/>
    </font>
    <font>
      <sz val="10"/>
      <name val="Arial"/>
      <family val="2"/>
    </font>
    <font>
      <b/>
      <sz val="10"/>
      <name val="Arial"/>
      <family val="2"/>
    </font>
    <font>
      <b/>
      <sz val="10"/>
      <color theme="1"/>
      <name val="Arial"/>
      <family val="2"/>
    </font>
    <font>
      <sz val="10"/>
      <color theme="1"/>
      <name val="Arial"/>
      <family val="2"/>
    </font>
    <font>
      <b/>
      <sz val="12"/>
      <name val="Calibri"/>
      <family val="2"/>
      <scheme val="minor"/>
    </font>
    <font>
      <b/>
      <sz val="10"/>
      <color rgb="FF4169E1"/>
      <name val="Calibri"/>
      <family val="2"/>
      <scheme val="minor"/>
    </font>
    <font>
      <b/>
      <sz val="14"/>
      <color rgb="FF4169E1"/>
      <name val="Calibri"/>
      <family val="2"/>
      <scheme val="minor"/>
    </font>
    <font>
      <u/>
      <sz val="11"/>
      <color theme="10"/>
      <name val="Calibri"/>
      <family val="2"/>
      <scheme val="minor"/>
    </font>
    <font>
      <b/>
      <sz val="14"/>
      <name val="Calibri"/>
      <family val="2"/>
      <scheme val="minor"/>
    </font>
    <font>
      <sz val="8"/>
      <color rgb="FF000000"/>
      <name val="Calibri"/>
      <family val="2"/>
      <scheme val="minor"/>
    </font>
    <font>
      <sz val="8"/>
      <color rgb="FFFFFFFF"/>
      <name val="Calibri"/>
      <family val="2"/>
      <scheme val="minor"/>
    </font>
    <font>
      <b/>
      <sz val="10"/>
      <color rgb="FF000000"/>
      <name val="Calibri"/>
      <family val="2"/>
      <scheme val="minor"/>
    </font>
  </fonts>
  <fills count="5">
    <fill>
      <patternFill patternType="none"/>
    </fill>
    <fill>
      <patternFill patternType="gray125"/>
    </fill>
    <fill>
      <patternFill patternType="solid">
        <fgColor rgb="FFD3D3D3"/>
        <bgColor indexed="64"/>
      </patternFill>
    </fill>
    <fill>
      <patternFill patternType="solid">
        <fgColor rgb="FFEBEBFA"/>
        <bgColor indexed="64"/>
      </patternFill>
    </fill>
    <fill>
      <patternFill patternType="solid">
        <fgColor rgb="FF538DD5"/>
        <bgColor indexed="64"/>
      </patternFill>
    </fill>
  </fills>
  <borders count="12">
    <border>
      <left/>
      <right/>
      <top/>
      <bottom/>
      <diagonal/>
    </border>
    <border>
      <left/>
      <right/>
      <top/>
      <bottom style="double">
        <color auto="1"/>
      </bottom>
      <diagonal/>
    </border>
    <border>
      <left style="thin">
        <color rgb="FF808080"/>
      </left>
      <right style="thin">
        <color rgb="FF808080"/>
      </right>
      <top style="thin">
        <color rgb="FF808080"/>
      </top>
      <bottom style="thin">
        <color rgb="FF808080"/>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
      <left style="thin">
        <color rgb="FF808080"/>
      </left>
      <right style="thin">
        <color rgb="FF808080"/>
      </right>
      <top style="thin">
        <color rgb="FF808080"/>
      </top>
      <bottom/>
      <diagonal/>
    </border>
    <border>
      <left style="thin">
        <color rgb="FF808080"/>
      </left>
      <right style="thin">
        <color rgb="FF808080"/>
      </right>
      <top/>
      <bottom style="thin">
        <color rgb="FF808080"/>
      </bottom>
      <diagonal/>
    </border>
    <border>
      <left/>
      <right style="thin">
        <color rgb="FF808080"/>
      </right>
      <top/>
      <bottom style="thin">
        <color rgb="FF808080"/>
      </bottom>
      <diagonal/>
    </border>
    <border>
      <left style="thin">
        <color rgb="FF808080"/>
      </left>
      <right/>
      <top/>
      <bottom style="thin">
        <color rgb="FF808080"/>
      </bottom>
      <diagonal/>
    </border>
    <border>
      <left/>
      <right style="thin">
        <color rgb="FF808080"/>
      </right>
      <top style="thin">
        <color rgb="FF808080"/>
      </top>
      <bottom/>
      <diagonal/>
    </border>
    <border>
      <left style="thin">
        <color rgb="FF808080"/>
      </left>
      <right/>
      <top style="thin">
        <color rgb="FF808080"/>
      </top>
      <bottom/>
      <diagonal/>
    </border>
  </borders>
  <cellStyleXfs count="8">
    <xf numFmtId="0" fontId="0" fillId="0" borderId="0"/>
    <xf numFmtId="44" fontId="1" fillId="0" borderId="0" applyFont="0" applyFill="0" applyBorder="0" applyAlignment="0" applyProtection="0"/>
    <xf numFmtId="0" fontId="2" fillId="0" borderId="0"/>
    <xf numFmtId="0" fontId="3" fillId="0" borderId="0" applyNumberFormat="0" applyFill="0" applyBorder="0" applyAlignment="0" applyProtection="0"/>
    <xf numFmtId="0" fontId="3" fillId="0" borderId="0"/>
    <xf numFmtId="9" fontId="3" fillId="0" borderId="0" applyFont="0" applyFill="0" applyBorder="0" applyAlignment="0" applyProtection="0"/>
    <xf numFmtId="0" fontId="3" fillId="0" borderId="0"/>
    <xf numFmtId="0" fontId="10" fillId="0" borderId="0" applyNumberFormat="0" applyFill="0" applyBorder="0" applyAlignment="0" applyProtection="0"/>
  </cellStyleXfs>
  <cellXfs count="82">
    <xf numFmtId="0" fontId="0" fillId="0" borderId="0" xfId="0"/>
    <xf numFmtId="0" fontId="2" fillId="0" borderId="0" xfId="2"/>
    <xf numFmtId="0" fontId="3" fillId="0" borderId="0" xfId="2" applyFont="1" applyAlignment="1">
      <alignment vertical="center" wrapText="1"/>
    </xf>
    <xf numFmtId="165" fontId="3" fillId="0" borderId="0" xfId="3" applyNumberFormat="1" applyFont="1" applyFill="1" applyAlignment="1">
      <alignment horizontal="center"/>
    </xf>
    <xf numFmtId="165" fontId="3" fillId="0" borderId="0" xfId="2" applyNumberFormat="1" applyFont="1" applyFill="1" applyAlignment="1">
      <alignment horizontal="center"/>
    </xf>
    <xf numFmtId="164" fontId="3" fillId="0" borderId="0" xfId="2" applyNumberFormat="1" applyFont="1" applyFill="1" applyAlignment="1">
      <alignment horizontal="center"/>
    </xf>
    <xf numFmtId="164" fontId="3" fillId="0" borderId="0" xfId="2" applyNumberFormat="1" applyFont="1" applyFill="1" applyAlignment="1">
      <alignment horizontal="center" vertical="center"/>
    </xf>
    <xf numFmtId="164" fontId="3" fillId="0" borderId="0" xfId="2" applyNumberFormat="1" applyFont="1" applyFill="1" applyAlignment="1">
      <alignment horizontal="center" vertical="top"/>
    </xf>
    <xf numFmtId="164" fontId="3" fillId="0" borderId="0" xfId="2" applyNumberFormat="1" applyFont="1" applyAlignment="1">
      <alignment horizontal="center" vertical="center"/>
    </xf>
    <xf numFmtId="0" fontId="4" fillId="0" borderId="0" xfId="2" applyFont="1" applyAlignment="1">
      <alignment vertical="center"/>
    </xf>
    <xf numFmtId="0" fontId="4" fillId="0" borderId="0" xfId="2" applyFont="1" applyAlignment="1">
      <alignment horizontal="left" vertical="center"/>
    </xf>
    <xf numFmtId="0" fontId="4" fillId="0" borderId="0" xfId="2" applyFont="1" applyBorder="1" applyAlignment="1">
      <alignment horizontal="center" vertical="center"/>
    </xf>
    <xf numFmtId="0" fontId="4" fillId="0" borderId="0" xfId="3" applyFont="1" applyBorder="1" applyAlignment="1">
      <alignment horizontal="center" vertical="center"/>
    </xf>
    <xf numFmtId="0" fontId="4" fillId="0" borderId="1" xfId="2" applyFont="1" applyBorder="1" applyAlignment="1">
      <alignment horizontal="center" vertical="center"/>
    </xf>
    <xf numFmtId="0" fontId="4" fillId="0" borderId="1" xfId="3" applyFont="1" applyBorder="1" applyAlignment="1">
      <alignment horizontal="center" vertical="center"/>
    </xf>
    <xf numFmtId="0" fontId="2" fillId="0" borderId="0" xfId="2"/>
    <xf numFmtId="0" fontId="2" fillId="0" borderId="0" xfId="2" applyAlignment="1">
      <alignment horizontal="center"/>
    </xf>
    <xf numFmtId="0" fontId="4" fillId="0" borderId="0" xfId="2" applyFont="1" applyAlignment="1"/>
    <xf numFmtId="166" fontId="2" fillId="0" borderId="0" xfId="5" applyNumberFormat="1" applyFont="1" applyAlignment="1">
      <alignment horizontal="center"/>
    </xf>
    <xf numFmtId="8" fontId="2" fillId="0" borderId="0" xfId="2" applyNumberFormat="1" applyAlignment="1">
      <alignment horizontal="center"/>
    </xf>
    <xf numFmtId="0" fontId="4" fillId="0" borderId="1" xfId="2" applyFont="1" applyBorder="1" applyAlignment="1"/>
    <xf numFmtId="0" fontId="0" fillId="0" borderId="0" xfId="0"/>
    <xf numFmtId="0" fontId="5" fillId="0" borderId="0" xfId="0" applyFont="1" applyAlignment="1">
      <alignment horizontal="left"/>
    </xf>
    <xf numFmtId="0" fontId="6" fillId="0" borderId="0" xfId="0" applyFont="1" applyAlignment="1">
      <alignment horizontal="center"/>
    </xf>
    <xf numFmtId="0" fontId="4" fillId="0" borderId="0" xfId="0" applyFont="1" applyAlignment="1">
      <alignment horizontal="center"/>
    </xf>
    <xf numFmtId="3" fontId="4" fillId="0" borderId="0" xfId="0" applyNumberFormat="1" applyFont="1" applyAlignment="1">
      <alignment horizontal="center"/>
    </xf>
    <xf numFmtId="9" fontId="4" fillId="0" borderId="0" xfId="0" applyNumberFormat="1" applyFont="1" applyAlignment="1">
      <alignment horizontal="center"/>
    </xf>
    <xf numFmtId="167" fontId="6" fillId="0" borderId="0" xfId="1" applyNumberFormat="1" applyFont="1" applyAlignment="1">
      <alignment horizontal="center"/>
    </xf>
    <xf numFmtId="9" fontId="6" fillId="0" borderId="0" xfId="0" applyNumberFormat="1" applyFont="1" applyAlignment="1">
      <alignment horizontal="center"/>
    </xf>
    <xf numFmtId="0" fontId="9" fillId="0" borderId="0" xfId="0" applyFont="1" applyAlignment="1">
      <alignment horizontal="left"/>
    </xf>
    <xf numFmtId="0" fontId="0" fillId="0" borderId="2" xfId="0" applyFont="1" applyFill="1" applyBorder="1"/>
    <xf numFmtId="0" fontId="8" fillId="3" borderId="2" xfId="0" applyFont="1" applyFill="1" applyBorder="1" applyAlignment="1">
      <alignment horizontal="center" wrapText="1"/>
    </xf>
    <xf numFmtId="0" fontId="8" fillId="3" borderId="2" xfId="0" applyFont="1" applyFill="1" applyBorder="1" applyAlignment="1">
      <alignment horizontal="center"/>
    </xf>
    <xf numFmtId="0" fontId="8" fillId="3" borderId="2" xfId="0" applyFont="1" applyFill="1" applyBorder="1" applyAlignment="1">
      <alignment horizontal="left"/>
    </xf>
    <xf numFmtId="0" fontId="11" fillId="0" borderId="0" xfId="0" applyFont="1" applyAlignment="1">
      <alignment horizontal="left"/>
    </xf>
    <xf numFmtId="0" fontId="0" fillId="3" borderId="0" xfId="0" applyFill="1"/>
    <xf numFmtId="0" fontId="0" fillId="2" borderId="0" xfId="0" applyFill="1"/>
    <xf numFmtId="0" fontId="0" fillId="0" borderId="2" xfId="0" applyFont="1" applyFill="1" applyBorder="1" applyAlignment="1">
      <alignment horizontal="right"/>
    </xf>
    <xf numFmtId="0" fontId="13" fillId="4" borderId="2" xfId="0" applyFont="1" applyFill="1" applyBorder="1" applyAlignment="1">
      <alignment horizontal="center" vertical="center"/>
    </xf>
    <xf numFmtId="0" fontId="8" fillId="3" borderId="2" xfId="0" applyFont="1" applyFill="1" applyBorder="1" applyAlignment="1">
      <alignment horizontal="center" vertical="center"/>
    </xf>
    <xf numFmtId="0" fontId="14" fillId="3" borderId="2" xfId="0" applyFont="1" applyFill="1" applyBorder="1" applyAlignment="1">
      <alignment horizontal="center"/>
    </xf>
    <xf numFmtId="0" fontId="8" fillId="3" borderId="2" xfId="0" applyFont="1" applyFill="1" applyBorder="1" applyAlignment="1">
      <alignment horizontal="center" vertical="center" wrapText="1"/>
    </xf>
    <xf numFmtId="168" fontId="0" fillId="0" borderId="0" xfId="0" applyNumberFormat="1"/>
    <xf numFmtId="0" fontId="10" fillId="0" borderId="0" xfId="7"/>
    <xf numFmtId="0" fontId="4" fillId="0" borderId="1" xfId="2" applyFont="1" applyBorder="1" applyAlignment="1">
      <alignment horizontal="center" vertical="center" wrapText="1"/>
    </xf>
    <xf numFmtId="0" fontId="4" fillId="0" borderId="1" xfId="3" applyFont="1" applyBorder="1" applyAlignment="1">
      <alignment horizontal="center" vertical="center" wrapText="1"/>
    </xf>
    <xf numFmtId="0" fontId="2" fillId="0" borderId="0" xfId="2" applyFont="1" applyAlignment="1">
      <alignment vertical="center"/>
    </xf>
    <xf numFmtId="0" fontId="8" fillId="3" borderId="5" xfId="0" applyFont="1" applyFill="1" applyBorder="1" applyAlignment="1">
      <alignment horizontal="left"/>
    </xf>
    <xf numFmtId="0" fontId="0" fillId="0" borderId="3" xfId="0" applyFont="1" applyFill="1" applyBorder="1"/>
    <xf numFmtId="0" fontId="8" fillId="3" borderId="8" xfId="0" applyFont="1" applyFill="1" applyBorder="1" applyAlignment="1">
      <alignment horizontal="center"/>
    </xf>
    <xf numFmtId="0" fontId="8" fillId="3" borderId="7" xfId="0" applyFont="1" applyFill="1" applyBorder="1" applyAlignment="1">
      <alignment horizontal="center"/>
    </xf>
    <xf numFmtId="0" fontId="8" fillId="3" borderId="9" xfId="0" applyFont="1" applyFill="1" applyBorder="1" applyAlignment="1">
      <alignment horizontal="center"/>
    </xf>
    <xf numFmtId="0" fontId="8" fillId="3" borderId="10" xfId="0" applyFont="1" applyFill="1" applyBorder="1" applyAlignment="1">
      <alignment horizontal="left"/>
    </xf>
    <xf numFmtId="0" fontId="8" fillId="3" borderId="6" xfId="0" applyFont="1" applyFill="1" applyBorder="1" applyAlignment="1">
      <alignment horizontal="left"/>
    </xf>
    <xf numFmtId="0" fontId="0" fillId="0" borderId="6" xfId="0" applyFont="1" applyFill="1" applyBorder="1"/>
    <xf numFmtId="0" fontId="0" fillId="0" borderId="11" xfId="0" applyFont="1" applyFill="1" applyBorder="1"/>
    <xf numFmtId="0" fontId="0" fillId="0" borderId="0" xfId="0" applyAlignment="1">
      <alignment horizontal="left" vertical="top" wrapText="1"/>
    </xf>
    <xf numFmtId="0" fontId="10" fillId="0" borderId="3" xfId="7" applyFill="1" applyBorder="1"/>
    <xf numFmtId="0" fontId="0" fillId="0" borderId="5" xfId="0" applyFont="1" applyFill="1" applyBorder="1"/>
    <xf numFmtId="0" fontId="7" fillId="2" borderId="3" xfId="0" applyFont="1" applyFill="1" applyBorder="1" applyAlignment="1">
      <alignment horizontal="left"/>
    </xf>
    <xf numFmtId="0" fontId="7" fillId="2" borderId="4" xfId="0" applyFont="1" applyFill="1" applyBorder="1" applyAlignment="1">
      <alignment horizontal="left"/>
    </xf>
    <xf numFmtId="0" fontId="7" fillId="2" borderId="5" xfId="0" applyFont="1" applyFill="1" applyBorder="1" applyAlignment="1">
      <alignment horizontal="left"/>
    </xf>
    <xf numFmtId="0" fontId="8" fillId="3" borderId="3" xfId="0" applyFont="1" applyFill="1" applyBorder="1" applyAlignment="1">
      <alignment horizontal="left"/>
    </xf>
    <xf numFmtId="0" fontId="8" fillId="3" borderId="4" xfId="0" applyFont="1" applyFill="1" applyBorder="1" applyAlignment="1">
      <alignment horizontal="left"/>
    </xf>
    <xf numFmtId="0" fontId="8" fillId="3" borderId="5" xfId="0" applyFont="1" applyFill="1" applyBorder="1" applyAlignment="1">
      <alignment horizontal="left"/>
    </xf>
    <xf numFmtId="0" fontId="0" fillId="0" borderId="3" xfId="0" applyFont="1" applyFill="1" applyBorder="1"/>
    <xf numFmtId="0" fontId="0" fillId="0" borderId="4" xfId="0" applyFont="1" applyFill="1" applyBorder="1"/>
    <xf numFmtId="0" fontId="0" fillId="0" borderId="3" xfId="0" applyFont="1" applyFill="1" applyBorder="1" applyAlignment="1">
      <alignment horizontal="left"/>
    </xf>
    <xf numFmtId="0" fontId="0" fillId="0" borderId="4" xfId="0" applyFont="1" applyFill="1" applyBorder="1" applyAlignment="1">
      <alignment horizontal="left"/>
    </xf>
    <xf numFmtId="0" fontId="0" fillId="0" borderId="5" xfId="0" applyFont="1" applyFill="1" applyBorder="1" applyAlignment="1">
      <alignment horizontal="left"/>
    </xf>
    <xf numFmtId="0" fontId="8" fillId="3" borderId="3" xfId="0" applyFont="1" applyFill="1" applyBorder="1" applyAlignment="1">
      <alignment horizontal="center"/>
    </xf>
    <xf numFmtId="0" fontId="8" fillId="3" borderId="5" xfId="0" applyFont="1" applyFill="1" applyBorder="1" applyAlignment="1">
      <alignment horizontal="center"/>
    </xf>
    <xf numFmtId="0" fontId="12" fillId="3" borderId="3" xfId="0" applyFont="1" applyFill="1" applyBorder="1" applyAlignment="1">
      <alignment horizontal="center" vertical="center"/>
    </xf>
    <xf numFmtId="0" fontId="12" fillId="3" borderId="4" xfId="0" applyFont="1" applyFill="1" applyBorder="1" applyAlignment="1">
      <alignment horizontal="center" vertical="center"/>
    </xf>
    <xf numFmtId="0" fontId="12" fillId="3" borderId="5" xfId="0" applyFont="1" applyFill="1" applyBorder="1" applyAlignment="1">
      <alignment horizontal="center" vertical="center"/>
    </xf>
    <xf numFmtId="0" fontId="7" fillId="2" borderId="6" xfId="0" applyFont="1" applyFill="1" applyBorder="1" applyAlignment="1">
      <alignment horizontal="left"/>
    </xf>
    <xf numFmtId="0" fontId="7" fillId="2" borderId="7" xfId="0" applyFont="1" applyFill="1" applyBorder="1" applyAlignment="1">
      <alignment horizontal="left"/>
    </xf>
    <xf numFmtId="0" fontId="8" fillId="3" borderId="3" xfId="0" applyFont="1" applyFill="1" applyBorder="1" applyAlignment="1">
      <alignment horizontal="center" vertical="center"/>
    </xf>
    <xf numFmtId="0" fontId="8" fillId="3" borderId="4" xfId="0" applyFont="1" applyFill="1" applyBorder="1" applyAlignment="1">
      <alignment horizontal="center" vertical="center"/>
    </xf>
    <xf numFmtId="0" fontId="8" fillId="3" borderId="5" xfId="0" applyFont="1" applyFill="1" applyBorder="1" applyAlignment="1">
      <alignment horizontal="center" vertical="center"/>
    </xf>
    <xf numFmtId="0" fontId="7" fillId="2" borderId="3" xfId="0" applyFont="1" applyFill="1" applyBorder="1" applyAlignment="1">
      <alignment horizontal="center" vertical="center"/>
    </xf>
    <xf numFmtId="0" fontId="7" fillId="2" borderId="5" xfId="0" applyFont="1" applyFill="1" applyBorder="1" applyAlignment="1">
      <alignment horizontal="center" vertical="center"/>
    </xf>
  </cellXfs>
  <cellStyles count="8">
    <cellStyle name="Currency" xfId="1" builtinId="4"/>
    <cellStyle name="Currency 2" xfId="3" xr:uid="{00000000-0005-0000-0000-000001000000}"/>
    <cellStyle name="Hyperlink" xfId="7" builtinId="8"/>
    <cellStyle name="Normal" xfId="0" builtinId="0"/>
    <cellStyle name="Normal 2" xfId="4" xr:uid="{00000000-0005-0000-0000-000003000000}"/>
    <cellStyle name="Normal 3" xfId="2" xr:uid="{00000000-0005-0000-0000-000004000000}"/>
    <cellStyle name="Normal 3 2" xfId="6" xr:uid="{00000000-0005-0000-0000-000005000000}"/>
    <cellStyle name="Percent 2" xfId="5" xr:uid="{00000000-0005-0000-0000-000006000000}"/>
  </cellStyles>
  <dxfs count="9">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rgb="FF808080"/>
        </left>
        <right/>
        <top style="thin">
          <color rgb="FF808080"/>
        </top>
        <bottom style="thin">
          <color rgb="FF808080"/>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rgb="FF808080"/>
        </left>
        <right style="thin">
          <color rgb="FF808080"/>
        </right>
        <top style="thin">
          <color rgb="FF808080"/>
        </top>
        <bottom style="thin">
          <color rgb="FF808080"/>
        </bottom>
        <vertical/>
        <horizontal/>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border diagonalUp="0" diagonalDown="0">
        <left style="thin">
          <color rgb="FF808080"/>
        </left>
        <right style="thin">
          <color rgb="FF808080"/>
        </right>
        <top style="thin">
          <color rgb="FF808080"/>
        </top>
        <bottom style="thin">
          <color rgb="FF808080"/>
        </bottom>
        <vertical/>
        <horizontal/>
      </border>
    </dxf>
    <dxf>
      <font>
        <b/>
        <i val="0"/>
        <strike val="0"/>
        <condense val="0"/>
        <extend val="0"/>
        <outline val="0"/>
        <shadow val="0"/>
        <u val="none"/>
        <vertAlign val="baseline"/>
        <sz val="10"/>
        <color rgb="FF4169E1"/>
        <name val="Calibri"/>
        <family val="2"/>
        <scheme val="minor"/>
      </font>
      <fill>
        <patternFill patternType="solid">
          <fgColor indexed="64"/>
          <bgColor rgb="FFEBEBFA"/>
        </patternFill>
      </fill>
      <alignment horizontal="left" vertical="bottom" textRotation="0" wrapText="0" indent="0" justifyLastLine="0" shrinkToFit="0" readingOrder="0"/>
      <border diagonalUp="0" diagonalDown="0">
        <left style="thin">
          <color rgb="FF808080"/>
        </left>
        <right style="thin">
          <color rgb="FF808080"/>
        </right>
        <top style="thin">
          <color rgb="FF808080"/>
        </top>
        <bottom style="thin">
          <color rgb="FF808080"/>
        </bottom>
        <vertical/>
        <horizontal/>
      </border>
    </dxf>
    <dxf>
      <font>
        <b/>
        <i val="0"/>
        <strike val="0"/>
        <condense val="0"/>
        <extend val="0"/>
        <outline val="0"/>
        <shadow val="0"/>
        <u val="none"/>
        <vertAlign val="baseline"/>
        <sz val="10"/>
        <color rgb="FF4169E1"/>
        <name val="Calibri"/>
        <family val="2"/>
        <scheme val="minor"/>
      </font>
      <fill>
        <patternFill patternType="solid">
          <fgColor indexed="64"/>
          <bgColor rgb="FFEBEBFA"/>
        </patternFill>
      </fill>
      <alignment horizontal="left" vertical="bottom" textRotation="0" wrapText="0" indent="0" justifyLastLine="0" shrinkToFit="0" readingOrder="0"/>
      <border diagonalUp="0" diagonalDown="0">
        <left/>
        <right style="thin">
          <color rgb="FF808080"/>
        </right>
        <top style="thin">
          <color rgb="FF808080"/>
        </top>
        <bottom style="thin">
          <color rgb="FF808080"/>
        </bottom>
        <vertical/>
        <horizontal/>
      </border>
    </dxf>
    <dxf>
      <border outline="0">
        <top style="thin">
          <color rgb="FF808080"/>
        </top>
      </border>
    </dxf>
    <dxf>
      <border outline="0">
        <left style="thin">
          <color rgb="FF808080"/>
        </left>
        <right style="thin">
          <color rgb="FF808080"/>
        </right>
        <top style="thin">
          <color rgb="FF808080"/>
        </top>
        <bottom style="thin">
          <color rgb="FF808080"/>
        </bottom>
      </border>
    </dxf>
    <dxf>
      <border outline="0">
        <bottom style="thin">
          <color rgb="FF808080"/>
        </bottom>
      </border>
    </dxf>
    <dxf>
      <font>
        <b/>
        <i val="0"/>
        <strike val="0"/>
        <condense val="0"/>
        <extend val="0"/>
        <outline val="0"/>
        <shadow val="0"/>
        <u val="none"/>
        <vertAlign val="baseline"/>
        <sz val="10"/>
        <color rgb="FF4169E1"/>
        <name val="Calibri"/>
        <family val="2"/>
        <scheme val="minor"/>
      </font>
      <fill>
        <patternFill patternType="solid">
          <fgColor indexed="64"/>
          <bgColor rgb="FFEBEBFA"/>
        </patternFill>
      </fill>
      <alignment horizontal="center" vertical="bottom" textRotation="0" wrapText="0" indent="0" justifyLastLine="0" shrinkToFit="0" readingOrder="0"/>
      <border diagonalUp="0" diagonalDown="0" outline="0">
        <left style="thin">
          <color rgb="FF808080"/>
        </left>
        <right style="thin">
          <color rgb="FF80808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Dendrogram</a:t>
            </a:r>
          </a:p>
        </c:rich>
      </c:tx>
      <c:overlay val="0"/>
    </c:title>
    <c:autoTitleDeleted val="0"/>
    <c:plotArea>
      <c:layout/>
      <c:scatterChart>
        <c:scatterStyle val="lineMarker"/>
        <c:varyColors val="0"/>
        <c:ser>
          <c:idx val="0"/>
          <c:order val="0"/>
          <c:spPr>
            <a:ln w="9525"/>
          </c:spPr>
          <c:marker>
            <c:symbol val="none"/>
          </c:marker>
          <c:xVal>
            <c:numRef>
              <c:f>HC_Dendrogram!$AZ$3:$AZ$263</c:f>
              <c:numCache>
                <c:formatCode>General</c:formatCode>
                <c:ptCount val="261"/>
                <c:pt idx="0">
                  <c:v>1</c:v>
                </c:pt>
                <c:pt idx="1">
                  <c:v>1</c:v>
                </c:pt>
                <c:pt idx="3">
                  <c:v>1</c:v>
                </c:pt>
                <c:pt idx="4">
                  <c:v>2</c:v>
                </c:pt>
                <c:pt idx="6">
                  <c:v>2</c:v>
                </c:pt>
                <c:pt idx="7">
                  <c:v>2</c:v>
                </c:pt>
                <c:pt idx="9">
                  <c:v>20</c:v>
                </c:pt>
                <c:pt idx="10">
                  <c:v>20</c:v>
                </c:pt>
                <c:pt idx="12">
                  <c:v>20</c:v>
                </c:pt>
                <c:pt idx="13">
                  <c:v>21</c:v>
                </c:pt>
                <c:pt idx="15">
                  <c:v>21</c:v>
                </c:pt>
                <c:pt idx="16">
                  <c:v>21</c:v>
                </c:pt>
                <c:pt idx="18">
                  <c:v>5</c:v>
                </c:pt>
                <c:pt idx="19">
                  <c:v>5</c:v>
                </c:pt>
                <c:pt idx="21">
                  <c:v>5</c:v>
                </c:pt>
                <c:pt idx="22">
                  <c:v>6</c:v>
                </c:pt>
                <c:pt idx="24">
                  <c:v>6</c:v>
                </c:pt>
                <c:pt idx="25">
                  <c:v>6</c:v>
                </c:pt>
                <c:pt idx="27">
                  <c:v>14</c:v>
                </c:pt>
                <c:pt idx="28">
                  <c:v>14</c:v>
                </c:pt>
                <c:pt idx="30">
                  <c:v>14</c:v>
                </c:pt>
                <c:pt idx="31">
                  <c:v>15</c:v>
                </c:pt>
                <c:pt idx="33">
                  <c:v>15</c:v>
                </c:pt>
                <c:pt idx="34">
                  <c:v>15</c:v>
                </c:pt>
                <c:pt idx="36">
                  <c:v>7</c:v>
                </c:pt>
                <c:pt idx="37">
                  <c:v>7</c:v>
                </c:pt>
                <c:pt idx="39">
                  <c:v>7</c:v>
                </c:pt>
                <c:pt idx="40">
                  <c:v>8</c:v>
                </c:pt>
                <c:pt idx="42">
                  <c:v>8</c:v>
                </c:pt>
                <c:pt idx="43">
                  <c:v>8</c:v>
                </c:pt>
                <c:pt idx="45">
                  <c:v>23</c:v>
                </c:pt>
                <c:pt idx="46">
                  <c:v>23</c:v>
                </c:pt>
                <c:pt idx="48">
                  <c:v>23</c:v>
                </c:pt>
                <c:pt idx="49">
                  <c:v>24</c:v>
                </c:pt>
                <c:pt idx="51">
                  <c:v>24</c:v>
                </c:pt>
                <c:pt idx="52">
                  <c:v>24</c:v>
                </c:pt>
                <c:pt idx="54">
                  <c:v>28</c:v>
                </c:pt>
                <c:pt idx="55">
                  <c:v>28</c:v>
                </c:pt>
                <c:pt idx="57">
                  <c:v>28</c:v>
                </c:pt>
                <c:pt idx="58">
                  <c:v>29</c:v>
                </c:pt>
                <c:pt idx="60">
                  <c:v>29</c:v>
                </c:pt>
                <c:pt idx="61">
                  <c:v>29</c:v>
                </c:pt>
                <c:pt idx="63">
                  <c:v>3</c:v>
                </c:pt>
                <c:pt idx="64">
                  <c:v>3</c:v>
                </c:pt>
                <c:pt idx="66">
                  <c:v>3</c:v>
                </c:pt>
                <c:pt idx="67">
                  <c:v>4</c:v>
                </c:pt>
                <c:pt idx="69">
                  <c:v>4</c:v>
                </c:pt>
                <c:pt idx="70">
                  <c:v>4</c:v>
                </c:pt>
                <c:pt idx="72">
                  <c:v>9</c:v>
                </c:pt>
                <c:pt idx="73">
                  <c:v>9</c:v>
                </c:pt>
                <c:pt idx="75">
                  <c:v>9</c:v>
                </c:pt>
                <c:pt idx="76">
                  <c:v>10</c:v>
                </c:pt>
                <c:pt idx="78">
                  <c:v>10</c:v>
                </c:pt>
                <c:pt idx="79">
                  <c:v>10</c:v>
                </c:pt>
                <c:pt idx="81">
                  <c:v>23.5</c:v>
                </c:pt>
                <c:pt idx="82">
                  <c:v>23.5</c:v>
                </c:pt>
                <c:pt idx="84">
                  <c:v>23.5</c:v>
                </c:pt>
                <c:pt idx="85">
                  <c:v>25</c:v>
                </c:pt>
                <c:pt idx="87">
                  <c:v>25</c:v>
                </c:pt>
                <c:pt idx="88">
                  <c:v>25</c:v>
                </c:pt>
                <c:pt idx="90">
                  <c:v>3.5</c:v>
                </c:pt>
                <c:pt idx="91">
                  <c:v>3.5</c:v>
                </c:pt>
                <c:pt idx="93">
                  <c:v>3.5</c:v>
                </c:pt>
                <c:pt idx="94">
                  <c:v>1.5</c:v>
                </c:pt>
                <c:pt idx="96">
                  <c:v>1.5</c:v>
                </c:pt>
                <c:pt idx="97">
                  <c:v>1.5</c:v>
                </c:pt>
                <c:pt idx="99">
                  <c:v>14.5</c:v>
                </c:pt>
                <c:pt idx="100">
                  <c:v>14.5</c:v>
                </c:pt>
                <c:pt idx="102">
                  <c:v>14.5</c:v>
                </c:pt>
                <c:pt idx="103">
                  <c:v>16</c:v>
                </c:pt>
                <c:pt idx="105">
                  <c:v>16</c:v>
                </c:pt>
                <c:pt idx="106">
                  <c:v>16</c:v>
                </c:pt>
                <c:pt idx="108">
                  <c:v>20.5</c:v>
                </c:pt>
                <c:pt idx="109">
                  <c:v>20.5</c:v>
                </c:pt>
                <c:pt idx="111">
                  <c:v>20.5</c:v>
                </c:pt>
                <c:pt idx="112">
                  <c:v>22</c:v>
                </c:pt>
                <c:pt idx="114">
                  <c:v>22</c:v>
                </c:pt>
                <c:pt idx="115">
                  <c:v>22</c:v>
                </c:pt>
                <c:pt idx="117">
                  <c:v>11</c:v>
                </c:pt>
                <c:pt idx="118">
                  <c:v>11</c:v>
                </c:pt>
                <c:pt idx="120">
                  <c:v>11</c:v>
                </c:pt>
                <c:pt idx="121">
                  <c:v>12</c:v>
                </c:pt>
                <c:pt idx="123">
                  <c:v>12</c:v>
                </c:pt>
                <c:pt idx="124">
                  <c:v>12</c:v>
                </c:pt>
                <c:pt idx="126">
                  <c:v>17</c:v>
                </c:pt>
                <c:pt idx="127">
                  <c:v>17</c:v>
                </c:pt>
                <c:pt idx="129">
                  <c:v>17</c:v>
                </c:pt>
                <c:pt idx="130">
                  <c:v>18</c:v>
                </c:pt>
                <c:pt idx="132">
                  <c:v>18</c:v>
                </c:pt>
                <c:pt idx="133">
                  <c:v>18</c:v>
                </c:pt>
                <c:pt idx="135">
                  <c:v>11.5</c:v>
                </c:pt>
                <c:pt idx="136">
                  <c:v>11.5</c:v>
                </c:pt>
                <c:pt idx="138">
                  <c:v>11.5</c:v>
                </c:pt>
                <c:pt idx="139">
                  <c:v>13</c:v>
                </c:pt>
                <c:pt idx="141">
                  <c:v>13</c:v>
                </c:pt>
                <c:pt idx="142">
                  <c:v>13</c:v>
                </c:pt>
                <c:pt idx="144">
                  <c:v>2.5</c:v>
                </c:pt>
                <c:pt idx="145">
                  <c:v>2.5</c:v>
                </c:pt>
                <c:pt idx="147">
                  <c:v>2.5</c:v>
                </c:pt>
                <c:pt idx="148">
                  <c:v>5.5</c:v>
                </c:pt>
                <c:pt idx="150">
                  <c:v>5.5</c:v>
                </c:pt>
                <c:pt idx="151">
                  <c:v>5.5</c:v>
                </c:pt>
                <c:pt idx="153">
                  <c:v>27</c:v>
                </c:pt>
                <c:pt idx="154">
                  <c:v>27</c:v>
                </c:pt>
                <c:pt idx="156">
                  <c:v>27</c:v>
                </c:pt>
                <c:pt idx="157">
                  <c:v>28.5</c:v>
                </c:pt>
                <c:pt idx="159">
                  <c:v>28.5</c:v>
                </c:pt>
                <c:pt idx="160">
                  <c:v>28.5</c:v>
                </c:pt>
                <c:pt idx="162">
                  <c:v>21.25</c:v>
                </c:pt>
                <c:pt idx="163">
                  <c:v>21.25</c:v>
                </c:pt>
                <c:pt idx="165">
                  <c:v>21.25</c:v>
                </c:pt>
                <c:pt idx="166">
                  <c:v>24.25</c:v>
                </c:pt>
                <c:pt idx="168">
                  <c:v>24.25</c:v>
                </c:pt>
                <c:pt idx="169">
                  <c:v>24.25</c:v>
                </c:pt>
                <c:pt idx="171">
                  <c:v>7.5</c:v>
                </c:pt>
                <c:pt idx="172">
                  <c:v>7.5</c:v>
                </c:pt>
                <c:pt idx="174">
                  <c:v>7.5</c:v>
                </c:pt>
                <c:pt idx="175">
                  <c:v>9.5</c:v>
                </c:pt>
                <c:pt idx="177">
                  <c:v>9.5</c:v>
                </c:pt>
                <c:pt idx="178">
                  <c:v>9.5</c:v>
                </c:pt>
                <c:pt idx="180">
                  <c:v>8.5</c:v>
                </c:pt>
                <c:pt idx="181">
                  <c:v>8.5</c:v>
                </c:pt>
                <c:pt idx="183">
                  <c:v>8.5</c:v>
                </c:pt>
                <c:pt idx="184">
                  <c:v>12.25</c:v>
                </c:pt>
                <c:pt idx="186">
                  <c:v>12.25</c:v>
                </c:pt>
                <c:pt idx="187">
                  <c:v>12.25</c:v>
                </c:pt>
                <c:pt idx="189">
                  <c:v>17.5</c:v>
                </c:pt>
                <c:pt idx="190">
                  <c:v>17.5</c:v>
                </c:pt>
                <c:pt idx="192">
                  <c:v>17.5</c:v>
                </c:pt>
                <c:pt idx="193">
                  <c:v>19</c:v>
                </c:pt>
                <c:pt idx="195">
                  <c:v>19</c:v>
                </c:pt>
                <c:pt idx="196">
                  <c:v>19</c:v>
                </c:pt>
                <c:pt idx="198">
                  <c:v>10.375</c:v>
                </c:pt>
                <c:pt idx="199">
                  <c:v>10.375</c:v>
                </c:pt>
                <c:pt idx="201">
                  <c:v>10.375</c:v>
                </c:pt>
                <c:pt idx="202">
                  <c:v>4</c:v>
                </c:pt>
                <c:pt idx="204">
                  <c:v>4</c:v>
                </c:pt>
                <c:pt idx="205">
                  <c:v>4</c:v>
                </c:pt>
                <c:pt idx="207">
                  <c:v>18.25</c:v>
                </c:pt>
                <c:pt idx="208">
                  <c:v>18.25</c:v>
                </c:pt>
                <c:pt idx="210">
                  <c:v>18.25</c:v>
                </c:pt>
                <c:pt idx="211">
                  <c:v>22.75</c:v>
                </c:pt>
                <c:pt idx="213">
                  <c:v>22.75</c:v>
                </c:pt>
                <c:pt idx="214">
                  <c:v>22.75</c:v>
                </c:pt>
                <c:pt idx="216">
                  <c:v>26</c:v>
                </c:pt>
                <c:pt idx="217">
                  <c:v>26</c:v>
                </c:pt>
                <c:pt idx="219">
                  <c:v>26</c:v>
                </c:pt>
                <c:pt idx="220">
                  <c:v>27.75</c:v>
                </c:pt>
                <c:pt idx="222">
                  <c:v>27.75</c:v>
                </c:pt>
                <c:pt idx="223">
                  <c:v>27.75</c:v>
                </c:pt>
                <c:pt idx="225">
                  <c:v>7.1875</c:v>
                </c:pt>
                <c:pt idx="226">
                  <c:v>7.1875</c:v>
                </c:pt>
                <c:pt idx="228">
                  <c:v>7.1875</c:v>
                </c:pt>
                <c:pt idx="229">
                  <c:v>15.25</c:v>
                </c:pt>
                <c:pt idx="231">
                  <c:v>15.25</c:v>
                </c:pt>
                <c:pt idx="232">
                  <c:v>15.25</c:v>
                </c:pt>
                <c:pt idx="234">
                  <c:v>11.21875</c:v>
                </c:pt>
                <c:pt idx="235">
                  <c:v>11.21875</c:v>
                </c:pt>
                <c:pt idx="237">
                  <c:v>11.21875</c:v>
                </c:pt>
                <c:pt idx="238">
                  <c:v>20.5</c:v>
                </c:pt>
                <c:pt idx="240">
                  <c:v>20.5</c:v>
                </c:pt>
                <c:pt idx="241">
                  <c:v>20.5</c:v>
                </c:pt>
                <c:pt idx="243">
                  <c:v>26.875</c:v>
                </c:pt>
                <c:pt idx="244">
                  <c:v>26.875</c:v>
                </c:pt>
                <c:pt idx="246">
                  <c:v>26.875</c:v>
                </c:pt>
                <c:pt idx="247">
                  <c:v>30</c:v>
                </c:pt>
                <c:pt idx="249">
                  <c:v>30</c:v>
                </c:pt>
                <c:pt idx="250">
                  <c:v>30</c:v>
                </c:pt>
                <c:pt idx="252">
                  <c:v>28.4375</c:v>
                </c:pt>
                <c:pt idx="253">
                  <c:v>28.4375</c:v>
                </c:pt>
                <c:pt idx="255">
                  <c:v>28.4375</c:v>
                </c:pt>
                <c:pt idx="256">
                  <c:v>15.859375</c:v>
                </c:pt>
                <c:pt idx="258">
                  <c:v>15.859375</c:v>
                </c:pt>
                <c:pt idx="259">
                  <c:v>15.859375</c:v>
                </c:pt>
              </c:numCache>
            </c:numRef>
          </c:xVal>
          <c:yVal>
            <c:numRef>
              <c:f>HC_Dendrogram!$BA$3:$BA$263</c:f>
              <c:numCache>
                <c:formatCode>General</c:formatCode>
                <c:ptCount val="261"/>
                <c:pt idx="0">
                  <c:v>0</c:v>
                </c:pt>
                <c:pt idx="1">
                  <c:v>0.72060674815389592</c:v>
                </c:pt>
                <c:pt idx="3">
                  <c:v>0.72060674815389592</c:v>
                </c:pt>
                <c:pt idx="4">
                  <c:v>0.72060674815389592</c:v>
                </c:pt>
                <c:pt idx="6">
                  <c:v>0.72060674815389592</c:v>
                </c:pt>
                <c:pt idx="7">
                  <c:v>0</c:v>
                </c:pt>
                <c:pt idx="9">
                  <c:v>0</c:v>
                </c:pt>
                <c:pt idx="10">
                  <c:v>0.7432801258439039</c:v>
                </c:pt>
                <c:pt idx="12">
                  <c:v>0.7432801258439039</c:v>
                </c:pt>
                <c:pt idx="13">
                  <c:v>0.7432801258439039</c:v>
                </c:pt>
                <c:pt idx="15">
                  <c:v>0.7432801258439039</c:v>
                </c:pt>
                <c:pt idx="16">
                  <c:v>0</c:v>
                </c:pt>
                <c:pt idx="18">
                  <c:v>0</c:v>
                </c:pt>
                <c:pt idx="19">
                  <c:v>0.82779767822656058</c:v>
                </c:pt>
                <c:pt idx="21">
                  <c:v>0.82779767822656058</c:v>
                </c:pt>
                <c:pt idx="22">
                  <c:v>0.82779767822656058</c:v>
                </c:pt>
                <c:pt idx="24">
                  <c:v>0.82779767822656058</c:v>
                </c:pt>
                <c:pt idx="25">
                  <c:v>0</c:v>
                </c:pt>
                <c:pt idx="27">
                  <c:v>0</c:v>
                </c:pt>
                <c:pt idx="28">
                  <c:v>0.89109229492448339</c:v>
                </c:pt>
                <c:pt idx="30">
                  <c:v>0.89109229492448339</c:v>
                </c:pt>
                <c:pt idx="31">
                  <c:v>0.89109229492448339</c:v>
                </c:pt>
                <c:pt idx="33">
                  <c:v>0.89109229492448339</c:v>
                </c:pt>
                <c:pt idx="34">
                  <c:v>0</c:v>
                </c:pt>
                <c:pt idx="36">
                  <c:v>0</c:v>
                </c:pt>
                <c:pt idx="37">
                  <c:v>0.93468072736917818</c:v>
                </c:pt>
                <c:pt idx="39">
                  <c:v>0.93468072736917818</c:v>
                </c:pt>
                <c:pt idx="40">
                  <c:v>0.93468072736917818</c:v>
                </c:pt>
                <c:pt idx="42">
                  <c:v>0.93468072736917818</c:v>
                </c:pt>
                <c:pt idx="43">
                  <c:v>0</c:v>
                </c:pt>
                <c:pt idx="45">
                  <c:v>0</c:v>
                </c:pt>
                <c:pt idx="46">
                  <c:v>0.98270747313783802</c:v>
                </c:pt>
                <c:pt idx="48">
                  <c:v>0.98270747313783802</c:v>
                </c:pt>
                <c:pt idx="49">
                  <c:v>0.98270747313783802</c:v>
                </c:pt>
                <c:pt idx="51">
                  <c:v>0.98270747313783802</c:v>
                </c:pt>
                <c:pt idx="52">
                  <c:v>0</c:v>
                </c:pt>
                <c:pt idx="54">
                  <c:v>0</c:v>
                </c:pt>
                <c:pt idx="55">
                  <c:v>0.98282288327555345</c:v>
                </c:pt>
                <c:pt idx="57">
                  <c:v>0.98282288327555345</c:v>
                </c:pt>
                <c:pt idx="58">
                  <c:v>0.98282288327555345</c:v>
                </c:pt>
                <c:pt idx="60">
                  <c:v>0.98282288327555345</c:v>
                </c:pt>
                <c:pt idx="61">
                  <c:v>0</c:v>
                </c:pt>
                <c:pt idx="63">
                  <c:v>0</c:v>
                </c:pt>
                <c:pt idx="64">
                  <c:v>1.0137175265416651</c:v>
                </c:pt>
                <c:pt idx="66">
                  <c:v>1.0137175265416651</c:v>
                </c:pt>
                <c:pt idx="67">
                  <c:v>1.0137175265416651</c:v>
                </c:pt>
                <c:pt idx="69">
                  <c:v>1.0137175265416651</c:v>
                </c:pt>
                <c:pt idx="70">
                  <c:v>0</c:v>
                </c:pt>
                <c:pt idx="72">
                  <c:v>0</c:v>
                </c:pt>
                <c:pt idx="73">
                  <c:v>1.0325647154375601</c:v>
                </c:pt>
                <c:pt idx="75">
                  <c:v>1.0325647154375601</c:v>
                </c:pt>
                <c:pt idx="76">
                  <c:v>1.0325647154375601</c:v>
                </c:pt>
                <c:pt idx="78">
                  <c:v>1.0325647154375601</c:v>
                </c:pt>
                <c:pt idx="79">
                  <c:v>0</c:v>
                </c:pt>
                <c:pt idx="81">
                  <c:v>0.98270747313783802</c:v>
                </c:pt>
                <c:pt idx="82">
                  <c:v>1.0451265581899281</c:v>
                </c:pt>
                <c:pt idx="84">
                  <c:v>1.0451265581899281</c:v>
                </c:pt>
                <c:pt idx="85">
                  <c:v>1.0451265581899281</c:v>
                </c:pt>
                <c:pt idx="87">
                  <c:v>1.0451265581899281</c:v>
                </c:pt>
                <c:pt idx="88">
                  <c:v>0</c:v>
                </c:pt>
                <c:pt idx="90">
                  <c:v>1.0137175265416651</c:v>
                </c:pt>
                <c:pt idx="91">
                  <c:v>1.0501805285716097</c:v>
                </c:pt>
                <c:pt idx="93">
                  <c:v>1.0501805285716097</c:v>
                </c:pt>
                <c:pt idx="94">
                  <c:v>1.0501805285716097</c:v>
                </c:pt>
                <c:pt idx="96">
                  <c:v>1.0501805285716097</c:v>
                </c:pt>
                <c:pt idx="97">
                  <c:v>0.72060674815389592</c:v>
                </c:pt>
                <c:pt idx="99">
                  <c:v>0.89109229492448339</c:v>
                </c:pt>
                <c:pt idx="100">
                  <c:v>1.1010909538259939</c:v>
                </c:pt>
                <c:pt idx="102">
                  <c:v>1.1010909538259939</c:v>
                </c:pt>
                <c:pt idx="103">
                  <c:v>1.1010909538259939</c:v>
                </c:pt>
                <c:pt idx="105">
                  <c:v>1.1010909538259939</c:v>
                </c:pt>
                <c:pt idx="106">
                  <c:v>0</c:v>
                </c:pt>
                <c:pt idx="108">
                  <c:v>0.7432801258439039</c:v>
                </c:pt>
                <c:pt idx="109">
                  <c:v>1.1125516538958036</c:v>
                </c:pt>
                <c:pt idx="111">
                  <c:v>1.1125516538958036</c:v>
                </c:pt>
                <c:pt idx="112">
                  <c:v>1.1125516538958036</c:v>
                </c:pt>
                <c:pt idx="114">
                  <c:v>1.1125516538958036</c:v>
                </c:pt>
                <c:pt idx="115">
                  <c:v>0</c:v>
                </c:pt>
                <c:pt idx="117">
                  <c:v>0</c:v>
                </c:pt>
                <c:pt idx="118">
                  <c:v>1.1133720686140474</c:v>
                </c:pt>
                <c:pt idx="120">
                  <c:v>1.1133720686140474</c:v>
                </c:pt>
                <c:pt idx="121">
                  <c:v>1.1133720686140474</c:v>
                </c:pt>
                <c:pt idx="123">
                  <c:v>1.1133720686140474</c:v>
                </c:pt>
                <c:pt idx="124">
                  <c:v>0</c:v>
                </c:pt>
                <c:pt idx="126">
                  <c:v>0</c:v>
                </c:pt>
                <c:pt idx="127">
                  <c:v>1.116433151525261</c:v>
                </c:pt>
                <c:pt idx="129">
                  <c:v>1.116433151525261</c:v>
                </c:pt>
                <c:pt idx="130">
                  <c:v>1.116433151525261</c:v>
                </c:pt>
                <c:pt idx="132">
                  <c:v>1.116433151525261</c:v>
                </c:pt>
                <c:pt idx="133">
                  <c:v>0</c:v>
                </c:pt>
                <c:pt idx="135">
                  <c:v>1.1133720686140474</c:v>
                </c:pt>
                <c:pt idx="136">
                  <c:v>1.2233535773479796</c:v>
                </c:pt>
                <c:pt idx="138">
                  <c:v>1.2233535773479796</c:v>
                </c:pt>
                <c:pt idx="139">
                  <c:v>1.2233535773479796</c:v>
                </c:pt>
                <c:pt idx="141">
                  <c:v>1.2233535773479796</c:v>
                </c:pt>
                <c:pt idx="142">
                  <c:v>0</c:v>
                </c:pt>
                <c:pt idx="144">
                  <c:v>1.0501805285716097</c:v>
                </c:pt>
                <c:pt idx="145">
                  <c:v>1.2846133819200718</c:v>
                </c:pt>
                <c:pt idx="147">
                  <c:v>1.2846133819200718</c:v>
                </c:pt>
                <c:pt idx="148">
                  <c:v>1.2846133819200718</c:v>
                </c:pt>
                <c:pt idx="150">
                  <c:v>1.2846133819200718</c:v>
                </c:pt>
                <c:pt idx="151">
                  <c:v>0.82779767822656058</c:v>
                </c:pt>
                <c:pt idx="153">
                  <c:v>0</c:v>
                </c:pt>
                <c:pt idx="154">
                  <c:v>1.3219428404753433</c:v>
                </c:pt>
                <c:pt idx="156">
                  <c:v>1.3219428404753433</c:v>
                </c:pt>
                <c:pt idx="157">
                  <c:v>1.3219428404753433</c:v>
                </c:pt>
                <c:pt idx="159">
                  <c:v>1.3219428404753433</c:v>
                </c:pt>
                <c:pt idx="160">
                  <c:v>0.98282288327555345</c:v>
                </c:pt>
                <c:pt idx="162">
                  <c:v>1.1125516538958036</c:v>
                </c:pt>
                <c:pt idx="163">
                  <c:v>1.4517785752092833</c:v>
                </c:pt>
                <c:pt idx="165">
                  <c:v>1.4517785752092833</c:v>
                </c:pt>
                <c:pt idx="166">
                  <c:v>1.4517785752092833</c:v>
                </c:pt>
                <c:pt idx="168">
                  <c:v>1.4517785752092833</c:v>
                </c:pt>
                <c:pt idx="169">
                  <c:v>1.0451265581899281</c:v>
                </c:pt>
                <c:pt idx="171">
                  <c:v>0.93468072736917818</c:v>
                </c:pt>
                <c:pt idx="172">
                  <c:v>1.4690147033792775</c:v>
                </c:pt>
                <c:pt idx="174">
                  <c:v>1.4690147033792775</c:v>
                </c:pt>
                <c:pt idx="175">
                  <c:v>1.4690147033792775</c:v>
                </c:pt>
                <c:pt idx="177">
                  <c:v>1.4690147033792775</c:v>
                </c:pt>
                <c:pt idx="178">
                  <c:v>1.0325647154375601</c:v>
                </c:pt>
                <c:pt idx="180">
                  <c:v>1.4690147033792775</c:v>
                </c:pt>
                <c:pt idx="181">
                  <c:v>1.6496548186778575</c:v>
                </c:pt>
                <c:pt idx="183">
                  <c:v>1.6496548186778575</c:v>
                </c:pt>
                <c:pt idx="184">
                  <c:v>1.6496548186778575</c:v>
                </c:pt>
                <c:pt idx="186">
                  <c:v>1.6496548186778575</c:v>
                </c:pt>
                <c:pt idx="187">
                  <c:v>1.2233535773479796</c:v>
                </c:pt>
                <c:pt idx="189">
                  <c:v>1.116433151525261</c:v>
                </c:pt>
                <c:pt idx="190">
                  <c:v>1.710930268063477</c:v>
                </c:pt>
                <c:pt idx="192">
                  <c:v>1.710930268063477</c:v>
                </c:pt>
                <c:pt idx="193">
                  <c:v>1.710930268063477</c:v>
                </c:pt>
                <c:pt idx="195">
                  <c:v>1.710930268063477</c:v>
                </c:pt>
                <c:pt idx="196">
                  <c:v>0</c:v>
                </c:pt>
                <c:pt idx="198">
                  <c:v>1.6496548186778575</c:v>
                </c:pt>
                <c:pt idx="199">
                  <c:v>1.7797559701019092</c:v>
                </c:pt>
                <c:pt idx="201">
                  <c:v>1.7797559701019092</c:v>
                </c:pt>
                <c:pt idx="202">
                  <c:v>1.7797559701019092</c:v>
                </c:pt>
                <c:pt idx="204">
                  <c:v>1.7797559701019092</c:v>
                </c:pt>
                <c:pt idx="205">
                  <c:v>1.2846133819200718</c:v>
                </c:pt>
                <c:pt idx="207">
                  <c:v>1.710930268063477</c:v>
                </c:pt>
                <c:pt idx="208">
                  <c:v>1.9435912429695497</c:v>
                </c:pt>
                <c:pt idx="210">
                  <c:v>1.9435912429695497</c:v>
                </c:pt>
                <c:pt idx="211">
                  <c:v>1.9435912429695497</c:v>
                </c:pt>
                <c:pt idx="213">
                  <c:v>1.9435912429695497</c:v>
                </c:pt>
                <c:pt idx="214">
                  <c:v>1.4517785752092833</c:v>
                </c:pt>
                <c:pt idx="216">
                  <c:v>0</c:v>
                </c:pt>
                <c:pt idx="217">
                  <c:v>2.1680554256399809</c:v>
                </c:pt>
                <c:pt idx="219">
                  <c:v>2.1680554256399809</c:v>
                </c:pt>
                <c:pt idx="220">
                  <c:v>2.1680554256399809</c:v>
                </c:pt>
                <c:pt idx="222">
                  <c:v>2.1680554256399809</c:v>
                </c:pt>
                <c:pt idx="223">
                  <c:v>1.3219428404753433</c:v>
                </c:pt>
                <c:pt idx="225">
                  <c:v>1.7797559701019092</c:v>
                </c:pt>
                <c:pt idx="226">
                  <c:v>2.1783540867569524</c:v>
                </c:pt>
                <c:pt idx="228">
                  <c:v>2.1783540867569524</c:v>
                </c:pt>
                <c:pt idx="229">
                  <c:v>2.1783540867569524</c:v>
                </c:pt>
                <c:pt idx="231">
                  <c:v>2.1783540867569524</c:v>
                </c:pt>
                <c:pt idx="232">
                  <c:v>1.1010909538259939</c:v>
                </c:pt>
                <c:pt idx="234">
                  <c:v>2.1783540867569524</c:v>
                </c:pt>
                <c:pt idx="235">
                  <c:v>2.4754386215899227</c:v>
                </c:pt>
                <c:pt idx="237">
                  <c:v>2.4754386215899227</c:v>
                </c:pt>
                <c:pt idx="238">
                  <c:v>2.4754386215899227</c:v>
                </c:pt>
                <c:pt idx="240">
                  <c:v>2.4754386215899227</c:v>
                </c:pt>
                <c:pt idx="241">
                  <c:v>1.9435912429695497</c:v>
                </c:pt>
                <c:pt idx="243">
                  <c:v>2.1680554256399809</c:v>
                </c:pt>
                <c:pt idx="244">
                  <c:v>2.5799530288661359</c:v>
                </c:pt>
                <c:pt idx="246">
                  <c:v>2.5799530288661359</c:v>
                </c:pt>
                <c:pt idx="247">
                  <c:v>2.5799530288661359</c:v>
                </c:pt>
                <c:pt idx="249">
                  <c:v>2.5799530288661359</c:v>
                </c:pt>
                <c:pt idx="250">
                  <c:v>0</c:v>
                </c:pt>
                <c:pt idx="252">
                  <c:v>2.5799530288661359</c:v>
                </c:pt>
                <c:pt idx="253">
                  <c:v>3.3066830017568138</c:v>
                </c:pt>
                <c:pt idx="255">
                  <c:v>3.3066830017568138</c:v>
                </c:pt>
                <c:pt idx="256">
                  <c:v>3.3066830017568138</c:v>
                </c:pt>
                <c:pt idx="258">
                  <c:v>3.3066830017568138</c:v>
                </c:pt>
                <c:pt idx="259">
                  <c:v>2.4754386215899227</c:v>
                </c:pt>
              </c:numCache>
            </c:numRef>
          </c:yVal>
          <c:smooth val="0"/>
          <c:extLst>
            <c:ext xmlns:c16="http://schemas.microsoft.com/office/drawing/2014/chart" uri="{C3380CC4-5D6E-409C-BE32-E72D297353CC}">
              <c16:uniqueId val="{00000001-6D09-4C1D-AED1-11CAD44FB409}"/>
            </c:ext>
          </c:extLst>
        </c:ser>
        <c:dLbls>
          <c:showLegendKey val="0"/>
          <c:showVal val="0"/>
          <c:showCatName val="0"/>
          <c:showSerName val="0"/>
          <c:showPercent val="0"/>
          <c:showBubbleSize val="0"/>
        </c:dLbls>
        <c:axId val="556207784"/>
        <c:axId val="556209752"/>
      </c:scatterChart>
      <c:scatterChart>
        <c:scatterStyle val="lineMarker"/>
        <c:varyColors val="0"/>
        <c:ser>
          <c:idx val="1"/>
          <c:order val="1"/>
          <c:spPr>
            <a:ln w="25400">
              <a:noFill/>
            </a:ln>
          </c:spPr>
          <c:marker>
            <c:symbol val="none"/>
          </c:marker>
          <c:dLbls>
            <c:dLbl>
              <c:idx val="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D09-4C1D-AED1-11CAD44FB409}"/>
                </c:ext>
              </c:extLst>
            </c:dLbl>
            <c:dLbl>
              <c:idx val="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D09-4C1D-AED1-11CAD44FB409}"/>
                </c:ext>
              </c:extLst>
            </c:dLbl>
            <c:dLbl>
              <c:idx val="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D09-4C1D-AED1-11CAD44FB409}"/>
                </c:ext>
              </c:extLst>
            </c:dLbl>
            <c:dLbl>
              <c:idx val="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D09-4C1D-AED1-11CAD44FB409}"/>
                </c:ext>
              </c:extLst>
            </c:dLbl>
            <c:dLbl>
              <c:idx val="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D09-4C1D-AED1-11CAD44FB409}"/>
                </c:ext>
              </c:extLst>
            </c:dLbl>
            <c:dLbl>
              <c:idx val="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D09-4C1D-AED1-11CAD44FB409}"/>
                </c:ext>
              </c:extLst>
            </c:dLbl>
            <c:dLbl>
              <c:idx val="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D09-4C1D-AED1-11CAD44FB409}"/>
                </c:ext>
              </c:extLst>
            </c:dLbl>
            <c:dLbl>
              <c:idx val="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D09-4C1D-AED1-11CAD44FB409}"/>
                </c:ext>
              </c:extLst>
            </c:dLbl>
            <c:dLbl>
              <c:idx val="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D09-4C1D-AED1-11CAD44FB409}"/>
                </c:ext>
              </c:extLst>
            </c:dLbl>
            <c:dLbl>
              <c:idx val="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D09-4C1D-AED1-11CAD44FB409}"/>
                </c:ext>
              </c:extLst>
            </c:dLbl>
            <c:dLbl>
              <c:idx val="1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6D09-4C1D-AED1-11CAD44FB409}"/>
                </c:ext>
              </c:extLst>
            </c:dLbl>
            <c:dLbl>
              <c:idx val="1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D09-4C1D-AED1-11CAD44FB409}"/>
                </c:ext>
              </c:extLst>
            </c:dLbl>
            <c:dLbl>
              <c:idx val="1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6D09-4C1D-AED1-11CAD44FB409}"/>
                </c:ext>
              </c:extLst>
            </c:dLbl>
            <c:dLbl>
              <c:idx val="1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6D09-4C1D-AED1-11CAD44FB409}"/>
                </c:ext>
              </c:extLst>
            </c:dLbl>
            <c:dLbl>
              <c:idx val="1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6D09-4C1D-AED1-11CAD44FB409}"/>
                </c:ext>
              </c:extLst>
            </c:dLbl>
            <c:dLbl>
              <c:idx val="1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6D09-4C1D-AED1-11CAD44FB409}"/>
                </c:ext>
              </c:extLst>
            </c:dLbl>
            <c:dLbl>
              <c:idx val="1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6D09-4C1D-AED1-11CAD44FB409}"/>
                </c:ext>
              </c:extLst>
            </c:dLbl>
            <c:dLbl>
              <c:idx val="1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6D09-4C1D-AED1-11CAD44FB409}"/>
                </c:ext>
              </c:extLst>
            </c:dLbl>
            <c:dLbl>
              <c:idx val="1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6D09-4C1D-AED1-11CAD44FB409}"/>
                </c:ext>
              </c:extLst>
            </c:dLbl>
            <c:dLbl>
              <c:idx val="1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6-6D09-4C1D-AED1-11CAD44FB409}"/>
                </c:ext>
              </c:extLst>
            </c:dLbl>
            <c:dLbl>
              <c:idx val="20"/>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6D09-4C1D-AED1-11CAD44FB409}"/>
                </c:ext>
              </c:extLst>
            </c:dLbl>
            <c:dLbl>
              <c:idx val="21"/>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6D09-4C1D-AED1-11CAD44FB409}"/>
                </c:ext>
              </c:extLst>
            </c:dLbl>
            <c:dLbl>
              <c:idx val="22"/>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6D09-4C1D-AED1-11CAD44FB409}"/>
                </c:ext>
              </c:extLst>
            </c:dLbl>
            <c:dLbl>
              <c:idx val="23"/>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6D09-4C1D-AED1-11CAD44FB409}"/>
                </c:ext>
              </c:extLst>
            </c:dLbl>
            <c:dLbl>
              <c:idx val="24"/>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6D09-4C1D-AED1-11CAD44FB409}"/>
                </c:ext>
              </c:extLst>
            </c:dLbl>
            <c:dLbl>
              <c:idx val="25"/>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6D09-4C1D-AED1-11CAD44FB409}"/>
                </c:ext>
              </c:extLst>
            </c:dLbl>
            <c:dLbl>
              <c:idx val="26"/>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6D09-4C1D-AED1-11CAD44FB409}"/>
                </c:ext>
              </c:extLst>
            </c:dLbl>
            <c:dLbl>
              <c:idx val="27"/>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6D09-4C1D-AED1-11CAD44FB409}"/>
                </c:ext>
              </c:extLst>
            </c:dLbl>
            <c:dLbl>
              <c:idx val="28"/>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6D09-4C1D-AED1-11CAD44FB409}"/>
                </c:ext>
              </c:extLst>
            </c:dLbl>
            <c:dLbl>
              <c:idx val="29"/>
              <c:dLblPos val="b"/>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6D09-4C1D-AED1-11CAD44FB409}"/>
                </c:ext>
              </c:extLst>
            </c:dLbl>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xVal>
            <c:numRef>
              <c:f>HC_Dendrogram!$BB$3:$BB$32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HC_Dendrogram!$BC$3:$BC$32</c:f>
              <c:numCache>
                <c:formatCode>General</c:formatCode>
                <c:ptCount val="30"/>
                <c:pt idx="0">
                  <c:v>13</c:v>
                </c:pt>
                <c:pt idx="1">
                  <c:v>23</c:v>
                </c:pt>
                <c:pt idx="2">
                  <c:v>3</c:v>
                </c:pt>
                <c:pt idx="3">
                  <c:v>6</c:v>
                </c:pt>
                <c:pt idx="4">
                  <c:v>19</c:v>
                </c:pt>
                <c:pt idx="5">
                  <c:v>25</c:v>
                </c:pt>
                <c:pt idx="6">
                  <c:v>2</c:v>
                </c:pt>
                <c:pt idx="7">
                  <c:v>7</c:v>
                </c:pt>
                <c:pt idx="8">
                  <c:v>14</c:v>
                </c:pt>
                <c:pt idx="9">
                  <c:v>16</c:v>
                </c:pt>
                <c:pt idx="10">
                  <c:v>5</c:v>
                </c:pt>
                <c:pt idx="11">
                  <c:v>24</c:v>
                </c:pt>
                <c:pt idx="12">
                  <c:v>28</c:v>
                </c:pt>
                <c:pt idx="13">
                  <c:v>11</c:v>
                </c:pt>
                <c:pt idx="14">
                  <c:v>26</c:v>
                </c:pt>
                <c:pt idx="15">
                  <c:v>30</c:v>
                </c:pt>
                <c:pt idx="16">
                  <c:v>4</c:v>
                </c:pt>
                <c:pt idx="17">
                  <c:v>8</c:v>
                </c:pt>
                <c:pt idx="18">
                  <c:v>20</c:v>
                </c:pt>
                <c:pt idx="19">
                  <c:v>9</c:v>
                </c:pt>
                <c:pt idx="20">
                  <c:v>17</c:v>
                </c:pt>
                <c:pt idx="21">
                  <c:v>21</c:v>
                </c:pt>
                <c:pt idx="22">
                  <c:v>12</c:v>
                </c:pt>
                <c:pt idx="23">
                  <c:v>22</c:v>
                </c:pt>
                <c:pt idx="24">
                  <c:v>29</c:v>
                </c:pt>
                <c:pt idx="25">
                  <c:v>1</c:v>
                </c:pt>
                <c:pt idx="26">
                  <c:v>10</c:v>
                </c:pt>
                <c:pt idx="27">
                  <c:v>18</c:v>
                </c:pt>
                <c:pt idx="28">
                  <c:v>27</c:v>
                </c:pt>
                <c:pt idx="29">
                  <c:v>15</c:v>
                </c:pt>
              </c:numCache>
            </c:numRef>
          </c:yVal>
          <c:smooth val="0"/>
          <c:extLst>
            <c:ext xmlns:c16="http://schemas.microsoft.com/office/drawing/2014/chart" uri="{C3380CC4-5D6E-409C-BE32-E72D297353CC}">
              <c16:uniqueId val="{00000002-6D09-4C1D-AED1-11CAD44FB409}"/>
            </c:ext>
          </c:extLst>
        </c:ser>
        <c:dLbls>
          <c:showLegendKey val="0"/>
          <c:showVal val="0"/>
          <c:showCatName val="0"/>
          <c:showSerName val="0"/>
          <c:showPercent val="0"/>
          <c:showBubbleSize val="0"/>
        </c:dLbls>
        <c:axId val="556217296"/>
        <c:axId val="556203848"/>
      </c:scatterChart>
      <c:valAx>
        <c:axId val="556207784"/>
        <c:scaling>
          <c:orientation val="minMax"/>
        </c:scaling>
        <c:delete val="0"/>
        <c:axPos val="b"/>
        <c:numFmt formatCode="General" sourceLinked="1"/>
        <c:majorTickMark val="out"/>
        <c:minorTickMark val="none"/>
        <c:tickLblPos val="none"/>
        <c:txPr>
          <a:bodyPr/>
          <a:lstStyle/>
          <a:p>
            <a:pPr>
              <a:defRPr>
                <a:solidFill>
                  <a:srgbClr val="FFFFFF"/>
                </a:solidFill>
              </a:defRPr>
            </a:pPr>
            <a:endParaRPr lang="en-US"/>
          </a:p>
        </c:txPr>
        <c:crossAx val="556209752"/>
        <c:crosses val="autoZero"/>
        <c:crossBetween val="midCat"/>
      </c:valAx>
      <c:valAx>
        <c:axId val="556209752"/>
        <c:scaling>
          <c:orientation val="minMax"/>
        </c:scaling>
        <c:delete val="0"/>
        <c:axPos val="l"/>
        <c:title>
          <c:tx>
            <c:rich>
              <a:bodyPr/>
              <a:lstStyle/>
              <a:p>
                <a:pPr>
                  <a:defRPr/>
                </a:pPr>
                <a:r>
                  <a:rPr lang="en-US"/>
                  <a:t>Distance</a:t>
                </a:r>
              </a:p>
            </c:rich>
          </c:tx>
          <c:overlay val="0"/>
        </c:title>
        <c:numFmt formatCode="General" sourceLinked="1"/>
        <c:majorTickMark val="out"/>
        <c:minorTickMark val="none"/>
        <c:tickLblPos val="nextTo"/>
        <c:crossAx val="556207784"/>
        <c:crosses val="autoZero"/>
        <c:crossBetween val="midCat"/>
      </c:valAx>
      <c:valAx>
        <c:axId val="556203848"/>
        <c:scaling>
          <c:orientation val="minMax"/>
          <c:max val="59000"/>
        </c:scaling>
        <c:delete val="0"/>
        <c:axPos val="r"/>
        <c:numFmt formatCode="General" sourceLinked="0"/>
        <c:majorTickMark val="out"/>
        <c:minorTickMark val="none"/>
        <c:tickLblPos val="nextTo"/>
        <c:txPr>
          <a:bodyPr/>
          <a:lstStyle/>
          <a:p>
            <a:pPr>
              <a:defRPr>
                <a:solidFill>
                  <a:srgbClr val="FFFFFF"/>
                </a:solidFill>
              </a:defRPr>
            </a:pPr>
            <a:endParaRPr lang="en-US"/>
          </a:p>
        </c:txPr>
        <c:crossAx val="556217296"/>
        <c:crosses val="max"/>
        <c:crossBetween val="midCat"/>
        <c:majorUnit val="59000"/>
      </c:valAx>
      <c:valAx>
        <c:axId val="556217296"/>
        <c:scaling>
          <c:orientation val="minMax"/>
        </c:scaling>
        <c:delete val="1"/>
        <c:axPos val="b"/>
        <c:numFmt formatCode="General" sourceLinked="1"/>
        <c:majorTickMark val="out"/>
        <c:minorTickMark val="none"/>
        <c:tickLblPos val="nextTo"/>
        <c:crossAx val="556203848"/>
        <c:crosses val="autoZero"/>
        <c:crossBetween val="midCat"/>
      </c:valAx>
      <c:spPr>
        <a:noFill/>
        <a:ln w="25400">
          <a:noFill/>
        </a:ln>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ROC Curve, AUC = 0.975845</a:t>
            </a:r>
          </a:p>
        </c:rich>
      </c:tx>
      <c:overlay val="0"/>
    </c:title>
    <c:autoTitleDeleted val="0"/>
    <c:plotArea>
      <c:layout/>
      <c:scatterChart>
        <c:scatterStyle val="lineMarker"/>
        <c:varyColors val="0"/>
        <c:ser>
          <c:idx val="0"/>
          <c:order val="0"/>
          <c:tx>
            <c:v>LogReg Classifier</c:v>
          </c:tx>
          <c:spPr>
            <a:ln w="6350"/>
          </c:spPr>
          <c:marker>
            <c:symbol val="none"/>
          </c:marker>
          <c:xVal>
            <c:numRef>
              <c:f>LR_TrainingLiftChart!$BZ$2:$BZ$49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3.7037037037037035E-2</c:v>
                </c:pt>
                <c:pt idx="18">
                  <c:v>3.7037037037037035E-2</c:v>
                </c:pt>
                <c:pt idx="19">
                  <c:v>7.407407407407407E-2</c:v>
                </c:pt>
                <c:pt idx="20">
                  <c:v>7.407407407407407E-2</c:v>
                </c:pt>
                <c:pt idx="21">
                  <c:v>0.1111111111111111</c:v>
                </c:pt>
                <c:pt idx="22">
                  <c:v>0.1111111111111111</c:v>
                </c:pt>
                <c:pt idx="23">
                  <c:v>0.1111111111111111</c:v>
                </c:pt>
                <c:pt idx="24">
                  <c:v>0.14814814814814814</c:v>
                </c:pt>
                <c:pt idx="25">
                  <c:v>0.18518518518518517</c:v>
                </c:pt>
                <c:pt idx="26">
                  <c:v>0.22222222222222221</c:v>
                </c:pt>
                <c:pt idx="27">
                  <c:v>0.22222222222222221</c:v>
                </c:pt>
                <c:pt idx="28">
                  <c:v>0.25925925925925924</c:v>
                </c:pt>
                <c:pt idx="29">
                  <c:v>0.33333333333333331</c:v>
                </c:pt>
                <c:pt idx="30">
                  <c:v>0.37037037037037035</c:v>
                </c:pt>
                <c:pt idx="31">
                  <c:v>0.40740740740740738</c:v>
                </c:pt>
                <c:pt idx="32">
                  <c:v>0.44444444444444442</c:v>
                </c:pt>
                <c:pt idx="33">
                  <c:v>0.48148148148148145</c:v>
                </c:pt>
                <c:pt idx="34">
                  <c:v>0.51851851851851849</c:v>
                </c:pt>
                <c:pt idx="35">
                  <c:v>0.55555555555555558</c:v>
                </c:pt>
                <c:pt idx="36">
                  <c:v>0.59259259259259256</c:v>
                </c:pt>
                <c:pt idx="37">
                  <c:v>0.62962962962962965</c:v>
                </c:pt>
                <c:pt idx="38">
                  <c:v>0.66666666666666663</c:v>
                </c:pt>
                <c:pt idx="39">
                  <c:v>0.70370370370370372</c:v>
                </c:pt>
                <c:pt idx="40">
                  <c:v>0.7407407407407407</c:v>
                </c:pt>
                <c:pt idx="41">
                  <c:v>0.77777777777777779</c:v>
                </c:pt>
                <c:pt idx="42">
                  <c:v>0.81481481481481477</c:v>
                </c:pt>
                <c:pt idx="43">
                  <c:v>0.85185185185185186</c:v>
                </c:pt>
                <c:pt idx="44">
                  <c:v>0.88888888888888884</c:v>
                </c:pt>
                <c:pt idx="45">
                  <c:v>0.92592592592592593</c:v>
                </c:pt>
                <c:pt idx="46">
                  <c:v>0.96296296296296291</c:v>
                </c:pt>
                <c:pt idx="47">
                  <c:v>1</c:v>
                </c:pt>
              </c:numCache>
            </c:numRef>
          </c:xVal>
          <c:yVal>
            <c:numRef>
              <c:f>LR_TrainingLiftChart!$CA$2:$CA$49</c:f>
              <c:numCache>
                <c:formatCode>General</c:formatCode>
                <c:ptCount val="48"/>
                <c:pt idx="0">
                  <c:v>0</c:v>
                </c:pt>
                <c:pt idx="1">
                  <c:v>4.3478260869565216E-2</c:v>
                </c:pt>
                <c:pt idx="2">
                  <c:v>8.6956521739130432E-2</c:v>
                </c:pt>
                <c:pt idx="3">
                  <c:v>0.13043478260869565</c:v>
                </c:pt>
                <c:pt idx="4">
                  <c:v>0.17391304347826086</c:v>
                </c:pt>
                <c:pt idx="5">
                  <c:v>0.21739130434782608</c:v>
                </c:pt>
                <c:pt idx="6">
                  <c:v>0.30434782608695654</c:v>
                </c:pt>
                <c:pt idx="7">
                  <c:v>0.39130434782608697</c:v>
                </c:pt>
                <c:pt idx="8">
                  <c:v>0.43478260869565216</c:v>
                </c:pt>
                <c:pt idx="9">
                  <c:v>0.47826086956521741</c:v>
                </c:pt>
                <c:pt idx="10">
                  <c:v>0.52173913043478259</c:v>
                </c:pt>
                <c:pt idx="11">
                  <c:v>0.56521739130434778</c:v>
                </c:pt>
                <c:pt idx="12">
                  <c:v>0.60869565217391308</c:v>
                </c:pt>
                <c:pt idx="13">
                  <c:v>0.65217391304347827</c:v>
                </c:pt>
                <c:pt idx="14">
                  <c:v>0.69565217391304346</c:v>
                </c:pt>
                <c:pt idx="15">
                  <c:v>0.73913043478260865</c:v>
                </c:pt>
                <c:pt idx="16">
                  <c:v>0.78260869565217395</c:v>
                </c:pt>
                <c:pt idx="17">
                  <c:v>0.78260869565217395</c:v>
                </c:pt>
                <c:pt idx="18">
                  <c:v>0.82608695652173914</c:v>
                </c:pt>
                <c:pt idx="19">
                  <c:v>0.82608695652173914</c:v>
                </c:pt>
                <c:pt idx="20">
                  <c:v>0.86956521739130432</c:v>
                </c:pt>
                <c:pt idx="21">
                  <c:v>0.86956521739130432</c:v>
                </c:pt>
                <c:pt idx="22">
                  <c:v>0.91304347826086951</c:v>
                </c:pt>
                <c:pt idx="23">
                  <c:v>0.95652173913043481</c:v>
                </c:pt>
                <c:pt idx="24">
                  <c:v>0.95652173913043481</c:v>
                </c:pt>
                <c:pt idx="25">
                  <c:v>0.95652173913043481</c:v>
                </c:pt>
                <c:pt idx="26">
                  <c:v>0.95652173913043481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Cache>
            </c:numRef>
          </c:yVal>
          <c:smooth val="0"/>
          <c:extLst>
            <c:ext xmlns:c16="http://schemas.microsoft.com/office/drawing/2014/chart" uri="{C3380CC4-5D6E-409C-BE32-E72D297353CC}">
              <c16:uniqueId val="{00000001-A99A-4EA0-957D-ACDC9B9E162E}"/>
            </c:ext>
          </c:extLst>
        </c:ser>
        <c:ser>
          <c:idx val="1"/>
          <c:order val="1"/>
          <c:tx>
            <c:v>Random Classifier</c:v>
          </c:tx>
          <c:spPr>
            <a:ln w="6350"/>
          </c:spPr>
          <c:marker>
            <c:symbol val="none"/>
          </c:marker>
          <c:xVal>
            <c:numRef>
              <c:f>LR_TrainingLiftChart!$BZ$2:$BZ$49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3.7037037037037035E-2</c:v>
                </c:pt>
                <c:pt idx="18">
                  <c:v>3.7037037037037035E-2</c:v>
                </c:pt>
                <c:pt idx="19">
                  <c:v>7.407407407407407E-2</c:v>
                </c:pt>
                <c:pt idx="20">
                  <c:v>7.407407407407407E-2</c:v>
                </c:pt>
                <c:pt idx="21">
                  <c:v>0.1111111111111111</c:v>
                </c:pt>
                <c:pt idx="22">
                  <c:v>0.1111111111111111</c:v>
                </c:pt>
                <c:pt idx="23">
                  <c:v>0.1111111111111111</c:v>
                </c:pt>
                <c:pt idx="24">
                  <c:v>0.14814814814814814</c:v>
                </c:pt>
                <c:pt idx="25">
                  <c:v>0.18518518518518517</c:v>
                </c:pt>
                <c:pt idx="26">
                  <c:v>0.22222222222222221</c:v>
                </c:pt>
                <c:pt idx="27">
                  <c:v>0.22222222222222221</c:v>
                </c:pt>
                <c:pt idx="28">
                  <c:v>0.25925925925925924</c:v>
                </c:pt>
                <c:pt idx="29">
                  <c:v>0.33333333333333331</c:v>
                </c:pt>
                <c:pt idx="30">
                  <c:v>0.37037037037037035</c:v>
                </c:pt>
                <c:pt idx="31">
                  <c:v>0.40740740740740738</c:v>
                </c:pt>
                <c:pt idx="32">
                  <c:v>0.44444444444444442</c:v>
                </c:pt>
                <c:pt idx="33">
                  <c:v>0.48148148148148145</c:v>
                </c:pt>
                <c:pt idx="34">
                  <c:v>0.51851851851851849</c:v>
                </c:pt>
                <c:pt idx="35">
                  <c:v>0.55555555555555558</c:v>
                </c:pt>
                <c:pt idx="36">
                  <c:v>0.59259259259259256</c:v>
                </c:pt>
                <c:pt idx="37">
                  <c:v>0.62962962962962965</c:v>
                </c:pt>
                <c:pt idx="38">
                  <c:v>0.66666666666666663</c:v>
                </c:pt>
                <c:pt idx="39">
                  <c:v>0.70370370370370372</c:v>
                </c:pt>
                <c:pt idx="40">
                  <c:v>0.7407407407407407</c:v>
                </c:pt>
                <c:pt idx="41">
                  <c:v>0.77777777777777779</c:v>
                </c:pt>
                <c:pt idx="42">
                  <c:v>0.81481481481481477</c:v>
                </c:pt>
                <c:pt idx="43">
                  <c:v>0.85185185185185186</c:v>
                </c:pt>
                <c:pt idx="44">
                  <c:v>0.88888888888888884</c:v>
                </c:pt>
                <c:pt idx="45">
                  <c:v>0.92592592592592593</c:v>
                </c:pt>
                <c:pt idx="46">
                  <c:v>0.96296296296296291</c:v>
                </c:pt>
                <c:pt idx="47">
                  <c:v>1</c:v>
                </c:pt>
              </c:numCache>
            </c:numRef>
          </c:xVal>
          <c:yVal>
            <c:numRef>
              <c:f>LR_TrainingLiftChart!$CB$2:$CB$49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3.7037037037037035E-2</c:v>
                </c:pt>
                <c:pt idx="18">
                  <c:v>3.7037037037037035E-2</c:v>
                </c:pt>
                <c:pt idx="19">
                  <c:v>7.407407407407407E-2</c:v>
                </c:pt>
                <c:pt idx="20">
                  <c:v>7.407407407407407E-2</c:v>
                </c:pt>
                <c:pt idx="21">
                  <c:v>0.1111111111111111</c:v>
                </c:pt>
                <c:pt idx="22">
                  <c:v>0.1111111111111111</c:v>
                </c:pt>
                <c:pt idx="23">
                  <c:v>0.1111111111111111</c:v>
                </c:pt>
                <c:pt idx="24">
                  <c:v>0.14814814814814814</c:v>
                </c:pt>
                <c:pt idx="25">
                  <c:v>0.18518518518518517</c:v>
                </c:pt>
                <c:pt idx="26">
                  <c:v>0.22222222222222221</c:v>
                </c:pt>
                <c:pt idx="27">
                  <c:v>0.22222222222222221</c:v>
                </c:pt>
                <c:pt idx="28">
                  <c:v>0.25925925925925924</c:v>
                </c:pt>
                <c:pt idx="29">
                  <c:v>0.33333333333333331</c:v>
                </c:pt>
                <c:pt idx="30">
                  <c:v>0.37037037037037035</c:v>
                </c:pt>
                <c:pt idx="31">
                  <c:v>0.40740740740740738</c:v>
                </c:pt>
                <c:pt idx="32">
                  <c:v>0.44444444444444442</c:v>
                </c:pt>
                <c:pt idx="33">
                  <c:v>0.48148148148148145</c:v>
                </c:pt>
                <c:pt idx="34">
                  <c:v>0.51851851851851849</c:v>
                </c:pt>
                <c:pt idx="35">
                  <c:v>0.55555555555555558</c:v>
                </c:pt>
                <c:pt idx="36">
                  <c:v>0.59259259259259256</c:v>
                </c:pt>
                <c:pt idx="37">
                  <c:v>0.62962962962962965</c:v>
                </c:pt>
                <c:pt idx="38">
                  <c:v>0.66666666666666663</c:v>
                </c:pt>
                <c:pt idx="39">
                  <c:v>0.70370370370370372</c:v>
                </c:pt>
                <c:pt idx="40">
                  <c:v>0.7407407407407407</c:v>
                </c:pt>
                <c:pt idx="41">
                  <c:v>0.77777777777777779</c:v>
                </c:pt>
                <c:pt idx="42">
                  <c:v>0.81481481481481477</c:v>
                </c:pt>
                <c:pt idx="43">
                  <c:v>0.85185185185185186</c:v>
                </c:pt>
                <c:pt idx="44">
                  <c:v>0.88888888888888884</c:v>
                </c:pt>
                <c:pt idx="45">
                  <c:v>0.92592592592592593</c:v>
                </c:pt>
                <c:pt idx="46">
                  <c:v>0.96296296296296291</c:v>
                </c:pt>
                <c:pt idx="47">
                  <c:v>1</c:v>
                </c:pt>
              </c:numCache>
            </c:numRef>
          </c:yVal>
          <c:smooth val="0"/>
          <c:extLst>
            <c:ext xmlns:c16="http://schemas.microsoft.com/office/drawing/2014/chart" uri="{C3380CC4-5D6E-409C-BE32-E72D297353CC}">
              <c16:uniqueId val="{00000002-A99A-4EA0-957D-ACDC9B9E162E}"/>
            </c:ext>
          </c:extLst>
        </c:ser>
        <c:dLbls>
          <c:showLegendKey val="0"/>
          <c:showVal val="0"/>
          <c:showCatName val="0"/>
          <c:showSerName val="0"/>
          <c:showPercent val="0"/>
          <c:showBubbleSize val="0"/>
        </c:dLbls>
        <c:axId val="957773080"/>
        <c:axId val="957762912"/>
      </c:scatterChart>
      <c:valAx>
        <c:axId val="957773080"/>
        <c:scaling>
          <c:orientation val="minMax"/>
        </c:scaling>
        <c:delete val="0"/>
        <c:axPos val="b"/>
        <c:title>
          <c:tx>
            <c:rich>
              <a:bodyPr/>
              <a:lstStyle/>
              <a:p>
                <a:pPr>
                  <a:defRPr/>
                </a:pPr>
                <a:r>
                  <a:rPr lang="en-US"/>
                  <a:t>1 - Specificity</a:t>
                </a:r>
              </a:p>
            </c:rich>
          </c:tx>
          <c:overlay val="0"/>
        </c:title>
        <c:numFmt formatCode="General" sourceLinked="1"/>
        <c:majorTickMark val="out"/>
        <c:minorTickMark val="none"/>
        <c:tickLblPos val="nextTo"/>
        <c:crossAx val="957762912"/>
        <c:crosses val="autoZero"/>
        <c:crossBetween val="midCat"/>
      </c:valAx>
      <c:valAx>
        <c:axId val="957762912"/>
        <c:scaling>
          <c:orientation val="minMax"/>
        </c:scaling>
        <c:delete val="0"/>
        <c:axPos val="l"/>
        <c:majorGridlines/>
        <c:title>
          <c:tx>
            <c:rich>
              <a:bodyPr/>
              <a:lstStyle/>
              <a:p>
                <a:pPr>
                  <a:defRPr/>
                </a:pPr>
                <a:r>
                  <a:rPr lang="en-US"/>
                  <a:t>Sensitivity</a:t>
                </a:r>
              </a:p>
            </c:rich>
          </c:tx>
          <c:overlay val="0"/>
        </c:title>
        <c:numFmt formatCode="General" sourceLinked="1"/>
        <c:majorTickMark val="out"/>
        <c:minorTickMark val="none"/>
        <c:tickLblPos val="nextTo"/>
        <c:crossAx val="957773080"/>
        <c:crosses val="autoZero"/>
        <c:crossBetween val="midCat"/>
      </c:valAx>
      <c:spPr>
        <a:noFill/>
        <a:ln w="25400">
          <a:noFill/>
        </a:ln>
      </c:spPr>
    </c:plotArea>
    <c:legend>
      <c:legendPos val="r"/>
      <c:overlay val="0"/>
      <c:spPr>
        <a:ln>
          <a:solidFill>
            <a:srgbClr val="000000"/>
          </a:solidFill>
          <a:prstDash val="solid"/>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Lift chart (training dataset)</a:t>
            </a:r>
          </a:p>
        </c:rich>
      </c:tx>
      <c:overlay val="0"/>
    </c:title>
    <c:autoTitleDeleted val="0"/>
    <c:plotArea>
      <c:layout/>
      <c:scatterChart>
        <c:scatterStyle val="smoothMarker"/>
        <c:varyColors val="0"/>
        <c:ser>
          <c:idx val="0"/>
          <c:order val="0"/>
          <c:tx>
            <c:v>Cumulative Decision when sorted using predicted values</c:v>
          </c:tx>
          <c:spPr>
            <a:ln w="6350"/>
          </c:spPr>
          <c:marker>
            <c:symbol val="none"/>
          </c:marker>
          <c:xVal>
            <c:numRef>
              <c:f>KNNC_TrainingLiftChart!$AZ$4:$AZ$53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KNNC_TrainingLiftChart!$BC$4:$BC$53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22</c:v>
                </c:pt>
                <c:pt idx="23">
                  <c:v>22</c:v>
                </c:pt>
                <c:pt idx="24">
                  <c:v>23</c:v>
                </c:pt>
                <c:pt idx="25">
                  <c:v>23</c:v>
                </c:pt>
                <c:pt idx="26">
                  <c:v>23</c:v>
                </c:pt>
                <c:pt idx="27">
                  <c:v>23</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numCache>
            </c:numRef>
          </c:yVal>
          <c:smooth val="1"/>
          <c:extLst>
            <c:ext xmlns:c16="http://schemas.microsoft.com/office/drawing/2014/chart" uri="{C3380CC4-5D6E-409C-BE32-E72D297353CC}">
              <c16:uniqueId val="{00000001-BF85-4100-BE4A-F35FE32C2DEE}"/>
            </c:ext>
          </c:extLst>
        </c:ser>
        <c:ser>
          <c:idx val="1"/>
          <c:order val="1"/>
          <c:tx>
            <c:v>Cumulative Decision using average</c:v>
          </c:tx>
          <c:spPr>
            <a:ln w="6350"/>
          </c:spPr>
          <c:marker>
            <c:symbol val="none"/>
          </c:marker>
          <c:xVal>
            <c:numRef>
              <c:f>KNNC_TrainingLiftChart!$AZ$4:$AZ$53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KNNC_TrainingLiftChart!$BD$4:$BD$53</c:f>
              <c:numCache>
                <c:formatCode>General</c:formatCode>
                <c:ptCount val="50"/>
                <c:pt idx="0">
                  <c:v>0.46</c:v>
                </c:pt>
                <c:pt idx="1">
                  <c:v>0.92</c:v>
                </c:pt>
                <c:pt idx="2">
                  <c:v>1.3800000000000001</c:v>
                </c:pt>
                <c:pt idx="3">
                  <c:v>1.84</c:v>
                </c:pt>
                <c:pt idx="4">
                  <c:v>2.3000000000000003</c:v>
                </c:pt>
                <c:pt idx="5">
                  <c:v>2.7600000000000002</c:v>
                </c:pt>
                <c:pt idx="6">
                  <c:v>3.22</c:v>
                </c:pt>
                <c:pt idx="7">
                  <c:v>3.68</c:v>
                </c:pt>
                <c:pt idx="8">
                  <c:v>4.1400000000000006</c:v>
                </c:pt>
                <c:pt idx="9">
                  <c:v>4.6000000000000005</c:v>
                </c:pt>
                <c:pt idx="10">
                  <c:v>5.0600000000000005</c:v>
                </c:pt>
                <c:pt idx="11">
                  <c:v>5.5200000000000005</c:v>
                </c:pt>
                <c:pt idx="12">
                  <c:v>5.98</c:v>
                </c:pt>
                <c:pt idx="13">
                  <c:v>6.44</c:v>
                </c:pt>
                <c:pt idx="14">
                  <c:v>6.9</c:v>
                </c:pt>
                <c:pt idx="15">
                  <c:v>7.36</c:v>
                </c:pt>
                <c:pt idx="16">
                  <c:v>7.82</c:v>
                </c:pt>
                <c:pt idx="17">
                  <c:v>8.2800000000000011</c:v>
                </c:pt>
                <c:pt idx="18">
                  <c:v>8.74</c:v>
                </c:pt>
                <c:pt idx="19">
                  <c:v>9.2000000000000011</c:v>
                </c:pt>
                <c:pt idx="20">
                  <c:v>9.66</c:v>
                </c:pt>
                <c:pt idx="21">
                  <c:v>10.120000000000001</c:v>
                </c:pt>
                <c:pt idx="22">
                  <c:v>10.58</c:v>
                </c:pt>
                <c:pt idx="23">
                  <c:v>11.040000000000001</c:v>
                </c:pt>
                <c:pt idx="24">
                  <c:v>11.5</c:v>
                </c:pt>
                <c:pt idx="25">
                  <c:v>11.96</c:v>
                </c:pt>
                <c:pt idx="26">
                  <c:v>12.42</c:v>
                </c:pt>
                <c:pt idx="27">
                  <c:v>12.88</c:v>
                </c:pt>
                <c:pt idx="28">
                  <c:v>13.34</c:v>
                </c:pt>
                <c:pt idx="29">
                  <c:v>13.8</c:v>
                </c:pt>
                <c:pt idx="30">
                  <c:v>14.26</c:v>
                </c:pt>
                <c:pt idx="31">
                  <c:v>14.72</c:v>
                </c:pt>
                <c:pt idx="32">
                  <c:v>15.180000000000001</c:v>
                </c:pt>
                <c:pt idx="33">
                  <c:v>15.64</c:v>
                </c:pt>
                <c:pt idx="34">
                  <c:v>16.100000000000001</c:v>
                </c:pt>
                <c:pt idx="35">
                  <c:v>16.560000000000002</c:v>
                </c:pt>
                <c:pt idx="36">
                  <c:v>17.02</c:v>
                </c:pt>
                <c:pt idx="37">
                  <c:v>17.48</c:v>
                </c:pt>
                <c:pt idx="38">
                  <c:v>17.940000000000001</c:v>
                </c:pt>
                <c:pt idx="39">
                  <c:v>18.400000000000002</c:v>
                </c:pt>
                <c:pt idx="40">
                  <c:v>18.86</c:v>
                </c:pt>
                <c:pt idx="41">
                  <c:v>19.32</c:v>
                </c:pt>
                <c:pt idx="42">
                  <c:v>19.78</c:v>
                </c:pt>
                <c:pt idx="43">
                  <c:v>20.240000000000002</c:v>
                </c:pt>
                <c:pt idx="44">
                  <c:v>20.7</c:v>
                </c:pt>
                <c:pt idx="45">
                  <c:v>21.16</c:v>
                </c:pt>
                <c:pt idx="46">
                  <c:v>21.62</c:v>
                </c:pt>
                <c:pt idx="47">
                  <c:v>22.080000000000002</c:v>
                </c:pt>
                <c:pt idx="48">
                  <c:v>22.540000000000003</c:v>
                </c:pt>
                <c:pt idx="49">
                  <c:v>23</c:v>
                </c:pt>
              </c:numCache>
            </c:numRef>
          </c:yVal>
          <c:smooth val="1"/>
          <c:extLst>
            <c:ext xmlns:c16="http://schemas.microsoft.com/office/drawing/2014/chart" uri="{C3380CC4-5D6E-409C-BE32-E72D297353CC}">
              <c16:uniqueId val="{00000002-BF85-4100-BE4A-F35FE32C2DEE}"/>
            </c:ext>
          </c:extLst>
        </c:ser>
        <c:dLbls>
          <c:showLegendKey val="0"/>
          <c:showVal val="0"/>
          <c:showCatName val="0"/>
          <c:showSerName val="0"/>
          <c:showPercent val="0"/>
          <c:showBubbleSize val="0"/>
        </c:dLbls>
        <c:axId val="556221560"/>
        <c:axId val="556228448"/>
      </c:scatterChart>
      <c:valAx>
        <c:axId val="556221560"/>
        <c:scaling>
          <c:orientation val="minMax"/>
        </c:scaling>
        <c:delete val="0"/>
        <c:axPos val="b"/>
        <c:title>
          <c:tx>
            <c:rich>
              <a:bodyPr/>
              <a:lstStyle/>
              <a:p>
                <a:pPr>
                  <a:defRPr/>
                </a:pPr>
                <a:r>
                  <a:rPr lang="en-US"/>
                  <a:t># Cases</a:t>
                </a:r>
              </a:p>
            </c:rich>
          </c:tx>
          <c:overlay val="0"/>
        </c:title>
        <c:numFmt formatCode="General" sourceLinked="1"/>
        <c:majorTickMark val="out"/>
        <c:minorTickMark val="none"/>
        <c:tickLblPos val="nextTo"/>
        <c:crossAx val="556228448"/>
        <c:crosses val="autoZero"/>
        <c:crossBetween val="midCat"/>
      </c:valAx>
      <c:valAx>
        <c:axId val="556228448"/>
        <c:scaling>
          <c:orientation val="minMax"/>
        </c:scaling>
        <c:delete val="0"/>
        <c:axPos val="l"/>
        <c:majorGridlines/>
        <c:title>
          <c:tx>
            <c:rich>
              <a:bodyPr/>
              <a:lstStyle/>
              <a:p>
                <a:pPr>
                  <a:defRPr/>
                </a:pPr>
                <a:r>
                  <a:rPr lang="en-US"/>
                  <a:t>Cumulative</a:t>
                </a:r>
              </a:p>
            </c:rich>
          </c:tx>
          <c:overlay val="0"/>
        </c:title>
        <c:numFmt formatCode="General" sourceLinked="1"/>
        <c:majorTickMark val="out"/>
        <c:minorTickMark val="none"/>
        <c:tickLblPos val="nextTo"/>
        <c:crossAx val="556221560"/>
        <c:crosses val="autoZero"/>
        <c:crossBetween val="midCat"/>
      </c:valAx>
      <c:spPr>
        <a:noFill/>
        <a:ln w="25400">
          <a:noFill/>
        </a:ln>
      </c:spPr>
    </c:plotArea>
    <c:legend>
      <c:legendPos val="r"/>
      <c:overlay val="0"/>
      <c:spPr>
        <a:ln>
          <a:solidFill>
            <a:srgbClr val="000000"/>
          </a:solidFill>
          <a:prstDash val="solid"/>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Decile-wise lift chart (training dataset)</a:t>
            </a:r>
          </a:p>
        </c:rich>
      </c:tx>
      <c:overlay val="0"/>
    </c:title>
    <c:autoTitleDeleted val="0"/>
    <c:plotArea>
      <c:layout/>
      <c:barChart>
        <c:barDir val="col"/>
        <c:grouping val="clustered"/>
        <c:varyColors val="0"/>
        <c:ser>
          <c:idx val="0"/>
          <c:order val="0"/>
          <c:invertIfNegative val="0"/>
          <c:cat>
            <c:numRef>
              <c:f>KNNC_TrainingLiftChart!$BE$4:$BE$13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KNNC_TrainingLiftChart!$BF$4:$BF$13</c:f>
              <c:numCache>
                <c:formatCode>General</c:formatCode>
                <c:ptCount val="10"/>
                <c:pt idx="0">
                  <c:v>2.1739130434782608</c:v>
                </c:pt>
                <c:pt idx="1">
                  <c:v>2.1739130434782608</c:v>
                </c:pt>
                <c:pt idx="2">
                  <c:v>2.1739130434782608</c:v>
                </c:pt>
                <c:pt idx="3">
                  <c:v>2.1739130434782608</c:v>
                </c:pt>
                <c:pt idx="4">
                  <c:v>1.3043478260869563</c:v>
                </c:pt>
                <c:pt idx="5">
                  <c:v>0</c:v>
                </c:pt>
                <c:pt idx="6">
                  <c:v>0</c:v>
                </c:pt>
                <c:pt idx="7">
                  <c:v>0</c:v>
                </c:pt>
                <c:pt idx="8">
                  <c:v>0</c:v>
                </c:pt>
                <c:pt idx="9">
                  <c:v>0</c:v>
                </c:pt>
              </c:numCache>
            </c:numRef>
          </c:val>
          <c:extLst>
            <c:ext xmlns:c16="http://schemas.microsoft.com/office/drawing/2014/chart" uri="{C3380CC4-5D6E-409C-BE32-E72D297353CC}">
              <c16:uniqueId val="{00000001-F81F-419A-9C4B-61BB4F7A0EC8}"/>
            </c:ext>
          </c:extLst>
        </c:ser>
        <c:dLbls>
          <c:showLegendKey val="0"/>
          <c:showVal val="0"/>
          <c:showCatName val="0"/>
          <c:showSerName val="0"/>
          <c:showPercent val="0"/>
          <c:showBubbleSize val="0"/>
        </c:dLbls>
        <c:gapWidth val="150"/>
        <c:axId val="556222872"/>
        <c:axId val="556224840"/>
      </c:barChart>
      <c:catAx>
        <c:axId val="556222872"/>
        <c:scaling>
          <c:orientation val="minMax"/>
        </c:scaling>
        <c:delete val="0"/>
        <c:axPos val="b"/>
        <c:title>
          <c:tx>
            <c:rich>
              <a:bodyPr/>
              <a:lstStyle/>
              <a:p>
                <a:pPr>
                  <a:defRPr/>
                </a:pPr>
                <a:r>
                  <a:rPr lang="en-US"/>
                  <a:t>Deciles</a:t>
                </a:r>
              </a:p>
            </c:rich>
          </c:tx>
          <c:overlay val="0"/>
        </c:title>
        <c:numFmt formatCode="General" sourceLinked="1"/>
        <c:majorTickMark val="out"/>
        <c:minorTickMark val="none"/>
        <c:tickLblPos val="nextTo"/>
        <c:crossAx val="556224840"/>
        <c:crosses val="autoZero"/>
        <c:auto val="1"/>
        <c:lblAlgn val="ctr"/>
        <c:lblOffset val="100"/>
        <c:noMultiLvlLbl val="0"/>
      </c:catAx>
      <c:valAx>
        <c:axId val="556224840"/>
        <c:scaling>
          <c:orientation val="minMax"/>
        </c:scaling>
        <c:delete val="0"/>
        <c:axPos val="l"/>
        <c:majorGridlines/>
        <c:title>
          <c:tx>
            <c:rich>
              <a:bodyPr/>
              <a:lstStyle/>
              <a:p>
                <a:pPr>
                  <a:defRPr/>
                </a:pPr>
                <a:r>
                  <a:rPr lang="en-US"/>
                  <a:t>Decile mean / Global mean</a:t>
                </a:r>
              </a:p>
            </c:rich>
          </c:tx>
          <c:overlay val="0"/>
        </c:title>
        <c:numFmt formatCode="General" sourceLinked="1"/>
        <c:majorTickMark val="out"/>
        <c:minorTickMark val="none"/>
        <c:tickLblPos val="nextTo"/>
        <c:crossAx val="556222872"/>
        <c:crosses val="autoZero"/>
        <c:crossBetween val="between"/>
      </c:valAx>
      <c:spPr>
        <a:noFill/>
        <a:ln w="25400">
          <a:noFill/>
        </a:ln>
      </c:spPr>
    </c:plotArea>
    <c:legend>
      <c:legendPos val="r"/>
      <c:overlay val="0"/>
      <c:spPr>
        <a:ln>
          <a:solidFill>
            <a:srgbClr val="000000"/>
          </a:solidFill>
          <a:prstDash val="solid"/>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ROC Curve, AUC = 0.995974</a:t>
            </a:r>
          </a:p>
        </c:rich>
      </c:tx>
      <c:overlay val="0"/>
    </c:title>
    <c:autoTitleDeleted val="0"/>
    <c:plotArea>
      <c:layout/>
      <c:scatterChart>
        <c:scatterStyle val="lineMarker"/>
        <c:varyColors val="0"/>
        <c:ser>
          <c:idx val="0"/>
          <c:order val="0"/>
          <c:tx>
            <c:v>kNN Classifier</c:v>
          </c:tx>
          <c:spPr>
            <a:ln w="6350"/>
          </c:spPr>
          <c:marker>
            <c:symbol val="none"/>
          </c:marker>
          <c:xVal>
            <c:numRef>
              <c:f>KNNC_TrainingLiftChart!$BZ$2:$BZ$7</c:f>
              <c:numCache>
                <c:formatCode>General</c:formatCode>
                <c:ptCount val="6"/>
                <c:pt idx="0">
                  <c:v>0</c:v>
                </c:pt>
                <c:pt idx="1">
                  <c:v>0</c:v>
                </c:pt>
                <c:pt idx="2">
                  <c:v>0</c:v>
                </c:pt>
                <c:pt idx="3">
                  <c:v>7.407407407407407E-2</c:v>
                </c:pt>
                <c:pt idx="4">
                  <c:v>0.1111111111111111</c:v>
                </c:pt>
                <c:pt idx="5">
                  <c:v>1</c:v>
                </c:pt>
              </c:numCache>
            </c:numRef>
          </c:xVal>
          <c:yVal>
            <c:numRef>
              <c:f>KNNC_TrainingLiftChart!$CA$2:$CA$7</c:f>
              <c:numCache>
                <c:formatCode>General</c:formatCode>
                <c:ptCount val="6"/>
                <c:pt idx="0">
                  <c:v>0</c:v>
                </c:pt>
                <c:pt idx="1">
                  <c:v>0.78260869565217395</c:v>
                </c:pt>
                <c:pt idx="2">
                  <c:v>0.95652173913043481</c:v>
                </c:pt>
                <c:pt idx="3">
                  <c:v>0.95652173913043481</c:v>
                </c:pt>
                <c:pt idx="4">
                  <c:v>1</c:v>
                </c:pt>
                <c:pt idx="5">
                  <c:v>1</c:v>
                </c:pt>
              </c:numCache>
            </c:numRef>
          </c:yVal>
          <c:smooth val="0"/>
          <c:extLst>
            <c:ext xmlns:c16="http://schemas.microsoft.com/office/drawing/2014/chart" uri="{C3380CC4-5D6E-409C-BE32-E72D297353CC}">
              <c16:uniqueId val="{00000001-32E1-4563-972A-8EEAD7E126E1}"/>
            </c:ext>
          </c:extLst>
        </c:ser>
        <c:ser>
          <c:idx val="1"/>
          <c:order val="1"/>
          <c:tx>
            <c:v>Random Classifier</c:v>
          </c:tx>
          <c:spPr>
            <a:ln w="6350"/>
          </c:spPr>
          <c:marker>
            <c:symbol val="none"/>
          </c:marker>
          <c:xVal>
            <c:numRef>
              <c:f>KNNC_TrainingLiftChart!$BZ$2:$BZ$7</c:f>
              <c:numCache>
                <c:formatCode>General</c:formatCode>
                <c:ptCount val="6"/>
                <c:pt idx="0">
                  <c:v>0</c:v>
                </c:pt>
                <c:pt idx="1">
                  <c:v>0</c:v>
                </c:pt>
                <c:pt idx="2">
                  <c:v>0</c:v>
                </c:pt>
                <c:pt idx="3">
                  <c:v>7.407407407407407E-2</c:v>
                </c:pt>
                <c:pt idx="4">
                  <c:v>0.1111111111111111</c:v>
                </c:pt>
                <c:pt idx="5">
                  <c:v>1</c:v>
                </c:pt>
              </c:numCache>
            </c:numRef>
          </c:xVal>
          <c:yVal>
            <c:numRef>
              <c:f>KNNC_TrainingLiftChart!$CB$2:$CB$7</c:f>
              <c:numCache>
                <c:formatCode>General</c:formatCode>
                <c:ptCount val="6"/>
                <c:pt idx="0">
                  <c:v>0</c:v>
                </c:pt>
                <c:pt idx="1">
                  <c:v>0</c:v>
                </c:pt>
                <c:pt idx="2">
                  <c:v>0</c:v>
                </c:pt>
                <c:pt idx="3">
                  <c:v>7.407407407407407E-2</c:v>
                </c:pt>
                <c:pt idx="4">
                  <c:v>0.1111111111111111</c:v>
                </c:pt>
                <c:pt idx="5">
                  <c:v>1</c:v>
                </c:pt>
              </c:numCache>
            </c:numRef>
          </c:yVal>
          <c:smooth val="0"/>
          <c:extLst>
            <c:ext xmlns:c16="http://schemas.microsoft.com/office/drawing/2014/chart" uri="{C3380CC4-5D6E-409C-BE32-E72D297353CC}">
              <c16:uniqueId val="{00000002-32E1-4563-972A-8EEAD7E126E1}"/>
            </c:ext>
          </c:extLst>
        </c:ser>
        <c:dLbls>
          <c:showLegendKey val="0"/>
          <c:showVal val="0"/>
          <c:showCatName val="0"/>
          <c:showSerName val="0"/>
          <c:showPercent val="0"/>
          <c:showBubbleSize val="0"/>
        </c:dLbls>
        <c:axId val="556225168"/>
        <c:axId val="556229760"/>
      </c:scatterChart>
      <c:valAx>
        <c:axId val="556225168"/>
        <c:scaling>
          <c:orientation val="minMax"/>
        </c:scaling>
        <c:delete val="0"/>
        <c:axPos val="b"/>
        <c:title>
          <c:tx>
            <c:rich>
              <a:bodyPr/>
              <a:lstStyle/>
              <a:p>
                <a:pPr>
                  <a:defRPr/>
                </a:pPr>
                <a:r>
                  <a:rPr lang="en-US"/>
                  <a:t>1 - Specificity</a:t>
                </a:r>
              </a:p>
            </c:rich>
          </c:tx>
          <c:overlay val="0"/>
        </c:title>
        <c:numFmt formatCode="General" sourceLinked="1"/>
        <c:majorTickMark val="out"/>
        <c:minorTickMark val="none"/>
        <c:tickLblPos val="nextTo"/>
        <c:crossAx val="556229760"/>
        <c:crosses val="autoZero"/>
        <c:crossBetween val="midCat"/>
      </c:valAx>
      <c:valAx>
        <c:axId val="556229760"/>
        <c:scaling>
          <c:orientation val="minMax"/>
        </c:scaling>
        <c:delete val="0"/>
        <c:axPos val="l"/>
        <c:majorGridlines/>
        <c:title>
          <c:tx>
            <c:rich>
              <a:bodyPr/>
              <a:lstStyle/>
              <a:p>
                <a:pPr>
                  <a:defRPr/>
                </a:pPr>
                <a:r>
                  <a:rPr lang="en-US"/>
                  <a:t>Sensitivity</a:t>
                </a:r>
              </a:p>
            </c:rich>
          </c:tx>
          <c:overlay val="0"/>
        </c:title>
        <c:numFmt formatCode="General" sourceLinked="1"/>
        <c:majorTickMark val="out"/>
        <c:minorTickMark val="none"/>
        <c:tickLblPos val="nextTo"/>
        <c:crossAx val="556225168"/>
        <c:crosses val="autoZero"/>
        <c:crossBetween val="midCat"/>
      </c:valAx>
      <c:spPr>
        <a:noFill/>
        <a:ln w="25400">
          <a:noFill/>
        </a:ln>
      </c:spPr>
    </c:plotArea>
    <c:legend>
      <c:legendPos val="r"/>
      <c:overlay val="0"/>
      <c:spPr>
        <a:ln>
          <a:solidFill>
            <a:srgbClr val="000000"/>
          </a:solidFill>
          <a:prstDash val="solid"/>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ROC Curve, AUC = 0.974235</a:t>
            </a:r>
          </a:p>
        </c:rich>
      </c:tx>
      <c:overlay val="0"/>
    </c:title>
    <c:autoTitleDeleted val="0"/>
    <c:plotArea>
      <c:layout/>
      <c:scatterChart>
        <c:scatterStyle val="lineMarker"/>
        <c:varyColors val="0"/>
        <c:ser>
          <c:idx val="0"/>
          <c:order val="0"/>
          <c:tx>
            <c:v>LDA Classifier</c:v>
          </c:tx>
          <c:spPr>
            <a:ln w="6350"/>
          </c:spPr>
          <c:marker>
            <c:symbol val="none"/>
          </c:marker>
          <c:xVal>
            <c:numRef>
              <c:f>DA_TrainingLiftChartLDA!$BZ$2:$BZ$49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3.7037037037037035E-2</c:v>
                </c:pt>
                <c:pt idx="17">
                  <c:v>7.407407407407407E-2</c:v>
                </c:pt>
                <c:pt idx="18">
                  <c:v>7.407407407407407E-2</c:v>
                </c:pt>
                <c:pt idx="19">
                  <c:v>7.407407407407407E-2</c:v>
                </c:pt>
                <c:pt idx="20">
                  <c:v>7.407407407407407E-2</c:v>
                </c:pt>
                <c:pt idx="21">
                  <c:v>7.407407407407407E-2</c:v>
                </c:pt>
                <c:pt idx="22">
                  <c:v>7.407407407407407E-2</c:v>
                </c:pt>
                <c:pt idx="23">
                  <c:v>0.1111111111111111</c:v>
                </c:pt>
                <c:pt idx="24">
                  <c:v>0.14814814814814814</c:v>
                </c:pt>
                <c:pt idx="25">
                  <c:v>0.18518518518518517</c:v>
                </c:pt>
                <c:pt idx="26">
                  <c:v>0.22222222222222221</c:v>
                </c:pt>
                <c:pt idx="27">
                  <c:v>0.22222222222222221</c:v>
                </c:pt>
                <c:pt idx="28">
                  <c:v>0.25925925925925924</c:v>
                </c:pt>
                <c:pt idx="29">
                  <c:v>0.33333333333333331</c:v>
                </c:pt>
                <c:pt idx="30">
                  <c:v>0.37037037037037035</c:v>
                </c:pt>
                <c:pt idx="31">
                  <c:v>0.40740740740740738</c:v>
                </c:pt>
                <c:pt idx="32">
                  <c:v>0.44444444444444442</c:v>
                </c:pt>
                <c:pt idx="33">
                  <c:v>0.48148148148148145</c:v>
                </c:pt>
                <c:pt idx="34">
                  <c:v>0.51851851851851849</c:v>
                </c:pt>
                <c:pt idx="35">
                  <c:v>0.55555555555555558</c:v>
                </c:pt>
                <c:pt idx="36">
                  <c:v>0.59259259259259256</c:v>
                </c:pt>
                <c:pt idx="37">
                  <c:v>0.62962962962962965</c:v>
                </c:pt>
                <c:pt idx="38">
                  <c:v>0.66666666666666663</c:v>
                </c:pt>
                <c:pt idx="39">
                  <c:v>0.70370370370370372</c:v>
                </c:pt>
                <c:pt idx="40">
                  <c:v>0.7407407407407407</c:v>
                </c:pt>
                <c:pt idx="41">
                  <c:v>0.77777777777777779</c:v>
                </c:pt>
                <c:pt idx="42">
                  <c:v>0.81481481481481477</c:v>
                </c:pt>
                <c:pt idx="43">
                  <c:v>0.85185185185185186</c:v>
                </c:pt>
                <c:pt idx="44">
                  <c:v>0.88888888888888884</c:v>
                </c:pt>
                <c:pt idx="45">
                  <c:v>0.92592592592592593</c:v>
                </c:pt>
                <c:pt idx="46">
                  <c:v>0.96296296296296291</c:v>
                </c:pt>
                <c:pt idx="47">
                  <c:v>1</c:v>
                </c:pt>
              </c:numCache>
            </c:numRef>
          </c:xVal>
          <c:yVal>
            <c:numRef>
              <c:f>DA_TrainingLiftChartLDA!$CA$2:$CA$49</c:f>
              <c:numCache>
                <c:formatCode>General</c:formatCode>
                <c:ptCount val="48"/>
                <c:pt idx="0">
                  <c:v>0</c:v>
                </c:pt>
                <c:pt idx="1">
                  <c:v>4.3478260869565216E-2</c:v>
                </c:pt>
                <c:pt idx="2">
                  <c:v>8.6956521739130432E-2</c:v>
                </c:pt>
                <c:pt idx="3">
                  <c:v>0.13043478260869565</c:v>
                </c:pt>
                <c:pt idx="4">
                  <c:v>0.21739130434782608</c:v>
                </c:pt>
                <c:pt idx="5">
                  <c:v>0.2608695652173913</c:v>
                </c:pt>
                <c:pt idx="6">
                  <c:v>0.34782608695652173</c:v>
                </c:pt>
                <c:pt idx="7">
                  <c:v>0.39130434782608697</c:v>
                </c:pt>
                <c:pt idx="8">
                  <c:v>0.43478260869565216</c:v>
                </c:pt>
                <c:pt idx="9">
                  <c:v>0.47826086956521741</c:v>
                </c:pt>
                <c:pt idx="10">
                  <c:v>0.52173913043478259</c:v>
                </c:pt>
                <c:pt idx="11">
                  <c:v>0.56521739130434778</c:v>
                </c:pt>
                <c:pt idx="12">
                  <c:v>0.60869565217391308</c:v>
                </c:pt>
                <c:pt idx="13">
                  <c:v>0.65217391304347827</c:v>
                </c:pt>
                <c:pt idx="14">
                  <c:v>0.69565217391304346</c:v>
                </c:pt>
                <c:pt idx="15">
                  <c:v>0.73913043478260865</c:v>
                </c:pt>
                <c:pt idx="16">
                  <c:v>0.73913043478260865</c:v>
                </c:pt>
                <c:pt idx="17">
                  <c:v>0.73913043478260865</c:v>
                </c:pt>
                <c:pt idx="18">
                  <c:v>0.78260869565217395</c:v>
                </c:pt>
                <c:pt idx="19">
                  <c:v>0.82608695652173914</c:v>
                </c:pt>
                <c:pt idx="20">
                  <c:v>0.86956521739130432</c:v>
                </c:pt>
                <c:pt idx="21">
                  <c:v>0.91304347826086951</c:v>
                </c:pt>
                <c:pt idx="22">
                  <c:v>0.95652173913043481</c:v>
                </c:pt>
                <c:pt idx="23">
                  <c:v>0.95652173913043481</c:v>
                </c:pt>
                <c:pt idx="24">
                  <c:v>0.95652173913043481</c:v>
                </c:pt>
                <c:pt idx="25">
                  <c:v>0.95652173913043481</c:v>
                </c:pt>
                <c:pt idx="26">
                  <c:v>0.95652173913043481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numCache>
            </c:numRef>
          </c:yVal>
          <c:smooth val="0"/>
          <c:extLst>
            <c:ext xmlns:c16="http://schemas.microsoft.com/office/drawing/2014/chart" uri="{C3380CC4-5D6E-409C-BE32-E72D297353CC}">
              <c16:uniqueId val="{00000001-B10E-427A-A6A5-CEC647A99C5A}"/>
            </c:ext>
          </c:extLst>
        </c:ser>
        <c:ser>
          <c:idx val="1"/>
          <c:order val="1"/>
          <c:tx>
            <c:v>Random Classifier</c:v>
          </c:tx>
          <c:spPr>
            <a:ln w="6350"/>
          </c:spPr>
          <c:marker>
            <c:symbol val="none"/>
          </c:marker>
          <c:xVal>
            <c:numRef>
              <c:f>DA_TrainingLiftChartLDA!$BZ$2:$BZ$49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3.7037037037037035E-2</c:v>
                </c:pt>
                <c:pt idx="17">
                  <c:v>7.407407407407407E-2</c:v>
                </c:pt>
                <c:pt idx="18">
                  <c:v>7.407407407407407E-2</c:v>
                </c:pt>
                <c:pt idx="19">
                  <c:v>7.407407407407407E-2</c:v>
                </c:pt>
                <c:pt idx="20">
                  <c:v>7.407407407407407E-2</c:v>
                </c:pt>
                <c:pt idx="21">
                  <c:v>7.407407407407407E-2</c:v>
                </c:pt>
                <c:pt idx="22">
                  <c:v>7.407407407407407E-2</c:v>
                </c:pt>
                <c:pt idx="23">
                  <c:v>0.1111111111111111</c:v>
                </c:pt>
                <c:pt idx="24">
                  <c:v>0.14814814814814814</c:v>
                </c:pt>
                <c:pt idx="25">
                  <c:v>0.18518518518518517</c:v>
                </c:pt>
                <c:pt idx="26">
                  <c:v>0.22222222222222221</c:v>
                </c:pt>
                <c:pt idx="27">
                  <c:v>0.22222222222222221</c:v>
                </c:pt>
                <c:pt idx="28">
                  <c:v>0.25925925925925924</c:v>
                </c:pt>
                <c:pt idx="29">
                  <c:v>0.33333333333333331</c:v>
                </c:pt>
                <c:pt idx="30">
                  <c:v>0.37037037037037035</c:v>
                </c:pt>
                <c:pt idx="31">
                  <c:v>0.40740740740740738</c:v>
                </c:pt>
                <c:pt idx="32">
                  <c:v>0.44444444444444442</c:v>
                </c:pt>
                <c:pt idx="33">
                  <c:v>0.48148148148148145</c:v>
                </c:pt>
                <c:pt idx="34">
                  <c:v>0.51851851851851849</c:v>
                </c:pt>
                <c:pt idx="35">
                  <c:v>0.55555555555555558</c:v>
                </c:pt>
                <c:pt idx="36">
                  <c:v>0.59259259259259256</c:v>
                </c:pt>
                <c:pt idx="37">
                  <c:v>0.62962962962962965</c:v>
                </c:pt>
                <c:pt idx="38">
                  <c:v>0.66666666666666663</c:v>
                </c:pt>
                <c:pt idx="39">
                  <c:v>0.70370370370370372</c:v>
                </c:pt>
                <c:pt idx="40">
                  <c:v>0.7407407407407407</c:v>
                </c:pt>
                <c:pt idx="41">
                  <c:v>0.77777777777777779</c:v>
                </c:pt>
                <c:pt idx="42">
                  <c:v>0.81481481481481477</c:v>
                </c:pt>
                <c:pt idx="43">
                  <c:v>0.85185185185185186</c:v>
                </c:pt>
                <c:pt idx="44">
                  <c:v>0.88888888888888884</c:v>
                </c:pt>
                <c:pt idx="45">
                  <c:v>0.92592592592592593</c:v>
                </c:pt>
                <c:pt idx="46">
                  <c:v>0.96296296296296291</c:v>
                </c:pt>
                <c:pt idx="47">
                  <c:v>1</c:v>
                </c:pt>
              </c:numCache>
            </c:numRef>
          </c:xVal>
          <c:yVal>
            <c:numRef>
              <c:f>DA_TrainingLiftChartLDA!$CB$2:$CB$49</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3.7037037037037035E-2</c:v>
                </c:pt>
                <c:pt idx="17">
                  <c:v>7.407407407407407E-2</c:v>
                </c:pt>
                <c:pt idx="18">
                  <c:v>7.407407407407407E-2</c:v>
                </c:pt>
                <c:pt idx="19">
                  <c:v>7.407407407407407E-2</c:v>
                </c:pt>
                <c:pt idx="20">
                  <c:v>7.407407407407407E-2</c:v>
                </c:pt>
                <c:pt idx="21">
                  <c:v>7.407407407407407E-2</c:v>
                </c:pt>
                <c:pt idx="22">
                  <c:v>7.407407407407407E-2</c:v>
                </c:pt>
                <c:pt idx="23">
                  <c:v>0.1111111111111111</c:v>
                </c:pt>
                <c:pt idx="24">
                  <c:v>0.14814814814814814</c:v>
                </c:pt>
                <c:pt idx="25">
                  <c:v>0.18518518518518517</c:v>
                </c:pt>
                <c:pt idx="26">
                  <c:v>0.22222222222222221</c:v>
                </c:pt>
                <c:pt idx="27">
                  <c:v>0.22222222222222221</c:v>
                </c:pt>
                <c:pt idx="28">
                  <c:v>0.25925925925925924</c:v>
                </c:pt>
                <c:pt idx="29">
                  <c:v>0.33333333333333331</c:v>
                </c:pt>
                <c:pt idx="30">
                  <c:v>0.37037037037037035</c:v>
                </c:pt>
                <c:pt idx="31">
                  <c:v>0.40740740740740738</c:v>
                </c:pt>
                <c:pt idx="32">
                  <c:v>0.44444444444444442</c:v>
                </c:pt>
                <c:pt idx="33">
                  <c:v>0.48148148148148145</c:v>
                </c:pt>
                <c:pt idx="34">
                  <c:v>0.51851851851851849</c:v>
                </c:pt>
                <c:pt idx="35">
                  <c:v>0.55555555555555558</c:v>
                </c:pt>
                <c:pt idx="36">
                  <c:v>0.59259259259259256</c:v>
                </c:pt>
                <c:pt idx="37">
                  <c:v>0.62962962962962965</c:v>
                </c:pt>
                <c:pt idx="38">
                  <c:v>0.66666666666666663</c:v>
                </c:pt>
                <c:pt idx="39">
                  <c:v>0.70370370370370372</c:v>
                </c:pt>
                <c:pt idx="40">
                  <c:v>0.7407407407407407</c:v>
                </c:pt>
                <c:pt idx="41">
                  <c:v>0.77777777777777779</c:v>
                </c:pt>
                <c:pt idx="42">
                  <c:v>0.81481481481481477</c:v>
                </c:pt>
                <c:pt idx="43">
                  <c:v>0.85185185185185186</c:v>
                </c:pt>
                <c:pt idx="44">
                  <c:v>0.88888888888888884</c:v>
                </c:pt>
                <c:pt idx="45">
                  <c:v>0.92592592592592593</c:v>
                </c:pt>
                <c:pt idx="46">
                  <c:v>0.96296296296296291</c:v>
                </c:pt>
                <c:pt idx="47">
                  <c:v>1</c:v>
                </c:pt>
              </c:numCache>
            </c:numRef>
          </c:yVal>
          <c:smooth val="0"/>
          <c:extLst>
            <c:ext xmlns:c16="http://schemas.microsoft.com/office/drawing/2014/chart" uri="{C3380CC4-5D6E-409C-BE32-E72D297353CC}">
              <c16:uniqueId val="{00000002-B10E-427A-A6A5-CEC647A99C5A}"/>
            </c:ext>
          </c:extLst>
        </c:ser>
        <c:dLbls>
          <c:showLegendKey val="0"/>
          <c:showVal val="0"/>
          <c:showCatName val="0"/>
          <c:showSerName val="0"/>
          <c:showPercent val="0"/>
          <c:showBubbleSize val="0"/>
        </c:dLbls>
        <c:axId val="710893168"/>
        <c:axId val="710893496"/>
      </c:scatterChart>
      <c:valAx>
        <c:axId val="710893168"/>
        <c:scaling>
          <c:orientation val="minMax"/>
        </c:scaling>
        <c:delete val="0"/>
        <c:axPos val="b"/>
        <c:title>
          <c:tx>
            <c:rich>
              <a:bodyPr/>
              <a:lstStyle/>
              <a:p>
                <a:pPr>
                  <a:defRPr/>
                </a:pPr>
                <a:r>
                  <a:rPr lang="en-US"/>
                  <a:t>1 - Specificity</a:t>
                </a:r>
              </a:p>
            </c:rich>
          </c:tx>
          <c:overlay val="0"/>
        </c:title>
        <c:numFmt formatCode="General" sourceLinked="1"/>
        <c:majorTickMark val="out"/>
        <c:minorTickMark val="none"/>
        <c:tickLblPos val="nextTo"/>
        <c:crossAx val="710893496"/>
        <c:crosses val="autoZero"/>
        <c:crossBetween val="midCat"/>
      </c:valAx>
      <c:valAx>
        <c:axId val="710893496"/>
        <c:scaling>
          <c:orientation val="minMax"/>
        </c:scaling>
        <c:delete val="0"/>
        <c:axPos val="l"/>
        <c:majorGridlines/>
        <c:title>
          <c:tx>
            <c:rich>
              <a:bodyPr/>
              <a:lstStyle/>
              <a:p>
                <a:pPr>
                  <a:defRPr/>
                </a:pPr>
                <a:r>
                  <a:rPr lang="en-US"/>
                  <a:t>Sensitivity</a:t>
                </a:r>
              </a:p>
            </c:rich>
          </c:tx>
          <c:overlay val="0"/>
        </c:title>
        <c:numFmt formatCode="General" sourceLinked="1"/>
        <c:majorTickMark val="out"/>
        <c:minorTickMark val="none"/>
        <c:tickLblPos val="nextTo"/>
        <c:crossAx val="710893168"/>
        <c:crosses val="autoZero"/>
        <c:crossBetween val="midCat"/>
      </c:valAx>
      <c:spPr>
        <a:noFill/>
        <a:ln w="25400">
          <a:noFill/>
        </a:ln>
      </c:spPr>
    </c:plotArea>
    <c:legend>
      <c:legendPos val="r"/>
      <c:overlay val="0"/>
      <c:spPr>
        <a:ln>
          <a:solidFill>
            <a:srgbClr val="000000"/>
          </a:solidFill>
          <a:prstDash val="solid"/>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Lift chart (training dataset)</a:t>
            </a:r>
          </a:p>
        </c:rich>
      </c:tx>
      <c:overlay val="0"/>
    </c:title>
    <c:autoTitleDeleted val="0"/>
    <c:plotArea>
      <c:layout/>
      <c:scatterChart>
        <c:scatterStyle val="smoothMarker"/>
        <c:varyColors val="0"/>
        <c:ser>
          <c:idx val="0"/>
          <c:order val="0"/>
          <c:tx>
            <c:v>Cumulative Decision when sorted using predicted values</c:v>
          </c:tx>
          <c:spPr>
            <a:ln w="6350"/>
          </c:spPr>
          <c:marker>
            <c:symbol val="none"/>
          </c:marker>
          <c:xVal>
            <c:numRef>
              <c:f>DA_TrainingLiftChartLDA!$AZ$4:$AZ$53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DA_TrainingLiftChartLDA!$BC$4:$BC$53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17</c:v>
                </c:pt>
                <c:pt idx="18">
                  <c:v>17</c:v>
                </c:pt>
                <c:pt idx="19">
                  <c:v>18</c:v>
                </c:pt>
                <c:pt idx="20">
                  <c:v>19</c:v>
                </c:pt>
                <c:pt idx="21">
                  <c:v>20</c:v>
                </c:pt>
                <c:pt idx="22">
                  <c:v>21</c:v>
                </c:pt>
                <c:pt idx="23">
                  <c:v>22</c:v>
                </c:pt>
                <c:pt idx="24">
                  <c:v>22</c:v>
                </c:pt>
                <c:pt idx="25">
                  <c:v>22</c:v>
                </c:pt>
                <c:pt idx="26">
                  <c:v>22</c:v>
                </c:pt>
                <c:pt idx="27">
                  <c:v>22</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numCache>
            </c:numRef>
          </c:yVal>
          <c:smooth val="1"/>
          <c:extLst>
            <c:ext xmlns:c16="http://schemas.microsoft.com/office/drawing/2014/chart" uri="{C3380CC4-5D6E-409C-BE32-E72D297353CC}">
              <c16:uniqueId val="{00000001-CDFD-43F0-88DB-9D169B74D0A7}"/>
            </c:ext>
          </c:extLst>
        </c:ser>
        <c:ser>
          <c:idx val="1"/>
          <c:order val="1"/>
          <c:tx>
            <c:v>Cumulative Decision using average</c:v>
          </c:tx>
          <c:spPr>
            <a:ln w="6350"/>
          </c:spPr>
          <c:marker>
            <c:symbol val="none"/>
          </c:marker>
          <c:xVal>
            <c:numRef>
              <c:f>DA_TrainingLiftChartLDA!$AZ$4:$AZ$53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DA_TrainingLiftChartLDA!$BD$4:$BD$53</c:f>
              <c:numCache>
                <c:formatCode>General</c:formatCode>
                <c:ptCount val="50"/>
                <c:pt idx="0">
                  <c:v>0.46</c:v>
                </c:pt>
                <c:pt idx="1">
                  <c:v>0.92</c:v>
                </c:pt>
                <c:pt idx="2">
                  <c:v>1.3800000000000001</c:v>
                </c:pt>
                <c:pt idx="3">
                  <c:v>1.84</c:v>
                </c:pt>
                <c:pt idx="4">
                  <c:v>2.3000000000000003</c:v>
                </c:pt>
                <c:pt idx="5">
                  <c:v>2.7600000000000002</c:v>
                </c:pt>
                <c:pt idx="6">
                  <c:v>3.22</c:v>
                </c:pt>
                <c:pt idx="7">
                  <c:v>3.68</c:v>
                </c:pt>
                <c:pt idx="8">
                  <c:v>4.1400000000000006</c:v>
                </c:pt>
                <c:pt idx="9">
                  <c:v>4.6000000000000005</c:v>
                </c:pt>
                <c:pt idx="10">
                  <c:v>5.0600000000000005</c:v>
                </c:pt>
                <c:pt idx="11">
                  <c:v>5.5200000000000005</c:v>
                </c:pt>
                <c:pt idx="12">
                  <c:v>5.98</c:v>
                </c:pt>
                <c:pt idx="13">
                  <c:v>6.44</c:v>
                </c:pt>
                <c:pt idx="14">
                  <c:v>6.9</c:v>
                </c:pt>
                <c:pt idx="15">
                  <c:v>7.36</c:v>
                </c:pt>
                <c:pt idx="16">
                  <c:v>7.82</c:v>
                </c:pt>
                <c:pt idx="17">
                  <c:v>8.2800000000000011</c:v>
                </c:pt>
                <c:pt idx="18">
                  <c:v>8.74</c:v>
                </c:pt>
                <c:pt idx="19">
                  <c:v>9.2000000000000011</c:v>
                </c:pt>
                <c:pt idx="20">
                  <c:v>9.66</c:v>
                </c:pt>
                <c:pt idx="21">
                  <c:v>10.120000000000001</c:v>
                </c:pt>
                <c:pt idx="22">
                  <c:v>10.58</c:v>
                </c:pt>
                <c:pt idx="23">
                  <c:v>11.040000000000001</c:v>
                </c:pt>
                <c:pt idx="24">
                  <c:v>11.5</c:v>
                </c:pt>
                <c:pt idx="25">
                  <c:v>11.96</c:v>
                </c:pt>
                <c:pt idx="26">
                  <c:v>12.42</c:v>
                </c:pt>
                <c:pt idx="27">
                  <c:v>12.88</c:v>
                </c:pt>
                <c:pt idx="28">
                  <c:v>13.34</c:v>
                </c:pt>
                <c:pt idx="29">
                  <c:v>13.8</c:v>
                </c:pt>
                <c:pt idx="30">
                  <c:v>14.26</c:v>
                </c:pt>
                <c:pt idx="31">
                  <c:v>14.72</c:v>
                </c:pt>
                <c:pt idx="32">
                  <c:v>15.180000000000001</c:v>
                </c:pt>
                <c:pt idx="33">
                  <c:v>15.64</c:v>
                </c:pt>
                <c:pt idx="34">
                  <c:v>16.100000000000001</c:v>
                </c:pt>
                <c:pt idx="35">
                  <c:v>16.560000000000002</c:v>
                </c:pt>
                <c:pt idx="36">
                  <c:v>17.02</c:v>
                </c:pt>
                <c:pt idx="37">
                  <c:v>17.48</c:v>
                </c:pt>
                <c:pt idx="38">
                  <c:v>17.940000000000001</c:v>
                </c:pt>
                <c:pt idx="39">
                  <c:v>18.400000000000002</c:v>
                </c:pt>
                <c:pt idx="40">
                  <c:v>18.86</c:v>
                </c:pt>
                <c:pt idx="41">
                  <c:v>19.32</c:v>
                </c:pt>
                <c:pt idx="42">
                  <c:v>19.78</c:v>
                </c:pt>
                <c:pt idx="43">
                  <c:v>20.240000000000002</c:v>
                </c:pt>
                <c:pt idx="44">
                  <c:v>20.7</c:v>
                </c:pt>
                <c:pt idx="45">
                  <c:v>21.16</c:v>
                </c:pt>
                <c:pt idx="46">
                  <c:v>21.62</c:v>
                </c:pt>
                <c:pt idx="47">
                  <c:v>22.080000000000002</c:v>
                </c:pt>
                <c:pt idx="48">
                  <c:v>22.540000000000003</c:v>
                </c:pt>
                <c:pt idx="49">
                  <c:v>23</c:v>
                </c:pt>
              </c:numCache>
            </c:numRef>
          </c:yVal>
          <c:smooth val="1"/>
          <c:extLst>
            <c:ext xmlns:c16="http://schemas.microsoft.com/office/drawing/2014/chart" uri="{C3380CC4-5D6E-409C-BE32-E72D297353CC}">
              <c16:uniqueId val="{00000002-CDFD-43F0-88DB-9D169B74D0A7}"/>
            </c:ext>
          </c:extLst>
        </c:ser>
        <c:dLbls>
          <c:showLegendKey val="0"/>
          <c:showVal val="0"/>
          <c:showCatName val="0"/>
          <c:showSerName val="0"/>
          <c:showPercent val="0"/>
          <c:showBubbleSize val="0"/>
        </c:dLbls>
        <c:axId val="957724864"/>
        <c:axId val="957722568"/>
      </c:scatterChart>
      <c:valAx>
        <c:axId val="957724864"/>
        <c:scaling>
          <c:orientation val="minMax"/>
        </c:scaling>
        <c:delete val="0"/>
        <c:axPos val="b"/>
        <c:title>
          <c:tx>
            <c:rich>
              <a:bodyPr/>
              <a:lstStyle/>
              <a:p>
                <a:pPr>
                  <a:defRPr/>
                </a:pPr>
                <a:r>
                  <a:rPr lang="en-US"/>
                  <a:t># Cases</a:t>
                </a:r>
              </a:p>
            </c:rich>
          </c:tx>
          <c:overlay val="0"/>
        </c:title>
        <c:numFmt formatCode="General" sourceLinked="1"/>
        <c:majorTickMark val="out"/>
        <c:minorTickMark val="none"/>
        <c:tickLblPos val="nextTo"/>
        <c:crossAx val="957722568"/>
        <c:crosses val="autoZero"/>
        <c:crossBetween val="midCat"/>
      </c:valAx>
      <c:valAx>
        <c:axId val="957722568"/>
        <c:scaling>
          <c:orientation val="minMax"/>
        </c:scaling>
        <c:delete val="0"/>
        <c:axPos val="l"/>
        <c:majorGridlines/>
        <c:title>
          <c:tx>
            <c:rich>
              <a:bodyPr/>
              <a:lstStyle/>
              <a:p>
                <a:pPr>
                  <a:defRPr/>
                </a:pPr>
                <a:r>
                  <a:rPr lang="en-US"/>
                  <a:t>Cumulative</a:t>
                </a:r>
              </a:p>
            </c:rich>
          </c:tx>
          <c:overlay val="0"/>
        </c:title>
        <c:numFmt formatCode="General" sourceLinked="1"/>
        <c:majorTickMark val="out"/>
        <c:minorTickMark val="none"/>
        <c:tickLblPos val="nextTo"/>
        <c:crossAx val="957724864"/>
        <c:crosses val="autoZero"/>
        <c:crossBetween val="midCat"/>
      </c:valAx>
      <c:spPr>
        <a:noFill/>
        <a:ln w="25400">
          <a:noFill/>
        </a:ln>
      </c:spPr>
    </c:plotArea>
    <c:legend>
      <c:legendPos val="r"/>
      <c:overlay val="0"/>
      <c:spPr>
        <a:ln>
          <a:solidFill>
            <a:srgbClr val="000000"/>
          </a:solidFill>
          <a:prstDash val="solid"/>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Decile-wise lift chart (training dataset)</a:t>
            </a:r>
          </a:p>
        </c:rich>
      </c:tx>
      <c:overlay val="0"/>
    </c:title>
    <c:autoTitleDeleted val="0"/>
    <c:plotArea>
      <c:layout/>
      <c:barChart>
        <c:barDir val="col"/>
        <c:grouping val="clustered"/>
        <c:varyColors val="0"/>
        <c:ser>
          <c:idx val="0"/>
          <c:order val="0"/>
          <c:invertIfNegative val="0"/>
          <c:cat>
            <c:numRef>
              <c:f>DA_TrainingLiftChartLDA!$BE$4:$BE$13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DA_TrainingLiftChartLDA!$BF$4:$BF$13</c:f>
              <c:numCache>
                <c:formatCode>General</c:formatCode>
                <c:ptCount val="10"/>
                <c:pt idx="0">
                  <c:v>2.1739130434782608</c:v>
                </c:pt>
                <c:pt idx="1">
                  <c:v>2.1739130434782608</c:v>
                </c:pt>
                <c:pt idx="2">
                  <c:v>2.1739130434782608</c:v>
                </c:pt>
                <c:pt idx="3">
                  <c:v>1.3043478260869563</c:v>
                </c:pt>
                <c:pt idx="4">
                  <c:v>1.7391304347826084</c:v>
                </c:pt>
                <c:pt idx="5">
                  <c:v>0.43478260869565211</c:v>
                </c:pt>
                <c:pt idx="6">
                  <c:v>0</c:v>
                </c:pt>
                <c:pt idx="7">
                  <c:v>0</c:v>
                </c:pt>
                <c:pt idx="8">
                  <c:v>0</c:v>
                </c:pt>
                <c:pt idx="9">
                  <c:v>0</c:v>
                </c:pt>
              </c:numCache>
            </c:numRef>
          </c:val>
          <c:extLst>
            <c:ext xmlns:c16="http://schemas.microsoft.com/office/drawing/2014/chart" uri="{C3380CC4-5D6E-409C-BE32-E72D297353CC}">
              <c16:uniqueId val="{00000001-025E-40C0-AFB6-E60DCF0D70CE}"/>
            </c:ext>
          </c:extLst>
        </c:ser>
        <c:dLbls>
          <c:showLegendKey val="0"/>
          <c:showVal val="0"/>
          <c:showCatName val="0"/>
          <c:showSerName val="0"/>
          <c:showPercent val="0"/>
          <c:showBubbleSize val="0"/>
        </c:dLbls>
        <c:gapWidth val="150"/>
        <c:axId val="957722896"/>
        <c:axId val="957723552"/>
      </c:barChart>
      <c:catAx>
        <c:axId val="957722896"/>
        <c:scaling>
          <c:orientation val="minMax"/>
        </c:scaling>
        <c:delete val="0"/>
        <c:axPos val="b"/>
        <c:title>
          <c:tx>
            <c:rich>
              <a:bodyPr/>
              <a:lstStyle/>
              <a:p>
                <a:pPr>
                  <a:defRPr/>
                </a:pPr>
                <a:r>
                  <a:rPr lang="en-US"/>
                  <a:t>Deciles</a:t>
                </a:r>
              </a:p>
            </c:rich>
          </c:tx>
          <c:overlay val="0"/>
        </c:title>
        <c:numFmt formatCode="General" sourceLinked="1"/>
        <c:majorTickMark val="out"/>
        <c:minorTickMark val="none"/>
        <c:tickLblPos val="nextTo"/>
        <c:crossAx val="957723552"/>
        <c:crosses val="autoZero"/>
        <c:auto val="1"/>
        <c:lblAlgn val="ctr"/>
        <c:lblOffset val="100"/>
        <c:noMultiLvlLbl val="0"/>
      </c:catAx>
      <c:valAx>
        <c:axId val="957723552"/>
        <c:scaling>
          <c:orientation val="minMax"/>
        </c:scaling>
        <c:delete val="0"/>
        <c:axPos val="l"/>
        <c:majorGridlines/>
        <c:title>
          <c:tx>
            <c:rich>
              <a:bodyPr/>
              <a:lstStyle/>
              <a:p>
                <a:pPr>
                  <a:defRPr/>
                </a:pPr>
                <a:r>
                  <a:rPr lang="en-US"/>
                  <a:t>Decile mean / Global mean</a:t>
                </a:r>
              </a:p>
            </c:rich>
          </c:tx>
          <c:overlay val="0"/>
        </c:title>
        <c:numFmt formatCode="General" sourceLinked="1"/>
        <c:majorTickMark val="out"/>
        <c:minorTickMark val="none"/>
        <c:tickLblPos val="nextTo"/>
        <c:crossAx val="957722896"/>
        <c:crosses val="autoZero"/>
        <c:crossBetween val="between"/>
      </c:valAx>
      <c:spPr>
        <a:noFill/>
        <a:ln w="25400">
          <a:noFill/>
        </a:ln>
      </c:spPr>
    </c:plotArea>
    <c:legend>
      <c:legendPos val="r"/>
      <c:overlay val="0"/>
      <c:spPr>
        <a:ln>
          <a:solidFill>
            <a:srgbClr val="000000"/>
          </a:solidFill>
          <a:prstDash val="solid"/>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Lift chart (training dataset)</a:t>
            </a:r>
          </a:p>
        </c:rich>
      </c:tx>
      <c:overlay val="0"/>
    </c:title>
    <c:autoTitleDeleted val="0"/>
    <c:plotArea>
      <c:layout/>
      <c:scatterChart>
        <c:scatterStyle val="smoothMarker"/>
        <c:varyColors val="0"/>
        <c:ser>
          <c:idx val="0"/>
          <c:order val="0"/>
          <c:tx>
            <c:v>Cumulative Decision when sorted using predicted values</c:v>
          </c:tx>
          <c:spPr>
            <a:ln w="6350"/>
          </c:spPr>
          <c:marker>
            <c:symbol val="none"/>
          </c:marker>
          <c:xVal>
            <c:numRef>
              <c:f>LR_TrainingLiftChart!$AZ$4:$AZ$53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LR_TrainingLiftChart!$BC$4:$BC$53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18</c:v>
                </c:pt>
                <c:pt idx="19">
                  <c:v>19</c:v>
                </c:pt>
                <c:pt idx="20">
                  <c:v>19</c:v>
                </c:pt>
                <c:pt idx="21">
                  <c:v>20</c:v>
                </c:pt>
                <c:pt idx="22">
                  <c:v>20</c:v>
                </c:pt>
                <c:pt idx="23">
                  <c:v>21</c:v>
                </c:pt>
                <c:pt idx="24">
                  <c:v>22</c:v>
                </c:pt>
                <c:pt idx="25">
                  <c:v>22</c:v>
                </c:pt>
                <c:pt idx="26">
                  <c:v>22</c:v>
                </c:pt>
                <c:pt idx="27">
                  <c:v>22</c:v>
                </c:pt>
                <c:pt idx="28">
                  <c:v>23</c:v>
                </c:pt>
                <c:pt idx="29">
                  <c:v>23</c:v>
                </c:pt>
                <c:pt idx="30">
                  <c:v>23</c:v>
                </c:pt>
                <c:pt idx="31">
                  <c:v>23</c:v>
                </c:pt>
                <c:pt idx="32">
                  <c:v>23</c:v>
                </c:pt>
                <c:pt idx="33">
                  <c:v>23</c:v>
                </c:pt>
                <c:pt idx="34">
                  <c:v>23</c:v>
                </c:pt>
                <c:pt idx="35">
                  <c:v>23</c:v>
                </c:pt>
                <c:pt idx="36">
                  <c:v>23</c:v>
                </c:pt>
                <c:pt idx="37">
                  <c:v>23</c:v>
                </c:pt>
                <c:pt idx="38">
                  <c:v>23</c:v>
                </c:pt>
                <c:pt idx="39">
                  <c:v>23</c:v>
                </c:pt>
                <c:pt idx="40">
                  <c:v>23</c:v>
                </c:pt>
                <c:pt idx="41">
                  <c:v>23</c:v>
                </c:pt>
                <c:pt idx="42">
                  <c:v>23</c:v>
                </c:pt>
                <c:pt idx="43">
                  <c:v>23</c:v>
                </c:pt>
                <c:pt idx="44">
                  <c:v>23</c:v>
                </c:pt>
                <c:pt idx="45">
                  <c:v>23</c:v>
                </c:pt>
                <c:pt idx="46">
                  <c:v>23</c:v>
                </c:pt>
                <c:pt idx="47">
                  <c:v>23</c:v>
                </c:pt>
                <c:pt idx="48">
                  <c:v>23</c:v>
                </c:pt>
                <c:pt idx="49">
                  <c:v>23</c:v>
                </c:pt>
              </c:numCache>
            </c:numRef>
          </c:yVal>
          <c:smooth val="1"/>
          <c:extLst>
            <c:ext xmlns:c16="http://schemas.microsoft.com/office/drawing/2014/chart" uri="{C3380CC4-5D6E-409C-BE32-E72D297353CC}">
              <c16:uniqueId val="{00000001-E9A7-473C-91F9-22C2F70A0E4F}"/>
            </c:ext>
          </c:extLst>
        </c:ser>
        <c:ser>
          <c:idx val="1"/>
          <c:order val="1"/>
          <c:tx>
            <c:v>Cumulative Decision using average</c:v>
          </c:tx>
          <c:spPr>
            <a:ln w="6350"/>
          </c:spPr>
          <c:marker>
            <c:symbol val="none"/>
          </c:marker>
          <c:xVal>
            <c:numRef>
              <c:f>LR_TrainingLiftChart!$AZ$4:$AZ$53</c:f>
              <c:numCache>
                <c:formatCode>General</c:formatCode>
                <c:ptCount val="5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numCache>
            </c:numRef>
          </c:xVal>
          <c:yVal>
            <c:numRef>
              <c:f>LR_TrainingLiftChart!$BD$4:$BD$53</c:f>
              <c:numCache>
                <c:formatCode>General</c:formatCode>
                <c:ptCount val="50"/>
                <c:pt idx="0">
                  <c:v>0.46</c:v>
                </c:pt>
                <c:pt idx="1">
                  <c:v>0.92</c:v>
                </c:pt>
                <c:pt idx="2">
                  <c:v>1.3800000000000001</c:v>
                </c:pt>
                <c:pt idx="3">
                  <c:v>1.84</c:v>
                </c:pt>
                <c:pt idx="4">
                  <c:v>2.3000000000000003</c:v>
                </c:pt>
                <c:pt idx="5">
                  <c:v>2.7600000000000002</c:v>
                </c:pt>
                <c:pt idx="6">
                  <c:v>3.22</c:v>
                </c:pt>
                <c:pt idx="7">
                  <c:v>3.68</c:v>
                </c:pt>
                <c:pt idx="8">
                  <c:v>4.1400000000000006</c:v>
                </c:pt>
                <c:pt idx="9">
                  <c:v>4.6000000000000005</c:v>
                </c:pt>
                <c:pt idx="10">
                  <c:v>5.0600000000000005</c:v>
                </c:pt>
                <c:pt idx="11">
                  <c:v>5.5200000000000005</c:v>
                </c:pt>
                <c:pt idx="12">
                  <c:v>5.98</c:v>
                </c:pt>
                <c:pt idx="13">
                  <c:v>6.44</c:v>
                </c:pt>
                <c:pt idx="14">
                  <c:v>6.9</c:v>
                </c:pt>
                <c:pt idx="15">
                  <c:v>7.36</c:v>
                </c:pt>
                <c:pt idx="16">
                  <c:v>7.82</c:v>
                </c:pt>
                <c:pt idx="17">
                  <c:v>8.2800000000000011</c:v>
                </c:pt>
                <c:pt idx="18">
                  <c:v>8.74</c:v>
                </c:pt>
                <c:pt idx="19">
                  <c:v>9.2000000000000011</c:v>
                </c:pt>
                <c:pt idx="20">
                  <c:v>9.66</c:v>
                </c:pt>
                <c:pt idx="21">
                  <c:v>10.120000000000001</c:v>
                </c:pt>
                <c:pt idx="22">
                  <c:v>10.58</c:v>
                </c:pt>
                <c:pt idx="23">
                  <c:v>11.040000000000001</c:v>
                </c:pt>
                <c:pt idx="24">
                  <c:v>11.5</c:v>
                </c:pt>
                <c:pt idx="25">
                  <c:v>11.96</c:v>
                </c:pt>
                <c:pt idx="26">
                  <c:v>12.42</c:v>
                </c:pt>
                <c:pt idx="27">
                  <c:v>12.88</c:v>
                </c:pt>
                <c:pt idx="28">
                  <c:v>13.34</c:v>
                </c:pt>
                <c:pt idx="29">
                  <c:v>13.8</c:v>
                </c:pt>
                <c:pt idx="30">
                  <c:v>14.26</c:v>
                </c:pt>
                <c:pt idx="31">
                  <c:v>14.72</c:v>
                </c:pt>
                <c:pt idx="32">
                  <c:v>15.180000000000001</c:v>
                </c:pt>
                <c:pt idx="33">
                  <c:v>15.64</c:v>
                </c:pt>
                <c:pt idx="34">
                  <c:v>16.100000000000001</c:v>
                </c:pt>
                <c:pt idx="35">
                  <c:v>16.560000000000002</c:v>
                </c:pt>
                <c:pt idx="36">
                  <c:v>17.02</c:v>
                </c:pt>
                <c:pt idx="37">
                  <c:v>17.48</c:v>
                </c:pt>
                <c:pt idx="38">
                  <c:v>17.940000000000001</c:v>
                </c:pt>
                <c:pt idx="39">
                  <c:v>18.400000000000002</c:v>
                </c:pt>
                <c:pt idx="40">
                  <c:v>18.86</c:v>
                </c:pt>
                <c:pt idx="41">
                  <c:v>19.32</c:v>
                </c:pt>
                <c:pt idx="42">
                  <c:v>19.78</c:v>
                </c:pt>
                <c:pt idx="43">
                  <c:v>20.240000000000002</c:v>
                </c:pt>
                <c:pt idx="44">
                  <c:v>20.7</c:v>
                </c:pt>
                <c:pt idx="45">
                  <c:v>21.16</c:v>
                </c:pt>
                <c:pt idx="46">
                  <c:v>21.62</c:v>
                </c:pt>
                <c:pt idx="47">
                  <c:v>22.080000000000002</c:v>
                </c:pt>
                <c:pt idx="48">
                  <c:v>22.540000000000003</c:v>
                </c:pt>
                <c:pt idx="49">
                  <c:v>23</c:v>
                </c:pt>
              </c:numCache>
            </c:numRef>
          </c:yVal>
          <c:smooth val="1"/>
          <c:extLst>
            <c:ext xmlns:c16="http://schemas.microsoft.com/office/drawing/2014/chart" uri="{C3380CC4-5D6E-409C-BE32-E72D297353CC}">
              <c16:uniqueId val="{00000002-E9A7-473C-91F9-22C2F70A0E4F}"/>
            </c:ext>
          </c:extLst>
        </c:ser>
        <c:dLbls>
          <c:showLegendKey val="0"/>
          <c:showVal val="0"/>
          <c:showCatName val="0"/>
          <c:showSerName val="0"/>
          <c:showPercent val="0"/>
          <c:showBubbleSize val="0"/>
        </c:dLbls>
        <c:axId val="551920040"/>
        <c:axId val="551927584"/>
      </c:scatterChart>
      <c:valAx>
        <c:axId val="551920040"/>
        <c:scaling>
          <c:orientation val="minMax"/>
        </c:scaling>
        <c:delete val="0"/>
        <c:axPos val="b"/>
        <c:title>
          <c:tx>
            <c:rich>
              <a:bodyPr/>
              <a:lstStyle/>
              <a:p>
                <a:pPr>
                  <a:defRPr/>
                </a:pPr>
                <a:r>
                  <a:rPr lang="en-US"/>
                  <a:t># Cases</a:t>
                </a:r>
              </a:p>
            </c:rich>
          </c:tx>
          <c:overlay val="0"/>
        </c:title>
        <c:numFmt formatCode="General" sourceLinked="1"/>
        <c:majorTickMark val="out"/>
        <c:minorTickMark val="none"/>
        <c:tickLblPos val="nextTo"/>
        <c:crossAx val="551927584"/>
        <c:crosses val="autoZero"/>
        <c:crossBetween val="midCat"/>
      </c:valAx>
      <c:valAx>
        <c:axId val="551927584"/>
        <c:scaling>
          <c:orientation val="minMax"/>
        </c:scaling>
        <c:delete val="0"/>
        <c:axPos val="l"/>
        <c:majorGridlines/>
        <c:title>
          <c:tx>
            <c:rich>
              <a:bodyPr/>
              <a:lstStyle/>
              <a:p>
                <a:pPr>
                  <a:defRPr/>
                </a:pPr>
                <a:r>
                  <a:rPr lang="en-US"/>
                  <a:t>Cumulative</a:t>
                </a:r>
              </a:p>
            </c:rich>
          </c:tx>
          <c:overlay val="0"/>
        </c:title>
        <c:numFmt formatCode="General" sourceLinked="1"/>
        <c:majorTickMark val="out"/>
        <c:minorTickMark val="none"/>
        <c:tickLblPos val="nextTo"/>
        <c:crossAx val="551920040"/>
        <c:crosses val="autoZero"/>
        <c:crossBetween val="midCat"/>
      </c:valAx>
      <c:spPr>
        <a:noFill/>
        <a:ln w="25400">
          <a:noFill/>
        </a:ln>
      </c:spPr>
    </c:plotArea>
    <c:legend>
      <c:legendPos val="r"/>
      <c:overlay val="0"/>
      <c:spPr>
        <a:ln>
          <a:solidFill>
            <a:srgbClr val="000000"/>
          </a:solidFill>
          <a:prstDash val="solid"/>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Decile-wise lift chart (training dataset)</a:t>
            </a:r>
          </a:p>
        </c:rich>
      </c:tx>
      <c:overlay val="0"/>
    </c:title>
    <c:autoTitleDeleted val="0"/>
    <c:plotArea>
      <c:layout/>
      <c:barChart>
        <c:barDir val="col"/>
        <c:grouping val="clustered"/>
        <c:varyColors val="0"/>
        <c:ser>
          <c:idx val="0"/>
          <c:order val="0"/>
          <c:invertIfNegative val="0"/>
          <c:cat>
            <c:numRef>
              <c:f>LR_TrainingLiftChart!$BE$4:$BE$13</c:f>
              <c:numCache>
                <c:formatCode>General</c:formatCode>
                <c:ptCount val="10"/>
                <c:pt idx="0">
                  <c:v>1</c:v>
                </c:pt>
                <c:pt idx="1">
                  <c:v>2</c:v>
                </c:pt>
                <c:pt idx="2">
                  <c:v>3</c:v>
                </c:pt>
                <c:pt idx="3">
                  <c:v>4</c:v>
                </c:pt>
                <c:pt idx="4">
                  <c:v>5</c:v>
                </c:pt>
                <c:pt idx="5">
                  <c:v>6</c:v>
                </c:pt>
                <c:pt idx="6">
                  <c:v>7</c:v>
                </c:pt>
                <c:pt idx="7">
                  <c:v>8</c:v>
                </c:pt>
                <c:pt idx="8">
                  <c:v>9</c:v>
                </c:pt>
                <c:pt idx="9">
                  <c:v>10</c:v>
                </c:pt>
              </c:numCache>
            </c:numRef>
          </c:cat>
          <c:val>
            <c:numRef>
              <c:f>LR_TrainingLiftChart!$BF$4:$BF$13</c:f>
              <c:numCache>
                <c:formatCode>General</c:formatCode>
                <c:ptCount val="10"/>
                <c:pt idx="0">
                  <c:v>2.1739130434782608</c:v>
                </c:pt>
                <c:pt idx="1">
                  <c:v>2.1739130434782608</c:v>
                </c:pt>
                <c:pt idx="2">
                  <c:v>2.1739130434782608</c:v>
                </c:pt>
                <c:pt idx="3">
                  <c:v>1.7391304347826084</c:v>
                </c:pt>
                <c:pt idx="4">
                  <c:v>1.3043478260869563</c:v>
                </c:pt>
                <c:pt idx="5">
                  <c:v>0.43478260869565211</c:v>
                </c:pt>
                <c:pt idx="6">
                  <c:v>0</c:v>
                </c:pt>
                <c:pt idx="7">
                  <c:v>0</c:v>
                </c:pt>
                <c:pt idx="8">
                  <c:v>0</c:v>
                </c:pt>
                <c:pt idx="9">
                  <c:v>0</c:v>
                </c:pt>
              </c:numCache>
            </c:numRef>
          </c:val>
          <c:extLst>
            <c:ext xmlns:c16="http://schemas.microsoft.com/office/drawing/2014/chart" uri="{C3380CC4-5D6E-409C-BE32-E72D297353CC}">
              <c16:uniqueId val="{00000001-AB9C-41C3-94A3-EFF4B19C2A79}"/>
            </c:ext>
          </c:extLst>
        </c:ser>
        <c:dLbls>
          <c:showLegendKey val="0"/>
          <c:showVal val="0"/>
          <c:showCatName val="0"/>
          <c:showSerName val="0"/>
          <c:showPercent val="0"/>
          <c:showBubbleSize val="0"/>
        </c:dLbls>
        <c:gapWidth val="150"/>
        <c:axId val="957764880"/>
        <c:axId val="957765208"/>
      </c:barChart>
      <c:catAx>
        <c:axId val="957764880"/>
        <c:scaling>
          <c:orientation val="minMax"/>
        </c:scaling>
        <c:delete val="0"/>
        <c:axPos val="b"/>
        <c:title>
          <c:tx>
            <c:rich>
              <a:bodyPr/>
              <a:lstStyle/>
              <a:p>
                <a:pPr>
                  <a:defRPr/>
                </a:pPr>
                <a:r>
                  <a:rPr lang="en-US"/>
                  <a:t>Deciles</a:t>
                </a:r>
              </a:p>
            </c:rich>
          </c:tx>
          <c:overlay val="0"/>
        </c:title>
        <c:numFmt formatCode="General" sourceLinked="1"/>
        <c:majorTickMark val="out"/>
        <c:minorTickMark val="none"/>
        <c:tickLblPos val="nextTo"/>
        <c:crossAx val="957765208"/>
        <c:crosses val="autoZero"/>
        <c:auto val="1"/>
        <c:lblAlgn val="ctr"/>
        <c:lblOffset val="100"/>
        <c:noMultiLvlLbl val="0"/>
      </c:catAx>
      <c:valAx>
        <c:axId val="957765208"/>
        <c:scaling>
          <c:orientation val="minMax"/>
        </c:scaling>
        <c:delete val="0"/>
        <c:axPos val="l"/>
        <c:majorGridlines/>
        <c:title>
          <c:tx>
            <c:rich>
              <a:bodyPr/>
              <a:lstStyle/>
              <a:p>
                <a:pPr>
                  <a:defRPr/>
                </a:pPr>
                <a:r>
                  <a:rPr lang="en-US"/>
                  <a:t>Decile mean / Global mean</a:t>
                </a:r>
              </a:p>
            </c:rich>
          </c:tx>
          <c:overlay val="0"/>
        </c:title>
        <c:numFmt formatCode="General" sourceLinked="1"/>
        <c:majorTickMark val="out"/>
        <c:minorTickMark val="none"/>
        <c:tickLblPos val="nextTo"/>
        <c:crossAx val="957764880"/>
        <c:crosses val="autoZero"/>
        <c:crossBetween val="between"/>
      </c:valAx>
      <c:spPr>
        <a:noFill/>
        <a:ln w="25400">
          <a:noFill/>
        </a:ln>
      </c:spPr>
    </c:plotArea>
    <c:legend>
      <c:legendPos val="r"/>
      <c:overlay val="0"/>
      <c:spPr>
        <a:ln>
          <a:solidFill>
            <a:srgbClr val="000000"/>
          </a:solidFill>
          <a:prstDash val="solid"/>
        </a:ln>
      </c:spPr>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png"/><Relationship Id="rId2" Type="http://schemas.openxmlformats.org/officeDocument/2006/relationships/image" Target="../media/image7.png"/><Relationship Id="rId1" Type="http://schemas.openxmlformats.org/officeDocument/2006/relationships/image" Target="../media/image6.png"/><Relationship Id="rId4"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0.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0.xml"/><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6</xdr:col>
      <xdr:colOff>552450</xdr:colOff>
      <xdr:row>1</xdr:row>
      <xdr:rowOff>96518</xdr:rowOff>
    </xdr:from>
    <xdr:to>
      <xdr:col>14</xdr:col>
      <xdr:colOff>341960</xdr:colOff>
      <xdr:row>15</xdr:row>
      <xdr:rowOff>170846</xdr:rowOff>
    </xdr:to>
    <xdr:pic>
      <xdr:nvPicPr>
        <xdr:cNvPr id="6" name="BoxPlot10.2">
          <a:extLst>
            <a:ext uri="{FF2B5EF4-FFF2-40B4-BE49-F238E27FC236}">
              <a16:creationId xmlns:a16="http://schemas.microsoft.com/office/drawing/2014/main" id="{98831F2B-C63D-4339-93BB-2C41C3F394C9}"/>
            </a:ext>
          </a:extLst>
        </xdr:cNvPr>
        <xdr:cNvPicPr>
          <a:picLocks noChangeAspect="1"/>
        </xdr:cNvPicPr>
      </xdr:nvPicPr>
      <xdr:blipFill>
        <a:blip xmlns:r="http://schemas.openxmlformats.org/officeDocument/2006/relationships" r:embed="rId1"/>
        <a:stretch>
          <a:fillRect/>
        </a:stretch>
      </xdr:blipFill>
      <xdr:spPr>
        <a:xfrm>
          <a:off x="8439150" y="287018"/>
          <a:ext cx="4666310" cy="2998503"/>
        </a:xfrm>
        <a:prstGeom prst="rect">
          <a:avLst/>
        </a:prstGeom>
      </xdr:spPr>
    </xdr:pic>
    <xdr:clientData/>
  </xdr:twoCellAnchor>
  <xdr:twoCellAnchor editAs="oneCell">
    <xdr:from>
      <xdr:col>15</xdr:col>
      <xdr:colOff>0</xdr:colOff>
      <xdr:row>2</xdr:row>
      <xdr:rowOff>123825</xdr:rowOff>
    </xdr:from>
    <xdr:to>
      <xdr:col>18</xdr:col>
      <xdr:colOff>123581</xdr:colOff>
      <xdr:row>5</xdr:row>
      <xdr:rowOff>190388</xdr:rowOff>
    </xdr:to>
    <xdr:pic>
      <xdr:nvPicPr>
        <xdr:cNvPr id="7" name="Picture 6">
          <a:extLst>
            <a:ext uri="{FF2B5EF4-FFF2-40B4-BE49-F238E27FC236}">
              <a16:creationId xmlns:a16="http://schemas.microsoft.com/office/drawing/2014/main" id="{98CB5398-DA04-43FA-98D8-6B76DCA2B2FE}"/>
            </a:ext>
          </a:extLst>
        </xdr:cNvPr>
        <xdr:cNvPicPr>
          <a:picLocks noChangeAspect="1"/>
        </xdr:cNvPicPr>
      </xdr:nvPicPr>
      <xdr:blipFill>
        <a:blip xmlns:r="http://schemas.openxmlformats.org/officeDocument/2006/relationships" r:embed="rId2"/>
        <a:stretch>
          <a:fillRect/>
        </a:stretch>
      </xdr:blipFill>
      <xdr:spPr>
        <a:xfrm>
          <a:off x="9772650" y="504825"/>
          <a:ext cx="1952381" cy="895238"/>
        </a:xfrm>
        <a:prstGeom prst="rect">
          <a:avLst/>
        </a:prstGeom>
      </xdr:spPr>
    </xdr:pic>
    <xdr:clientData/>
  </xdr:twoCellAnchor>
  <xdr:twoCellAnchor editAs="oneCell">
    <xdr:from>
      <xdr:col>15</xdr:col>
      <xdr:colOff>0</xdr:colOff>
      <xdr:row>7</xdr:row>
      <xdr:rowOff>409575</xdr:rowOff>
    </xdr:from>
    <xdr:to>
      <xdr:col>18</xdr:col>
      <xdr:colOff>85486</xdr:colOff>
      <xdr:row>12</xdr:row>
      <xdr:rowOff>161810</xdr:rowOff>
    </xdr:to>
    <xdr:pic>
      <xdr:nvPicPr>
        <xdr:cNvPr id="8" name="Picture 7">
          <a:extLst>
            <a:ext uri="{FF2B5EF4-FFF2-40B4-BE49-F238E27FC236}">
              <a16:creationId xmlns:a16="http://schemas.microsoft.com/office/drawing/2014/main" id="{E208CB31-3A62-41AE-9C0B-CA9C35216C4C}"/>
            </a:ext>
          </a:extLst>
        </xdr:cNvPr>
        <xdr:cNvPicPr>
          <a:picLocks noChangeAspect="1"/>
        </xdr:cNvPicPr>
      </xdr:nvPicPr>
      <xdr:blipFill>
        <a:blip xmlns:r="http://schemas.openxmlformats.org/officeDocument/2006/relationships" r:embed="rId3"/>
        <a:stretch>
          <a:fillRect/>
        </a:stretch>
      </xdr:blipFill>
      <xdr:spPr>
        <a:xfrm>
          <a:off x="9772650" y="2000250"/>
          <a:ext cx="1914286" cy="923810"/>
        </a:xfrm>
        <a:prstGeom prst="rect">
          <a:avLst/>
        </a:prstGeom>
      </xdr:spPr>
    </xdr:pic>
    <xdr:clientData/>
  </xdr:twoCellAnchor>
  <xdr:twoCellAnchor editAs="oneCell">
    <xdr:from>
      <xdr:col>15</xdr:col>
      <xdr:colOff>47625</xdr:colOff>
      <xdr:row>14</xdr:row>
      <xdr:rowOff>66675</xdr:rowOff>
    </xdr:from>
    <xdr:to>
      <xdr:col>18</xdr:col>
      <xdr:colOff>180730</xdr:colOff>
      <xdr:row>19</xdr:row>
      <xdr:rowOff>18937</xdr:rowOff>
    </xdr:to>
    <xdr:pic>
      <xdr:nvPicPr>
        <xdr:cNvPr id="9" name="Picture 8">
          <a:extLst>
            <a:ext uri="{FF2B5EF4-FFF2-40B4-BE49-F238E27FC236}">
              <a16:creationId xmlns:a16="http://schemas.microsoft.com/office/drawing/2014/main" id="{9C84116F-F41C-4310-8DED-E2CB2385D3E4}"/>
            </a:ext>
          </a:extLst>
        </xdr:cNvPr>
        <xdr:cNvPicPr>
          <a:picLocks noChangeAspect="1"/>
        </xdr:cNvPicPr>
      </xdr:nvPicPr>
      <xdr:blipFill>
        <a:blip xmlns:r="http://schemas.openxmlformats.org/officeDocument/2006/relationships" r:embed="rId4"/>
        <a:stretch>
          <a:fillRect/>
        </a:stretch>
      </xdr:blipFill>
      <xdr:spPr>
        <a:xfrm>
          <a:off x="9820275" y="2990850"/>
          <a:ext cx="1961905" cy="904762"/>
        </a:xfrm>
        <a:prstGeom prst="rect">
          <a:avLst/>
        </a:prstGeom>
      </xdr:spPr>
    </xdr:pic>
    <xdr:clientData/>
  </xdr:twoCellAnchor>
  <xdr:twoCellAnchor editAs="oneCell">
    <xdr:from>
      <xdr:col>15</xdr:col>
      <xdr:colOff>0</xdr:colOff>
      <xdr:row>21</xdr:row>
      <xdr:rowOff>0</xdr:rowOff>
    </xdr:from>
    <xdr:to>
      <xdr:col>18</xdr:col>
      <xdr:colOff>114057</xdr:colOff>
      <xdr:row>25</xdr:row>
      <xdr:rowOff>171333</xdr:rowOff>
    </xdr:to>
    <xdr:pic>
      <xdr:nvPicPr>
        <xdr:cNvPr id="10" name="Picture 9">
          <a:extLst>
            <a:ext uri="{FF2B5EF4-FFF2-40B4-BE49-F238E27FC236}">
              <a16:creationId xmlns:a16="http://schemas.microsoft.com/office/drawing/2014/main" id="{B09F58BF-FF46-491C-AD27-2C4F99D69B3C}"/>
            </a:ext>
          </a:extLst>
        </xdr:cNvPr>
        <xdr:cNvPicPr>
          <a:picLocks noChangeAspect="1"/>
        </xdr:cNvPicPr>
      </xdr:nvPicPr>
      <xdr:blipFill>
        <a:blip xmlns:r="http://schemas.openxmlformats.org/officeDocument/2006/relationships" r:embed="rId5"/>
        <a:stretch>
          <a:fillRect/>
        </a:stretch>
      </xdr:blipFill>
      <xdr:spPr>
        <a:xfrm>
          <a:off x="9772650" y="4257675"/>
          <a:ext cx="1942857" cy="93333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28574</xdr:colOff>
      <xdr:row>2</xdr:row>
      <xdr:rowOff>186759</xdr:rowOff>
    </xdr:from>
    <xdr:to>
      <xdr:col>17</xdr:col>
      <xdr:colOff>400049</xdr:colOff>
      <xdr:row>20</xdr:row>
      <xdr:rowOff>151367</xdr:rowOff>
    </xdr:to>
    <xdr:pic>
      <xdr:nvPicPr>
        <xdr:cNvPr id="2" name="Parallel10.3">
          <a:extLst>
            <a:ext uri="{FF2B5EF4-FFF2-40B4-BE49-F238E27FC236}">
              <a16:creationId xmlns:a16="http://schemas.microsoft.com/office/drawing/2014/main" id="{0FBF8EEA-FC3E-458A-B957-E82CD99DF0B2}"/>
            </a:ext>
          </a:extLst>
        </xdr:cNvPr>
        <xdr:cNvPicPr>
          <a:picLocks noChangeAspect="1"/>
        </xdr:cNvPicPr>
      </xdr:nvPicPr>
      <xdr:blipFill>
        <a:blip xmlns:r="http://schemas.openxmlformats.org/officeDocument/2006/relationships" r:embed="rId1"/>
        <a:stretch>
          <a:fillRect/>
        </a:stretch>
      </xdr:blipFill>
      <xdr:spPr>
        <a:xfrm>
          <a:off x="8496299" y="567759"/>
          <a:ext cx="6181725" cy="3412658"/>
        </a:xfrm>
        <a:prstGeom prst="rect">
          <a:avLst/>
        </a:prstGeom>
      </xdr:spPr>
    </xdr:pic>
    <xdr:clientData/>
  </xdr:twoCellAnchor>
  <xdr:twoCellAnchor editAs="oneCell">
    <xdr:from>
      <xdr:col>17</xdr:col>
      <xdr:colOff>523875</xdr:colOff>
      <xdr:row>0</xdr:row>
      <xdr:rowOff>99249</xdr:rowOff>
    </xdr:from>
    <xdr:to>
      <xdr:col>25</xdr:col>
      <xdr:colOff>16559</xdr:colOff>
      <xdr:row>12</xdr:row>
      <xdr:rowOff>80199</xdr:rowOff>
    </xdr:to>
    <xdr:pic>
      <xdr:nvPicPr>
        <xdr:cNvPr id="3" name="Picture 2">
          <a:extLst>
            <a:ext uri="{FF2B5EF4-FFF2-40B4-BE49-F238E27FC236}">
              <a16:creationId xmlns:a16="http://schemas.microsoft.com/office/drawing/2014/main" id="{8A2EC43A-1E1A-4959-9C20-7CA6DEAEAB92}"/>
            </a:ext>
          </a:extLst>
        </xdr:cNvPr>
        <xdr:cNvPicPr>
          <a:picLocks noChangeAspect="1"/>
        </xdr:cNvPicPr>
      </xdr:nvPicPr>
      <xdr:blipFill>
        <a:blip xmlns:r="http://schemas.openxmlformats.org/officeDocument/2006/relationships" r:embed="rId2"/>
        <a:stretch>
          <a:fillRect/>
        </a:stretch>
      </xdr:blipFill>
      <xdr:spPr>
        <a:xfrm>
          <a:off x="14801850" y="99249"/>
          <a:ext cx="4140884" cy="2286000"/>
        </a:xfrm>
        <a:prstGeom prst="rect">
          <a:avLst/>
        </a:prstGeom>
      </xdr:spPr>
    </xdr:pic>
    <xdr:clientData/>
  </xdr:twoCellAnchor>
  <xdr:twoCellAnchor editAs="oneCell">
    <xdr:from>
      <xdr:col>26</xdr:col>
      <xdr:colOff>0</xdr:colOff>
      <xdr:row>1</xdr:row>
      <xdr:rowOff>0</xdr:rowOff>
    </xdr:from>
    <xdr:to>
      <xdr:col>33</xdr:col>
      <xdr:colOff>73709</xdr:colOff>
      <xdr:row>12</xdr:row>
      <xdr:rowOff>171450</xdr:rowOff>
    </xdr:to>
    <xdr:pic>
      <xdr:nvPicPr>
        <xdr:cNvPr id="4" name="Picture 3">
          <a:extLst>
            <a:ext uri="{FF2B5EF4-FFF2-40B4-BE49-F238E27FC236}">
              <a16:creationId xmlns:a16="http://schemas.microsoft.com/office/drawing/2014/main" id="{44D8A3AD-577A-478E-AC90-E27E022B3EE3}"/>
            </a:ext>
          </a:extLst>
        </xdr:cNvPr>
        <xdr:cNvPicPr>
          <a:picLocks noChangeAspect="1"/>
        </xdr:cNvPicPr>
      </xdr:nvPicPr>
      <xdr:blipFill>
        <a:blip xmlns:r="http://schemas.openxmlformats.org/officeDocument/2006/relationships" r:embed="rId3"/>
        <a:stretch>
          <a:fillRect/>
        </a:stretch>
      </xdr:blipFill>
      <xdr:spPr>
        <a:xfrm>
          <a:off x="19507200" y="190500"/>
          <a:ext cx="4140884" cy="2286000"/>
        </a:xfrm>
        <a:prstGeom prst="rect">
          <a:avLst/>
        </a:prstGeom>
      </xdr:spPr>
    </xdr:pic>
    <xdr:clientData/>
  </xdr:twoCellAnchor>
  <xdr:twoCellAnchor editAs="oneCell">
    <xdr:from>
      <xdr:col>18</xdr:col>
      <xdr:colOff>0</xdr:colOff>
      <xdr:row>18</xdr:row>
      <xdr:rowOff>0</xdr:rowOff>
    </xdr:from>
    <xdr:to>
      <xdr:col>25</xdr:col>
      <xdr:colOff>73709</xdr:colOff>
      <xdr:row>30</xdr:row>
      <xdr:rowOff>0</xdr:rowOff>
    </xdr:to>
    <xdr:pic>
      <xdr:nvPicPr>
        <xdr:cNvPr id="5" name="Picture 4">
          <a:extLst>
            <a:ext uri="{FF2B5EF4-FFF2-40B4-BE49-F238E27FC236}">
              <a16:creationId xmlns:a16="http://schemas.microsoft.com/office/drawing/2014/main" id="{30403789-55BD-4D66-878C-5F2E692F0662}"/>
            </a:ext>
          </a:extLst>
        </xdr:cNvPr>
        <xdr:cNvPicPr>
          <a:picLocks noChangeAspect="1"/>
        </xdr:cNvPicPr>
      </xdr:nvPicPr>
      <xdr:blipFill>
        <a:blip xmlns:r="http://schemas.openxmlformats.org/officeDocument/2006/relationships" r:embed="rId4"/>
        <a:stretch>
          <a:fillRect/>
        </a:stretch>
      </xdr:blipFill>
      <xdr:spPr>
        <a:xfrm>
          <a:off x="14859000" y="3448050"/>
          <a:ext cx="4140884" cy="2286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0</xdr:colOff>
      <xdr:row>3</xdr:row>
      <xdr:rowOff>0</xdr:rowOff>
    </xdr:from>
    <xdr:to>
      <xdr:col>16</xdr:col>
      <xdr:colOff>456489</xdr:colOff>
      <xdr:row>28</xdr:row>
      <xdr:rowOff>47021</xdr:rowOff>
    </xdr:to>
    <xdr:pic>
      <xdr:nvPicPr>
        <xdr:cNvPr id="2" name="Picture 1">
          <a:extLst>
            <a:ext uri="{FF2B5EF4-FFF2-40B4-BE49-F238E27FC236}">
              <a16:creationId xmlns:a16="http://schemas.microsoft.com/office/drawing/2014/main" id="{A0DCC646-07F2-4197-B386-C2E4B0C2FC86}"/>
            </a:ext>
          </a:extLst>
        </xdr:cNvPr>
        <xdr:cNvPicPr>
          <a:picLocks noChangeAspect="1"/>
        </xdr:cNvPicPr>
      </xdr:nvPicPr>
      <xdr:blipFill>
        <a:blip xmlns:r="http://schemas.openxmlformats.org/officeDocument/2006/relationships" r:embed="rId1"/>
        <a:stretch>
          <a:fillRect/>
        </a:stretch>
      </xdr:blipFill>
      <xdr:spPr>
        <a:xfrm>
          <a:off x="8467725" y="571500"/>
          <a:ext cx="5685714" cy="4828571"/>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127000</xdr:colOff>
      <xdr:row>7</xdr:row>
      <xdr:rowOff>133350</xdr:rowOff>
    </xdr:from>
    <xdr:to>
      <xdr:col>13</xdr:col>
      <xdr:colOff>180975</xdr:colOff>
      <xdr:row>34</xdr:row>
      <xdr:rowOff>69850</xdr:rowOff>
    </xdr:to>
    <xdr:graphicFrame macro="">
      <xdr:nvGraphicFramePr>
        <xdr:cNvPr id="2" name="Chart 1">
          <a:extLst>
            <a:ext uri="{FF2B5EF4-FFF2-40B4-BE49-F238E27FC236}">
              <a16:creationId xmlns:a16="http://schemas.microsoft.com/office/drawing/2014/main" id="{E9797839-1218-4C42-94E5-3429FA04EF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127000</xdr:colOff>
      <xdr:row>11</xdr:row>
      <xdr:rowOff>133350</xdr:rowOff>
    </xdr:from>
    <xdr:to>
      <xdr:col>7</xdr:col>
      <xdr:colOff>304800</xdr:colOff>
      <xdr:row>28</xdr:row>
      <xdr:rowOff>69850</xdr:rowOff>
    </xdr:to>
    <xdr:graphicFrame macro="">
      <xdr:nvGraphicFramePr>
        <xdr:cNvPr id="2" name="Chart 1">
          <a:extLst>
            <a:ext uri="{FF2B5EF4-FFF2-40B4-BE49-F238E27FC236}">
              <a16:creationId xmlns:a16="http://schemas.microsoft.com/office/drawing/2014/main" id="{413E0B70-C16E-4236-9502-5912055E5B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431800</xdr:colOff>
      <xdr:row>11</xdr:row>
      <xdr:rowOff>133350</xdr:rowOff>
    </xdr:from>
    <xdr:to>
      <xdr:col>14</xdr:col>
      <xdr:colOff>476250</xdr:colOff>
      <xdr:row>28</xdr:row>
      <xdr:rowOff>69850</xdr:rowOff>
    </xdr:to>
    <xdr:graphicFrame macro="">
      <xdr:nvGraphicFramePr>
        <xdr:cNvPr id="3" name="Chart 2">
          <a:extLst>
            <a:ext uri="{FF2B5EF4-FFF2-40B4-BE49-F238E27FC236}">
              <a16:creationId xmlns:a16="http://schemas.microsoft.com/office/drawing/2014/main" id="{6A08969B-2950-434E-8715-8321A94829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31</xdr:row>
      <xdr:rowOff>133350</xdr:rowOff>
    </xdr:from>
    <xdr:to>
      <xdr:col>7</xdr:col>
      <xdr:colOff>304800</xdr:colOff>
      <xdr:row>48</xdr:row>
      <xdr:rowOff>69850</xdr:rowOff>
    </xdr:to>
    <xdr:graphicFrame macro="">
      <xdr:nvGraphicFramePr>
        <xdr:cNvPr id="4" name="Chart 3">
          <a:extLst>
            <a:ext uri="{FF2B5EF4-FFF2-40B4-BE49-F238E27FC236}">
              <a16:creationId xmlns:a16="http://schemas.microsoft.com/office/drawing/2014/main" id="{7CF2CDDD-967F-493F-A170-B325BFFE64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127000</xdr:colOff>
      <xdr:row>31</xdr:row>
      <xdr:rowOff>133350</xdr:rowOff>
    </xdr:from>
    <xdr:to>
      <xdr:col>7</xdr:col>
      <xdr:colOff>304800</xdr:colOff>
      <xdr:row>48</xdr:row>
      <xdr:rowOff>69850</xdr:rowOff>
    </xdr:to>
    <xdr:graphicFrame macro="">
      <xdr:nvGraphicFramePr>
        <xdr:cNvPr id="2" name="Chart 1">
          <a:extLst>
            <a:ext uri="{FF2B5EF4-FFF2-40B4-BE49-F238E27FC236}">
              <a16:creationId xmlns:a16="http://schemas.microsoft.com/office/drawing/2014/main" id="{05FA3711-189D-4EE5-9BE5-3514275995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11</xdr:row>
      <xdr:rowOff>133350</xdr:rowOff>
    </xdr:from>
    <xdr:to>
      <xdr:col>7</xdr:col>
      <xdr:colOff>304800</xdr:colOff>
      <xdr:row>28</xdr:row>
      <xdr:rowOff>69850</xdr:rowOff>
    </xdr:to>
    <xdr:graphicFrame macro="">
      <xdr:nvGraphicFramePr>
        <xdr:cNvPr id="3" name="Chart 2">
          <a:extLst>
            <a:ext uri="{FF2B5EF4-FFF2-40B4-BE49-F238E27FC236}">
              <a16:creationId xmlns:a16="http://schemas.microsoft.com/office/drawing/2014/main" id="{1F1AA232-49BD-4E0C-A201-503D96773B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431800</xdr:colOff>
      <xdr:row>11</xdr:row>
      <xdr:rowOff>133350</xdr:rowOff>
    </xdr:from>
    <xdr:to>
      <xdr:col>14</xdr:col>
      <xdr:colOff>476250</xdr:colOff>
      <xdr:row>28</xdr:row>
      <xdr:rowOff>69850</xdr:rowOff>
    </xdr:to>
    <xdr:graphicFrame macro="">
      <xdr:nvGraphicFramePr>
        <xdr:cNvPr id="4" name="Chart 3">
          <a:extLst>
            <a:ext uri="{FF2B5EF4-FFF2-40B4-BE49-F238E27FC236}">
              <a16:creationId xmlns:a16="http://schemas.microsoft.com/office/drawing/2014/main" id="{020F5F6C-E02E-4973-B013-E0A1404635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127000</xdr:colOff>
      <xdr:row>9</xdr:row>
      <xdr:rowOff>133350</xdr:rowOff>
    </xdr:from>
    <xdr:to>
      <xdr:col>7</xdr:col>
      <xdr:colOff>304800</xdr:colOff>
      <xdr:row>26</xdr:row>
      <xdr:rowOff>69850</xdr:rowOff>
    </xdr:to>
    <xdr:graphicFrame macro="">
      <xdr:nvGraphicFramePr>
        <xdr:cNvPr id="2" name="Chart 1">
          <a:extLst>
            <a:ext uri="{FF2B5EF4-FFF2-40B4-BE49-F238E27FC236}">
              <a16:creationId xmlns:a16="http://schemas.microsoft.com/office/drawing/2014/main" id="{27A00216-526C-4B5F-BB65-226362E376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431800</xdr:colOff>
      <xdr:row>9</xdr:row>
      <xdr:rowOff>133350</xdr:rowOff>
    </xdr:from>
    <xdr:to>
      <xdr:col>14</xdr:col>
      <xdr:colOff>333375</xdr:colOff>
      <xdr:row>26</xdr:row>
      <xdr:rowOff>69850</xdr:rowOff>
    </xdr:to>
    <xdr:graphicFrame macro="">
      <xdr:nvGraphicFramePr>
        <xdr:cNvPr id="3" name="Chart 2">
          <a:extLst>
            <a:ext uri="{FF2B5EF4-FFF2-40B4-BE49-F238E27FC236}">
              <a16:creationId xmlns:a16="http://schemas.microsoft.com/office/drawing/2014/main" id="{2B60260F-3538-449E-BC29-C94A084DA55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29</xdr:row>
      <xdr:rowOff>133350</xdr:rowOff>
    </xdr:from>
    <xdr:to>
      <xdr:col>7</xdr:col>
      <xdr:colOff>304800</xdr:colOff>
      <xdr:row>46</xdr:row>
      <xdr:rowOff>69850</xdr:rowOff>
    </xdr:to>
    <xdr:graphicFrame macro="">
      <xdr:nvGraphicFramePr>
        <xdr:cNvPr id="4" name="Chart 3">
          <a:extLst>
            <a:ext uri="{FF2B5EF4-FFF2-40B4-BE49-F238E27FC236}">
              <a16:creationId xmlns:a16="http://schemas.microsoft.com/office/drawing/2014/main" id="{523278FF-4429-4D66-8A4A-8927E3938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ED74494-8DBC-4ACA-8AF9-A3A1C61CAABA}" name="Table2" displayName="Table2" ref="A1:E61" totalsRowShown="0" headerRowDxfId="8" headerRowBorderDxfId="7" tableBorderDxfId="6" totalsRowBorderDxfId="5">
  <autoFilter ref="A1:E61" xr:uid="{015D6741-8390-4834-AE09-2B8AF5C400EE}"/>
  <sortState ref="A2:E61">
    <sortCondition ref="C2:C61"/>
    <sortCondition ref="A2:A61"/>
  </sortState>
  <tableColumns count="5">
    <tableColumn id="1" xr3:uid="{74F68C1B-A0AF-4CC8-82CD-DD43F3FD7999}" name="Cluster ID" dataDxfId="4"/>
    <tableColumn id="2" xr3:uid="{C8FA9AD3-A37F-48CA-9272-0EF78694F949}" name="Sub-Cluster" dataDxfId="3"/>
    <tableColumn id="3" xr3:uid="{D2879CEB-2876-419E-A800-917996999DA1}" name="Percent Gross Profit" dataDxfId="2"/>
    <tableColumn id="4" xr3:uid="{1F9B7EC0-0A7A-4560-939D-58A31B7927F4}" name="Industry Code" dataDxfId="1"/>
    <tableColumn id="5" xr3:uid="{E7E7704C-FFC9-4FCD-9345-8FF356E32C2B}" name="Competitive Rating*" dataDxfId="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C22D639-FD19-467B-9C27-9CB2A7584E4E}" name="Table1" displayName="Table1" ref="C70:J71" totalsRowShown="0">
  <autoFilter ref="C70:J71" xr:uid="{A93D1A5F-FE06-4BEC-923F-6DBE9E83C1D0}"/>
  <tableColumns count="8">
    <tableColumn id="1" xr3:uid="{89F21EB0-5AE6-4218-BA4D-44083F4DE977}" name="Subset Link" dataCellStyle="Hyperlink"/>
    <tableColumn id="2" xr3:uid="{78C371F2-0CE0-48CC-B7B5-13EDD55803F9}" name="#Coeffs"/>
    <tableColumn id="3" xr3:uid="{D3D5EB45-DC50-44F9-8D49-25F9B6B18A4A}" name="RSS"/>
    <tableColumn id="4" xr3:uid="{EA3993CB-498B-4F92-9661-7371D2ABD015}" name="Cp"/>
    <tableColumn id="5" xr3:uid="{127E1653-2701-4D15-AA5D-5E2BA3C29C8B}" name="Probability"/>
    <tableColumn id="6" xr3:uid="{11C736E3-C6EB-4635-90D6-0D11A5F90BC8}" name="1"/>
    <tableColumn id="7" xr3:uid="{94F6CE2D-236E-429A-A5E7-A442564FB78C}" name="2"/>
    <tableColumn id="8" xr3:uid="{53C358A7-EF3D-4A9B-9A6F-69EBED6CF039}" name="3"/>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U106"/>
  <sheetViews>
    <sheetView topLeftCell="D10" workbookViewId="0">
      <selection activeCell="T1" sqref="T1:T1048576"/>
    </sheetView>
  </sheetViews>
  <sheetFormatPr defaultRowHeight="15" x14ac:dyDescent="0.25"/>
  <cols>
    <col min="1" max="6" width="10.7109375" customWidth="1"/>
  </cols>
  <sheetData>
    <row r="1" spans="1:255" x14ac:dyDescent="0.25">
      <c r="A1" s="10" t="s">
        <v>0</v>
      </c>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c r="CM1" s="1"/>
      <c r="CN1" s="1"/>
      <c r="CO1" s="1"/>
      <c r="CP1" s="1"/>
      <c r="CQ1" s="1"/>
      <c r="CR1" s="1"/>
      <c r="CS1" s="1"/>
      <c r="CT1" s="1"/>
      <c r="CU1" s="1"/>
      <c r="CV1" s="1"/>
      <c r="CW1" s="1"/>
      <c r="CX1" s="1"/>
      <c r="CY1" s="1"/>
      <c r="CZ1" s="1"/>
      <c r="DA1" s="1"/>
      <c r="DB1" s="1"/>
      <c r="DC1" s="1"/>
      <c r="DD1" s="1"/>
      <c r="DE1" s="1"/>
      <c r="DF1" s="1"/>
      <c r="DG1" s="1"/>
      <c r="DH1" s="1"/>
      <c r="DI1" s="1"/>
      <c r="DJ1" s="1"/>
      <c r="DK1" s="1"/>
      <c r="DL1" s="1"/>
      <c r="DM1" s="1"/>
      <c r="DN1" s="1"/>
      <c r="DO1" s="1"/>
      <c r="DP1" s="1"/>
      <c r="DQ1" s="1"/>
      <c r="DR1" s="1"/>
      <c r="DS1" s="1"/>
      <c r="DT1" s="1"/>
      <c r="DU1" s="1"/>
      <c r="DV1" s="1"/>
      <c r="DW1" s="1"/>
      <c r="DX1" s="1"/>
      <c r="DY1" s="1"/>
      <c r="DZ1" s="1"/>
      <c r="EA1" s="1"/>
      <c r="EB1" s="1"/>
      <c r="EC1" s="1"/>
      <c r="ED1" s="1"/>
      <c r="EE1" s="1"/>
      <c r="EF1" s="1"/>
      <c r="EG1" s="1"/>
      <c r="EH1" s="1"/>
      <c r="EI1" s="1"/>
      <c r="EJ1" s="1"/>
      <c r="EK1" s="1"/>
      <c r="EL1" s="1"/>
      <c r="EM1" s="1"/>
      <c r="EN1" s="1"/>
      <c r="EO1" s="1"/>
      <c r="EP1" s="1"/>
      <c r="EQ1" s="1"/>
      <c r="ER1" s="1"/>
      <c r="ES1" s="1"/>
      <c r="ET1" s="1"/>
      <c r="EU1" s="1"/>
      <c r="EV1" s="1"/>
      <c r="EW1" s="1"/>
      <c r="EX1" s="1"/>
      <c r="EY1" s="1"/>
      <c r="EZ1" s="1"/>
      <c r="FA1" s="1"/>
      <c r="FB1" s="1"/>
      <c r="FC1" s="1"/>
      <c r="FD1" s="1"/>
      <c r="FE1" s="1"/>
      <c r="FF1" s="1"/>
      <c r="FG1" s="1"/>
      <c r="FH1" s="1"/>
      <c r="FI1" s="1"/>
      <c r="FJ1" s="1"/>
      <c r="FK1" s="1"/>
      <c r="FL1" s="1"/>
      <c r="FM1" s="1"/>
      <c r="FN1" s="1"/>
      <c r="FO1" s="1"/>
      <c r="FP1" s="1"/>
      <c r="FQ1" s="1"/>
      <c r="FR1" s="1"/>
      <c r="FS1" s="1"/>
      <c r="FT1" s="1"/>
      <c r="FU1" s="1"/>
      <c r="FV1" s="1"/>
      <c r="FW1" s="1"/>
      <c r="FX1" s="1"/>
      <c r="FY1" s="1"/>
      <c r="FZ1" s="1"/>
      <c r="GA1" s="1"/>
      <c r="GB1" s="1"/>
      <c r="GC1" s="1"/>
      <c r="GD1" s="1"/>
      <c r="GE1" s="1"/>
      <c r="GF1" s="1"/>
      <c r="GG1" s="1"/>
      <c r="GH1" s="1"/>
      <c r="GI1" s="1"/>
      <c r="GJ1" s="1"/>
      <c r="GK1" s="1"/>
      <c r="GL1" s="1"/>
      <c r="GM1" s="1"/>
      <c r="GN1" s="1"/>
      <c r="GO1" s="1"/>
      <c r="GP1" s="1"/>
      <c r="GQ1" s="1"/>
      <c r="GR1" s="1"/>
      <c r="GS1" s="1"/>
      <c r="GT1" s="1"/>
      <c r="GU1" s="1"/>
      <c r="GV1" s="1"/>
      <c r="GW1" s="1"/>
      <c r="GX1" s="1"/>
      <c r="GY1" s="1"/>
      <c r="GZ1" s="1"/>
      <c r="HA1" s="1"/>
      <c r="HB1" s="1"/>
      <c r="HC1" s="1"/>
      <c r="HD1" s="1"/>
      <c r="HE1" s="1"/>
      <c r="HF1" s="1"/>
      <c r="HG1" s="1"/>
      <c r="HH1" s="1"/>
      <c r="HI1" s="1"/>
      <c r="HJ1" s="1"/>
      <c r="HK1" s="1"/>
      <c r="HL1" s="1"/>
      <c r="HM1" s="1"/>
      <c r="HN1" s="1"/>
      <c r="HO1" s="1"/>
      <c r="HP1" s="1"/>
      <c r="HQ1" s="1"/>
      <c r="HR1" s="1"/>
      <c r="HS1" s="1"/>
      <c r="HT1" s="1"/>
      <c r="HU1" s="1"/>
      <c r="HV1" s="1"/>
      <c r="HW1" s="1"/>
      <c r="HX1" s="1"/>
      <c r="HY1" s="1"/>
      <c r="HZ1" s="1"/>
      <c r="IA1" s="1"/>
      <c r="IB1" s="1"/>
      <c r="IC1" s="1"/>
      <c r="ID1" s="1"/>
      <c r="IE1" s="1"/>
      <c r="IF1" s="1"/>
      <c r="IG1" s="1"/>
      <c r="IH1" s="1"/>
      <c r="II1" s="1"/>
      <c r="IJ1" s="1"/>
      <c r="IK1" s="1"/>
      <c r="IL1" s="1"/>
      <c r="IM1" s="1"/>
      <c r="IN1" s="1"/>
      <c r="IO1" s="1"/>
      <c r="IP1" s="1"/>
      <c r="IQ1" s="1"/>
      <c r="IR1" s="1"/>
      <c r="IS1" s="1"/>
      <c r="IT1" s="1"/>
      <c r="IU1" s="1"/>
    </row>
    <row r="2" spans="1:255" x14ac:dyDescent="0.25">
      <c r="P2" t="s">
        <v>18</v>
      </c>
    </row>
    <row r="3" spans="1:255" ht="10.5" customHeight="1" x14ac:dyDescent="0.25">
      <c r="B3" s="11"/>
      <c r="C3" s="12"/>
      <c r="D3" s="11"/>
      <c r="E3" s="11"/>
      <c r="F3" s="11"/>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row>
    <row r="4" spans="1:255" ht="39" thickBot="1" x14ac:dyDescent="0.3">
      <c r="A4" s="44" t="s">
        <v>16</v>
      </c>
      <c r="B4" s="44" t="s">
        <v>17</v>
      </c>
      <c r="C4" s="45" t="s">
        <v>18</v>
      </c>
      <c r="D4" s="44" t="s">
        <v>22</v>
      </c>
      <c r="E4" s="44" t="s">
        <v>20</v>
      </c>
      <c r="F4" s="44" t="s">
        <v>21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row>
    <row r="5" spans="1:255" ht="15.75" thickTop="1" x14ac:dyDescent="0.25">
      <c r="A5" s="8">
        <v>35.9</v>
      </c>
      <c r="B5" s="5">
        <v>14.8</v>
      </c>
      <c r="C5" s="3">
        <v>91033</v>
      </c>
      <c r="D5" s="4">
        <v>183104</v>
      </c>
      <c r="E5" s="4">
        <v>220741</v>
      </c>
      <c r="F5" s="4">
        <v>38517</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row>
    <row r="6" spans="1:255" x14ac:dyDescent="0.25">
      <c r="A6" s="6">
        <v>37.700000000000003</v>
      </c>
      <c r="B6" s="6">
        <v>13.8</v>
      </c>
      <c r="C6" s="3">
        <v>86748</v>
      </c>
      <c r="D6" s="4">
        <v>163843</v>
      </c>
      <c r="E6" s="4">
        <v>223152</v>
      </c>
      <c r="F6" s="4">
        <v>40618</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row>
    <row r="7" spans="1:255" x14ac:dyDescent="0.25">
      <c r="A7" s="6">
        <v>36.799999999999997</v>
      </c>
      <c r="B7" s="6">
        <v>13.8</v>
      </c>
      <c r="C7" s="3">
        <v>72245</v>
      </c>
      <c r="D7" s="4">
        <v>142732</v>
      </c>
      <c r="E7" s="4">
        <v>176926</v>
      </c>
      <c r="F7" s="4">
        <v>35206</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row>
    <row r="8" spans="1:255" x14ac:dyDescent="0.25">
      <c r="A8" s="6">
        <v>35.299999999999997</v>
      </c>
      <c r="B8" s="6">
        <v>13.2</v>
      </c>
      <c r="C8" s="3">
        <v>70639</v>
      </c>
      <c r="D8" s="4">
        <v>145024</v>
      </c>
      <c r="E8" s="4">
        <v>166260</v>
      </c>
      <c r="F8" s="4">
        <v>33434</v>
      </c>
      <c r="G8" s="2"/>
      <c r="H8" s="2"/>
      <c r="I8" s="2"/>
      <c r="J8" s="2"/>
      <c r="K8" s="2"/>
      <c r="L8" s="2"/>
      <c r="M8" s="2"/>
      <c r="N8" s="2"/>
      <c r="O8" s="2"/>
      <c r="P8" s="46" t="s">
        <v>22</v>
      </c>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row>
    <row r="9" spans="1:255" x14ac:dyDescent="0.25">
      <c r="A9" s="6">
        <v>35.299999999999997</v>
      </c>
      <c r="B9" s="6">
        <v>13.2</v>
      </c>
      <c r="C9" s="3">
        <v>64879</v>
      </c>
      <c r="D9" s="4">
        <v>135951</v>
      </c>
      <c r="E9" s="4">
        <v>148868</v>
      </c>
      <c r="F9" s="4">
        <v>28162</v>
      </c>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row>
    <row r="10" spans="1:255" x14ac:dyDescent="0.25">
      <c r="A10" s="6">
        <v>34.799999999999997</v>
      </c>
      <c r="B10" s="6">
        <v>13.7</v>
      </c>
      <c r="C10" s="3">
        <v>75591</v>
      </c>
      <c r="D10" s="4">
        <v>155334</v>
      </c>
      <c r="E10" s="4">
        <v>188310</v>
      </c>
      <c r="F10" s="4">
        <v>36708</v>
      </c>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row>
    <row r="11" spans="1:255" x14ac:dyDescent="0.25">
      <c r="A11" s="6">
        <v>39.299999999999997</v>
      </c>
      <c r="B11" s="6">
        <v>14.4</v>
      </c>
      <c r="C11" s="3">
        <v>80615</v>
      </c>
      <c r="D11" s="4">
        <v>181265</v>
      </c>
      <c r="E11" s="4">
        <v>201743</v>
      </c>
      <c r="F11" s="4">
        <v>38766</v>
      </c>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row>
    <row r="12" spans="1:255" x14ac:dyDescent="0.25">
      <c r="A12" s="6">
        <v>36.6</v>
      </c>
      <c r="B12" s="6">
        <v>13.9</v>
      </c>
      <c r="C12" s="3">
        <v>76507</v>
      </c>
      <c r="D12" s="4">
        <v>149880</v>
      </c>
      <c r="E12" s="4">
        <v>189727</v>
      </c>
      <c r="F12" s="4">
        <v>34811</v>
      </c>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row>
    <row r="13" spans="1:255" x14ac:dyDescent="0.25">
      <c r="A13" s="6">
        <v>35.700000000000003</v>
      </c>
      <c r="B13" s="6">
        <v>16.100000000000001</v>
      </c>
      <c r="C13" s="3">
        <v>107935</v>
      </c>
      <c r="D13" s="4">
        <v>276139</v>
      </c>
      <c r="E13" s="4">
        <v>211085</v>
      </c>
      <c r="F13" s="4">
        <v>41032</v>
      </c>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row>
    <row r="14" spans="1:255" x14ac:dyDescent="0.25">
      <c r="A14" s="6">
        <v>40.5</v>
      </c>
      <c r="B14" s="6">
        <v>15.1</v>
      </c>
      <c r="C14" s="3">
        <v>82557</v>
      </c>
      <c r="D14" s="4">
        <v>182088</v>
      </c>
      <c r="E14" s="4">
        <v>220782</v>
      </c>
      <c r="F14" s="4">
        <v>41742</v>
      </c>
      <c r="G14" s="2"/>
      <c r="H14" s="2"/>
      <c r="I14" s="2"/>
      <c r="J14" s="2"/>
      <c r="K14" s="2"/>
      <c r="L14" s="2"/>
      <c r="M14" s="2"/>
      <c r="N14" s="2"/>
      <c r="O14" s="2"/>
      <c r="P14" s="46" t="s">
        <v>20</v>
      </c>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row>
    <row r="15" spans="1:255" x14ac:dyDescent="0.25">
      <c r="A15" s="6">
        <v>37.9</v>
      </c>
      <c r="B15" s="6">
        <v>14.2</v>
      </c>
      <c r="C15" s="3">
        <v>58294</v>
      </c>
      <c r="D15" s="4">
        <v>123500</v>
      </c>
      <c r="E15" s="4">
        <v>132432</v>
      </c>
      <c r="F15" s="4">
        <v>29950</v>
      </c>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row>
    <row r="16" spans="1:255" x14ac:dyDescent="0.25">
      <c r="A16" s="6">
        <v>43.1</v>
      </c>
      <c r="B16" s="6">
        <v>15.8</v>
      </c>
      <c r="C16" s="3">
        <v>88041</v>
      </c>
      <c r="D16" s="4">
        <v>194369</v>
      </c>
      <c r="E16" s="4">
        <v>267556</v>
      </c>
      <c r="F16" s="4">
        <v>51107</v>
      </c>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row>
    <row r="17" spans="1:16" x14ac:dyDescent="0.25">
      <c r="A17" s="6">
        <v>37.700000000000003</v>
      </c>
      <c r="B17" s="6">
        <v>12.9</v>
      </c>
      <c r="C17" s="3">
        <v>64597</v>
      </c>
      <c r="D17" s="4">
        <v>119305</v>
      </c>
      <c r="E17" s="4">
        <v>186156</v>
      </c>
      <c r="F17" s="4">
        <v>34936</v>
      </c>
      <c r="H17" s="56" t="s">
        <v>277</v>
      </c>
      <c r="I17" s="56"/>
      <c r="J17" s="56"/>
      <c r="K17" s="56"/>
      <c r="L17" s="56"/>
      <c r="M17" s="56"/>
      <c r="N17" s="56"/>
      <c r="O17" s="56"/>
    </row>
    <row r="18" spans="1:16" x14ac:dyDescent="0.25">
      <c r="A18" s="6">
        <v>36</v>
      </c>
      <c r="B18" s="6">
        <v>13.1</v>
      </c>
      <c r="C18" s="3">
        <v>64894</v>
      </c>
      <c r="D18" s="4">
        <v>141011</v>
      </c>
      <c r="E18" s="4">
        <v>160017</v>
      </c>
      <c r="F18" s="4">
        <v>32387</v>
      </c>
      <c r="H18" s="56"/>
      <c r="I18" s="56"/>
      <c r="J18" s="56"/>
      <c r="K18" s="56"/>
      <c r="L18" s="56"/>
      <c r="M18" s="56"/>
      <c r="N18" s="56"/>
      <c r="O18" s="56"/>
    </row>
    <row r="19" spans="1:16" x14ac:dyDescent="0.25">
      <c r="A19" s="6">
        <v>40.4</v>
      </c>
      <c r="B19" s="6">
        <v>16.100000000000001</v>
      </c>
      <c r="C19" s="3">
        <v>61091</v>
      </c>
      <c r="D19" s="4">
        <v>194928</v>
      </c>
      <c r="E19" s="4">
        <v>113559</v>
      </c>
      <c r="F19" s="4">
        <v>32150</v>
      </c>
      <c r="H19" s="56"/>
      <c r="I19" s="56"/>
      <c r="J19" s="56"/>
      <c r="K19" s="56"/>
      <c r="L19" s="56"/>
      <c r="M19" s="56"/>
      <c r="N19" s="56"/>
      <c r="O19" s="56"/>
    </row>
    <row r="20" spans="1:16" x14ac:dyDescent="0.25">
      <c r="A20" s="6">
        <v>33.799999999999997</v>
      </c>
      <c r="B20" s="6">
        <v>13.6</v>
      </c>
      <c r="C20" s="3">
        <v>76771</v>
      </c>
      <c r="D20" s="4">
        <v>159531</v>
      </c>
      <c r="E20" s="4">
        <v>197264</v>
      </c>
      <c r="F20" s="4">
        <v>37996</v>
      </c>
      <c r="H20" s="56"/>
      <c r="I20" s="56"/>
      <c r="J20" s="56"/>
      <c r="K20" s="56"/>
      <c r="L20" s="56"/>
      <c r="M20" s="56"/>
      <c r="N20" s="56"/>
      <c r="O20" s="56"/>
    </row>
    <row r="21" spans="1:16" x14ac:dyDescent="0.25">
      <c r="A21" s="6">
        <v>36.4</v>
      </c>
      <c r="B21" s="6">
        <v>13.5</v>
      </c>
      <c r="C21" s="3">
        <v>55609</v>
      </c>
      <c r="D21" s="4">
        <v>123085</v>
      </c>
      <c r="E21" s="4">
        <v>105582</v>
      </c>
      <c r="F21" s="4">
        <v>24672</v>
      </c>
      <c r="H21" s="56"/>
      <c r="I21" s="56"/>
      <c r="J21" s="56"/>
      <c r="K21" s="56"/>
      <c r="L21" s="56"/>
      <c r="M21" s="56"/>
      <c r="N21" s="56"/>
      <c r="O21" s="56"/>
      <c r="P21" t="s">
        <v>21</v>
      </c>
    </row>
    <row r="22" spans="1:16" x14ac:dyDescent="0.25">
      <c r="A22" s="6">
        <v>37.700000000000003</v>
      </c>
      <c r="B22" s="6">
        <v>12.8</v>
      </c>
      <c r="C22" s="3">
        <v>74091</v>
      </c>
      <c r="D22" s="4">
        <v>143750</v>
      </c>
      <c r="E22" s="4">
        <v>217869</v>
      </c>
      <c r="F22" s="4">
        <v>37603</v>
      </c>
    </row>
    <row r="23" spans="1:16" x14ac:dyDescent="0.25">
      <c r="A23" s="6">
        <v>36.200000000000003</v>
      </c>
      <c r="B23" s="6">
        <v>12.9</v>
      </c>
      <c r="C23" s="3">
        <v>53713</v>
      </c>
      <c r="D23" s="4">
        <v>112649</v>
      </c>
      <c r="E23" s="4">
        <v>117441</v>
      </c>
      <c r="F23" s="4">
        <v>26785</v>
      </c>
    </row>
    <row r="24" spans="1:16" x14ac:dyDescent="0.25">
      <c r="A24" s="6">
        <v>39.1</v>
      </c>
      <c r="B24" s="6">
        <v>12.7</v>
      </c>
      <c r="C24" s="3">
        <v>60262</v>
      </c>
      <c r="D24" s="4">
        <v>126928</v>
      </c>
      <c r="E24" s="4">
        <v>161322</v>
      </c>
      <c r="F24" s="4">
        <v>32576</v>
      </c>
    </row>
    <row r="25" spans="1:16" x14ac:dyDescent="0.25">
      <c r="A25" s="6">
        <v>39.4</v>
      </c>
      <c r="B25" s="6">
        <v>16.100000000000001</v>
      </c>
      <c r="C25" s="3">
        <v>111548</v>
      </c>
      <c r="D25" s="4">
        <v>230893</v>
      </c>
      <c r="E25" s="4">
        <v>331009</v>
      </c>
      <c r="F25" s="4">
        <v>56569</v>
      </c>
    </row>
    <row r="26" spans="1:16" x14ac:dyDescent="0.25">
      <c r="A26" s="6">
        <v>36.1</v>
      </c>
      <c r="B26" s="6">
        <v>12.8</v>
      </c>
      <c r="C26" s="3">
        <v>48600</v>
      </c>
      <c r="D26" s="4">
        <v>105737</v>
      </c>
      <c r="E26" s="4">
        <v>106671</v>
      </c>
      <c r="F26" s="4">
        <v>26144</v>
      </c>
    </row>
    <row r="27" spans="1:16" x14ac:dyDescent="0.25">
      <c r="A27" s="6">
        <v>35.299999999999997</v>
      </c>
      <c r="B27" s="6">
        <v>12.7</v>
      </c>
      <c r="C27" s="3">
        <v>51419</v>
      </c>
      <c r="D27" s="4">
        <v>104149</v>
      </c>
      <c r="E27" s="4">
        <v>111168</v>
      </c>
      <c r="F27" s="4">
        <v>24558</v>
      </c>
    </row>
    <row r="28" spans="1:16" x14ac:dyDescent="0.25">
      <c r="A28" s="6">
        <v>37.5</v>
      </c>
      <c r="B28" s="6">
        <v>12.8</v>
      </c>
      <c r="C28" s="3">
        <v>51182</v>
      </c>
      <c r="D28" s="4">
        <v>106898</v>
      </c>
      <c r="E28" s="4">
        <v>88370</v>
      </c>
      <c r="F28" s="4">
        <v>23584</v>
      </c>
    </row>
    <row r="29" spans="1:16" x14ac:dyDescent="0.25">
      <c r="A29" s="6">
        <v>34.4</v>
      </c>
      <c r="B29" s="6">
        <v>12.8</v>
      </c>
      <c r="C29" s="3">
        <v>60753</v>
      </c>
      <c r="D29" s="4">
        <v>95869</v>
      </c>
      <c r="E29" s="4">
        <v>143115</v>
      </c>
      <c r="F29" s="4">
        <v>26773</v>
      </c>
    </row>
    <row r="30" spans="1:16" x14ac:dyDescent="0.25">
      <c r="A30" s="6">
        <v>33.700000000000003</v>
      </c>
      <c r="B30" s="6">
        <v>13.8</v>
      </c>
      <c r="C30" s="3">
        <v>64601</v>
      </c>
      <c r="D30" s="4">
        <v>103737</v>
      </c>
      <c r="E30" s="4">
        <v>134223</v>
      </c>
      <c r="F30" s="4">
        <v>27877</v>
      </c>
    </row>
    <row r="31" spans="1:16" x14ac:dyDescent="0.25">
      <c r="A31" s="6">
        <v>40.4</v>
      </c>
      <c r="B31" s="6">
        <v>13.2</v>
      </c>
      <c r="C31" s="3">
        <v>62164</v>
      </c>
      <c r="D31" s="4">
        <v>114257</v>
      </c>
      <c r="E31" s="4">
        <v>144038</v>
      </c>
      <c r="F31" s="4">
        <v>28507</v>
      </c>
    </row>
    <row r="32" spans="1:16" x14ac:dyDescent="0.25">
      <c r="A32" s="6">
        <v>38.9</v>
      </c>
      <c r="B32" s="6">
        <v>12.7</v>
      </c>
      <c r="C32" s="3">
        <v>46607</v>
      </c>
      <c r="D32" s="4">
        <v>94576</v>
      </c>
      <c r="E32" s="4">
        <v>114799</v>
      </c>
      <c r="F32" s="4">
        <v>27096</v>
      </c>
    </row>
    <row r="33" spans="1:6" x14ac:dyDescent="0.25">
      <c r="A33" s="6">
        <v>34.299999999999997</v>
      </c>
      <c r="B33" s="6">
        <v>12.7</v>
      </c>
      <c r="C33" s="3">
        <v>61446</v>
      </c>
      <c r="D33" s="4">
        <v>122619</v>
      </c>
      <c r="E33" s="4">
        <v>161538</v>
      </c>
      <c r="F33" s="4">
        <v>28018</v>
      </c>
    </row>
    <row r="34" spans="1:6" x14ac:dyDescent="0.25">
      <c r="A34" s="6">
        <v>38.700000000000003</v>
      </c>
      <c r="B34" s="6">
        <v>12.8</v>
      </c>
      <c r="C34" s="3">
        <v>62024</v>
      </c>
      <c r="D34" s="4">
        <v>134430</v>
      </c>
      <c r="E34" s="4">
        <v>149351</v>
      </c>
      <c r="F34" s="4">
        <v>31283</v>
      </c>
    </row>
    <row r="35" spans="1:6" x14ac:dyDescent="0.25">
      <c r="A35" s="6">
        <v>33.4</v>
      </c>
      <c r="B35" s="6">
        <v>12.6</v>
      </c>
      <c r="C35" s="3">
        <v>54986</v>
      </c>
      <c r="D35" s="4">
        <v>105647</v>
      </c>
      <c r="E35" s="4">
        <v>126929</v>
      </c>
      <c r="F35" s="4">
        <v>24671</v>
      </c>
    </row>
    <row r="36" spans="1:6" x14ac:dyDescent="0.25">
      <c r="A36" s="6">
        <v>35</v>
      </c>
      <c r="B36" s="6">
        <v>12.7</v>
      </c>
      <c r="C36" s="3">
        <v>48182</v>
      </c>
      <c r="D36" s="4">
        <v>114436</v>
      </c>
      <c r="E36" s="4">
        <v>102732</v>
      </c>
      <c r="F36" s="4">
        <v>25280</v>
      </c>
    </row>
    <row r="37" spans="1:6" x14ac:dyDescent="0.25">
      <c r="A37" s="6">
        <v>38.1</v>
      </c>
      <c r="B37" s="6">
        <v>12.7</v>
      </c>
      <c r="C37" s="3">
        <v>47388</v>
      </c>
      <c r="D37" s="4">
        <v>92820</v>
      </c>
      <c r="E37" s="4">
        <v>118016</v>
      </c>
      <c r="F37" s="4">
        <v>24890</v>
      </c>
    </row>
    <row r="38" spans="1:6" x14ac:dyDescent="0.25">
      <c r="A38" s="6">
        <v>34.9</v>
      </c>
      <c r="B38" s="6">
        <v>12.5</v>
      </c>
      <c r="C38" s="3">
        <v>55273</v>
      </c>
      <c r="D38" s="4">
        <v>102468</v>
      </c>
      <c r="E38" s="4">
        <v>126959</v>
      </c>
      <c r="F38" s="4">
        <v>26114</v>
      </c>
    </row>
    <row r="39" spans="1:6" x14ac:dyDescent="0.25">
      <c r="A39" s="6">
        <v>36.1</v>
      </c>
      <c r="B39" s="6">
        <v>12.9</v>
      </c>
      <c r="C39" s="3">
        <v>53892</v>
      </c>
      <c r="D39" s="4">
        <v>92968</v>
      </c>
      <c r="E39" s="4">
        <v>129176</v>
      </c>
      <c r="F39" s="4">
        <v>27570</v>
      </c>
    </row>
    <row r="40" spans="1:6" x14ac:dyDescent="0.25">
      <c r="A40" s="6">
        <v>32.700000000000003</v>
      </c>
      <c r="B40" s="6">
        <v>12.6</v>
      </c>
      <c r="C40" s="3">
        <v>47923</v>
      </c>
      <c r="D40" s="4">
        <v>104539</v>
      </c>
      <c r="E40" s="4">
        <v>88384</v>
      </c>
      <c r="F40" s="4">
        <v>20826</v>
      </c>
    </row>
    <row r="41" spans="1:6" x14ac:dyDescent="0.25">
      <c r="A41" s="7">
        <v>37.1</v>
      </c>
      <c r="B41" s="7">
        <v>12.5</v>
      </c>
      <c r="C41" s="3">
        <v>46176</v>
      </c>
      <c r="D41" s="4">
        <v>92654</v>
      </c>
      <c r="E41" s="4">
        <v>101964</v>
      </c>
      <c r="F41" s="4">
        <v>23858</v>
      </c>
    </row>
    <row r="42" spans="1:6" x14ac:dyDescent="0.25">
      <c r="A42" s="8">
        <v>23.5</v>
      </c>
      <c r="B42" s="8">
        <v>13.6</v>
      </c>
      <c r="C42" s="3">
        <v>33088</v>
      </c>
      <c r="D42" s="4">
        <v>105430</v>
      </c>
      <c r="E42" s="4">
        <v>44223</v>
      </c>
      <c r="F42" s="4">
        <v>20834</v>
      </c>
    </row>
    <row r="43" spans="1:6" x14ac:dyDescent="0.25">
      <c r="A43" s="8">
        <v>38</v>
      </c>
      <c r="B43" s="8">
        <v>13.6</v>
      </c>
      <c r="C43" s="3">
        <v>53890</v>
      </c>
      <c r="D43" s="4">
        <v>108446</v>
      </c>
      <c r="E43" s="4">
        <v>95013</v>
      </c>
      <c r="F43" s="4">
        <v>26542</v>
      </c>
    </row>
    <row r="44" spans="1:6" x14ac:dyDescent="0.25">
      <c r="A44" s="8">
        <v>33.6</v>
      </c>
      <c r="B44" s="8">
        <v>12.7</v>
      </c>
      <c r="C44" s="3">
        <v>57390</v>
      </c>
      <c r="D44" s="4">
        <v>111836</v>
      </c>
      <c r="E44" s="4">
        <v>134434</v>
      </c>
      <c r="F44" s="4">
        <v>27396</v>
      </c>
    </row>
    <row r="45" spans="1:6" x14ac:dyDescent="0.25">
      <c r="A45" s="8">
        <v>41.7</v>
      </c>
      <c r="B45" s="8">
        <v>13</v>
      </c>
      <c r="C45" s="3">
        <v>48439</v>
      </c>
      <c r="D45" s="4">
        <v>100788</v>
      </c>
      <c r="E45" s="4">
        <v>124474</v>
      </c>
      <c r="F45" s="4">
        <v>31054</v>
      </c>
    </row>
    <row r="46" spans="1:6" x14ac:dyDescent="0.25">
      <c r="A46" s="8">
        <v>36.6</v>
      </c>
      <c r="B46" s="8">
        <v>14.1</v>
      </c>
      <c r="C46" s="3">
        <v>56803</v>
      </c>
      <c r="D46" s="4">
        <v>149138</v>
      </c>
      <c r="E46" s="4">
        <v>101695</v>
      </c>
      <c r="F46" s="4">
        <v>29198</v>
      </c>
    </row>
    <row r="47" spans="1:6" x14ac:dyDescent="0.25">
      <c r="A47" s="8">
        <v>34.9</v>
      </c>
      <c r="B47" s="8">
        <v>12.4</v>
      </c>
      <c r="C47" s="3">
        <v>52392</v>
      </c>
      <c r="D47" s="4">
        <v>93875</v>
      </c>
      <c r="E47" s="4">
        <v>133101</v>
      </c>
      <c r="F47" s="4">
        <v>24650</v>
      </c>
    </row>
    <row r="48" spans="1:6" x14ac:dyDescent="0.25">
      <c r="A48" s="8">
        <v>36.700000000000003</v>
      </c>
      <c r="B48" s="8">
        <v>12.8</v>
      </c>
      <c r="C48" s="3">
        <v>48631</v>
      </c>
      <c r="D48" s="4">
        <v>95490</v>
      </c>
      <c r="E48" s="4">
        <v>105202</v>
      </c>
      <c r="F48" s="4">
        <v>23610</v>
      </c>
    </row>
    <row r="49" spans="1:6" x14ac:dyDescent="0.25">
      <c r="A49" s="8">
        <v>38.4</v>
      </c>
      <c r="B49" s="8">
        <v>12.5</v>
      </c>
      <c r="C49" s="3">
        <v>52500</v>
      </c>
      <c r="D49" s="4">
        <v>105377</v>
      </c>
      <c r="E49" s="4">
        <v>139199</v>
      </c>
      <c r="F49" s="4">
        <v>29706</v>
      </c>
    </row>
    <row r="50" spans="1:6" x14ac:dyDescent="0.25">
      <c r="A50" s="8">
        <v>34.799999999999997</v>
      </c>
      <c r="B50" s="8">
        <v>12.5</v>
      </c>
      <c r="C50" s="3">
        <v>42401</v>
      </c>
      <c r="D50" s="4">
        <v>106478</v>
      </c>
      <c r="E50" s="4">
        <v>94867</v>
      </c>
      <c r="F50" s="4">
        <v>21572</v>
      </c>
    </row>
    <row r="51" spans="1:6" x14ac:dyDescent="0.25">
      <c r="A51" s="8">
        <v>33.6</v>
      </c>
      <c r="B51" s="8">
        <v>12.7</v>
      </c>
      <c r="C51" s="3">
        <v>64792</v>
      </c>
      <c r="D51" s="4">
        <v>116071</v>
      </c>
      <c r="E51" s="4">
        <v>185714</v>
      </c>
      <c r="F51" s="4">
        <v>32677</v>
      </c>
    </row>
    <row r="52" spans="1:6" x14ac:dyDescent="0.25">
      <c r="A52" s="8">
        <v>37</v>
      </c>
      <c r="B52" s="8">
        <v>14.1</v>
      </c>
      <c r="C52" s="3">
        <v>59842</v>
      </c>
      <c r="D52" s="4">
        <v>106949</v>
      </c>
      <c r="E52" s="4">
        <v>135329</v>
      </c>
      <c r="F52" s="4">
        <v>29347</v>
      </c>
    </row>
    <row r="53" spans="1:6" x14ac:dyDescent="0.25">
      <c r="A53" s="8">
        <v>34.4</v>
      </c>
      <c r="B53" s="8">
        <v>12.7</v>
      </c>
      <c r="C53" s="3">
        <v>65625</v>
      </c>
      <c r="D53" s="4">
        <v>129688</v>
      </c>
      <c r="E53" s="4">
        <v>175000</v>
      </c>
      <c r="F53" s="4">
        <v>29127</v>
      </c>
    </row>
    <row r="54" spans="1:6" x14ac:dyDescent="0.25">
      <c r="A54" s="8">
        <v>37.200000000000003</v>
      </c>
      <c r="B54" s="8">
        <v>12.5</v>
      </c>
      <c r="C54" s="3">
        <v>54044</v>
      </c>
      <c r="D54" s="4">
        <v>108654</v>
      </c>
      <c r="E54" s="4">
        <v>140726</v>
      </c>
      <c r="F54" s="4">
        <v>27753</v>
      </c>
    </row>
    <row r="55" spans="1:6" x14ac:dyDescent="0.25">
      <c r="A55" s="8">
        <v>35.700000000000003</v>
      </c>
      <c r="B55" s="8">
        <v>12.6</v>
      </c>
      <c r="C55" s="3">
        <v>39707</v>
      </c>
      <c r="D55" s="4">
        <v>89552</v>
      </c>
      <c r="E55" s="4">
        <v>80124</v>
      </c>
      <c r="F55" s="4">
        <v>21345</v>
      </c>
    </row>
    <row r="56" spans="1:6" x14ac:dyDescent="0.25">
      <c r="A56" s="8">
        <v>37.799999999999997</v>
      </c>
      <c r="B56" s="8">
        <v>12.9</v>
      </c>
      <c r="C56" s="3">
        <v>45286</v>
      </c>
      <c r="D56" s="4">
        <v>108431</v>
      </c>
      <c r="E56" s="4">
        <v>91928</v>
      </c>
      <c r="F56" s="4">
        <v>28174</v>
      </c>
    </row>
    <row r="57" spans="1:6" x14ac:dyDescent="0.25">
      <c r="A57" s="8">
        <v>35.6</v>
      </c>
      <c r="B57" s="8">
        <v>12.8</v>
      </c>
      <c r="C57" s="3">
        <v>37784</v>
      </c>
      <c r="D57" s="4">
        <v>92712</v>
      </c>
      <c r="E57" s="4">
        <v>60721</v>
      </c>
      <c r="F57" s="4">
        <v>19125</v>
      </c>
    </row>
    <row r="58" spans="1:6" x14ac:dyDescent="0.25">
      <c r="A58" s="8">
        <v>35.700000000000003</v>
      </c>
      <c r="B58" s="8">
        <v>12.4</v>
      </c>
      <c r="C58" s="3">
        <v>52284</v>
      </c>
      <c r="D58" s="4">
        <v>92143</v>
      </c>
      <c r="E58" s="4">
        <v>146028</v>
      </c>
      <c r="F58" s="4">
        <v>29763</v>
      </c>
    </row>
    <row r="59" spans="1:6" x14ac:dyDescent="0.25">
      <c r="A59" s="8">
        <v>34.299999999999997</v>
      </c>
      <c r="B59" s="8">
        <v>12.4</v>
      </c>
      <c r="C59" s="3">
        <v>42944</v>
      </c>
      <c r="D59" s="4">
        <v>86192</v>
      </c>
      <c r="E59" s="4">
        <v>98778</v>
      </c>
      <c r="F59" s="4">
        <v>22275</v>
      </c>
    </row>
    <row r="60" spans="1:6" x14ac:dyDescent="0.25">
      <c r="A60" s="8">
        <v>39.799999999999997</v>
      </c>
      <c r="B60" s="8">
        <v>13.4</v>
      </c>
      <c r="C60" s="3">
        <v>46036</v>
      </c>
      <c r="D60" s="4">
        <v>99508</v>
      </c>
      <c r="E60" s="4">
        <v>98343</v>
      </c>
      <c r="F60" s="4">
        <v>27005</v>
      </c>
    </row>
    <row r="61" spans="1:6" x14ac:dyDescent="0.25">
      <c r="A61" s="8">
        <v>36.200000000000003</v>
      </c>
      <c r="B61" s="8">
        <v>12.3</v>
      </c>
      <c r="C61" s="3">
        <v>50357</v>
      </c>
      <c r="D61" s="4">
        <v>90750</v>
      </c>
      <c r="E61" s="4">
        <v>126613</v>
      </c>
      <c r="F61" s="4">
        <v>24076</v>
      </c>
    </row>
    <row r="62" spans="1:6" x14ac:dyDescent="0.25">
      <c r="A62" s="8">
        <v>35.1</v>
      </c>
      <c r="B62" s="8">
        <v>12.3</v>
      </c>
      <c r="C62" s="3">
        <v>45521</v>
      </c>
      <c r="D62" s="4">
        <v>82720</v>
      </c>
      <c r="E62" s="4">
        <v>105346</v>
      </c>
      <c r="F62" s="4">
        <v>23293</v>
      </c>
    </row>
    <row r="63" spans="1:6" x14ac:dyDescent="0.25">
      <c r="A63" s="8">
        <v>35.6</v>
      </c>
      <c r="B63" s="8">
        <v>16.100000000000001</v>
      </c>
      <c r="C63" s="3">
        <v>30418</v>
      </c>
      <c r="D63" s="4">
        <v>139739</v>
      </c>
      <c r="E63" s="4">
        <v>24999</v>
      </c>
      <c r="F63" s="4">
        <v>16854</v>
      </c>
    </row>
    <row r="64" spans="1:6" x14ac:dyDescent="0.25">
      <c r="A64" s="8">
        <v>40.700000000000003</v>
      </c>
      <c r="B64" s="8">
        <v>12.7</v>
      </c>
      <c r="C64" s="3">
        <v>52500</v>
      </c>
      <c r="D64" s="4">
        <v>94792</v>
      </c>
      <c r="E64" s="4">
        <v>147222</v>
      </c>
      <c r="F64" s="4">
        <v>28867</v>
      </c>
    </row>
    <row r="65" spans="1:6" x14ac:dyDescent="0.25">
      <c r="A65" s="8">
        <v>33.5</v>
      </c>
      <c r="B65" s="8">
        <v>12.5</v>
      </c>
      <c r="C65" s="3">
        <v>41795</v>
      </c>
      <c r="D65" s="4">
        <v>94456</v>
      </c>
      <c r="E65" s="4">
        <v>91806</v>
      </c>
      <c r="F65" s="4">
        <v>21556</v>
      </c>
    </row>
    <row r="66" spans="1:6" x14ac:dyDescent="0.25">
      <c r="A66" s="8">
        <v>37.5</v>
      </c>
      <c r="B66" s="8">
        <v>12.5</v>
      </c>
      <c r="C66" s="3">
        <v>66667</v>
      </c>
      <c r="D66" s="4">
        <v>78906</v>
      </c>
      <c r="E66" s="4">
        <v>143750</v>
      </c>
      <c r="F66" s="4">
        <v>31758</v>
      </c>
    </row>
    <row r="67" spans="1:6" x14ac:dyDescent="0.25">
      <c r="A67" s="8">
        <v>37.6</v>
      </c>
      <c r="B67" s="8">
        <v>12.9</v>
      </c>
      <c r="C67" s="3">
        <v>38596</v>
      </c>
      <c r="D67" s="4">
        <v>95364</v>
      </c>
      <c r="E67" s="4">
        <v>54453</v>
      </c>
      <c r="F67" s="4">
        <v>17939</v>
      </c>
    </row>
    <row r="68" spans="1:6" x14ac:dyDescent="0.25">
      <c r="A68" s="8">
        <v>39.1</v>
      </c>
      <c r="B68" s="8">
        <v>12.6</v>
      </c>
      <c r="C68" s="3">
        <v>44286</v>
      </c>
      <c r="D68" s="4">
        <v>93103</v>
      </c>
      <c r="E68" s="4">
        <v>110465</v>
      </c>
      <c r="F68" s="4">
        <v>22579</v>
      </c>
    </row>
    <row r="69" spans="1:6" x14ac:dyDescent="0.25">
      <c r="A69" s="8">
        <v>33.1</v>
      </c>
      <c r="B69" s="8">
        <v>12.2</v>
      </c>
      <c r="C69" s="3">
        <v>37287</v>
      </c>
      <c r="D69" s="4">
        <v>75561</v>
      </c>
      <c r="E69" s="4">
        <v>86591</v>
      </c>
      <c r="F69" s="4">
        <v>19343</v>
      </c>
    </row>
    <row r="70" spans="1:6" x14ac:dyDescent="0.25">
      <c r="A70" s="8">
        <v>36.4</v>
      </c>
      <c r="B70" s="8">
        <v>12.9</v>
      </c>
      <c r="C70" s="3">
        <v>38184</v>
      </c>
      <c r="D70" s="4">
        <v>80099</v>
      </c>
      <c r="E70" s="4">
        <v>76438</v>
      </c>
      <c r="F70" s="4">
        <v>21534</v>
      </c>
    </row>
    <row r="71" spans="1:6" x14ac:dyDescent="0.25">
      <c r="A71" s="8">
        <v>37.299999999999997</v>
      </c>
      <c r="B71" s="8">
        <v>12.5</v>
      </c>
      <c r="C71" s="3">
        <v>47119</v>
      </c>
      <c r="D71" s="4">
        <v>88958</v>
      </c>
      <c r="E71" s="4">
        <v>102993</v>
      </c>
      <c r="F71" s="4">
        <v>22357</v>
      </c>
    </row>
    <row r="72" spans="1:6" x14ac:dyDescent="0.25">
      <c r="A72" s="8">
        <v>38.700000000000003</v>
      </c>
      <c r="B72" s="8">
        <v>13.6</v>
      </c>
      <c r="C72" s="3">
        <v>44520</v>
      </c>
      <c r="D72" s="4">
        <v>96112</v>
      </c>
      <c r="E72" s="4">
        <v>93915</v>
      </c>
      <c r="F72" s="4">
        <v>25276</v>
      </c>
    </row>
    <row r="73" spans="1:6" x14ac:dyDescent="0.25">
      <c r="A73" s="8">
        <v>36.9</v>
      </c>
      <c r="B73" s="8">
        <v>12.7</v>
      </c>
      <c r="C73" s="3">
        <v>52838</v>
      </c>
      <c r="D73" s="4">
        <v>101705</v>
      </c>
      <c r="E73" s="4">
        <v>75040</v>
      </c>
      <c r="F73" s="4">
        <v>23077</v>
      </c>
    </row>
    <row r="74" spans="1:6" x14ac:dyDescent="0.25">
      <c r="A74" s="8">
        <v>32.700000000000003</v>
      </c>
      <c r="B74" s="8">
        <v>12.3</v>
      </c>
      <c r="C74" s="3">
        <v>34688</v>
      </c>
      <c r="D74" s="4">
        <v>82870</v>
      </c>
      <c r="E74" s="4">
        <v>93750</v>
      </c>
      <c r="F74" s="4">
        <v>20082</v>
      </c>
    </row>
    <row r="75" spans="1:6" x14ac:dyDescent="0.25">
      <c r="A75" s="8">
        <v>36.1</v>
      </c>
      <c r="B75" s="8">
        <v>12.4</v>
      </c>
      <c r="C75" s="3">
        <v>31770</v>
      </c>
      <c r="D75" s="4">
        <v>74525</v>
      </c>
      <c r="E75" s="4">
        <v>47446</v>
      </c>
      <c r="F75" s="4">
        <v>15912</v>
      </c>
    </row>
    <row r="76" spans="1:6" x14ac:dyDescent="0.25">
      <c r="A76" s="8">
        <v>39.5</v>
      </c>
      <c r="B76" s="8">
        <v>12.8</v>
      </c>
      <c r="C76" s="3">
        <v>32994</v>
      </c>
      <c r="D76" s="4">
        <v>89223</v>
      </c>
      <c r="E76" s="4">
        <v>50592</v>
      </c>
      <c r="F76" s="4">
        <v>21145</v>
      </c>
    </row>
    <row r="77" spans="1:6" x14ac:dyDescent="0.25">
      <c r="A77" s="8">
        <v>36.5</v>
      </c>
      <c r="B77" s="8">
        <v>12.3</v>
      </c>
      <c r="C77" s="3">
        <v>33891</v>
      </c>
      <c r="D77" s="4">
        <v>72739</v>
      </c>
      <c r="E77" s="4">
        <v>81880</v>
      </c>
      <c r="F77" s="4">
        <v>18340</v>
      </c>
    </row>
    <row r="78" spans="1:6" x14ac:dyDescent="0.25">
      <c r="A78" s="8">
        <v>32.9</v>
      </c>
      <c r="B78" s="8">
        <v>12.4</v>
      </c>
      <c r="C78" s="3">
        <v>37813</v>
      </c>
      <c r="D78" s="4">
        <v>86667</v>
      </c>
      <c r="E78" s="4">
        <v>69643</v>
      </c>
      <c r="F78" s="4">
        <v>19196</v>
      </c>
    </row>
    <row r="79" spans="1:6" x14ac:dyDescent="0.25">
      <c r="A79" s="8">
        <v>29.9</v>
      </c>
      <c r="B79" s="8">
        <v>12.3</v>
      </c>
      <c r="C79" s="3">
        <v>46528</v>
      </c>
      <c r="D79" s="4">
        <v>88889</v>
      </c>
      <c r="E79" s="4">
        <v>96591</v>
      </c>
      <c r="F79" s="4">
        <v>21798</v>
      </c>
    </row>
    <row r="80" spans="1:6" x14ac:dyDescent="0.25">
      <c r="A80" s="8">
        <v>32.1</v>
      </c>
      <c r="B80" s="8">
        <v>12.3</v>
      </c>
      <c r="C80" s="3">
        <v>30319</v>
      </c>
      <c r="D80" s="4">
        <v>67083</v>
      </c>
      <c r="E80" s="4">
        <v>34367</v>
      </c>
      <c r="F80" s="4">
        <v>13677</v>
      </c>
    </row>
    <row r="81" spans="1:6" x14ac:dyDescent="0.25">
      <c r="A81" s="8">
        <v>36.1</v>
      </c>
      <c r="B81" s="8">
        <v>13.3</v>
      </c>
      <c r="C81" s="3">
        <v>36492</v>
      </c>
      <c r="D81" s="4">
        <v>172768</v>
      </c>
      <c r="E81" s="4">
        <v>24999</v>
      </c>
      <c r="F81" s="4">
        <v>20572</v>
      </c>
    </row>
    <row r="82" spans="1:6" x14ac:dyDescent="0.25">
      <c r="A82" s="8">
        <v>35.9</v>
      </c>
      <c r="B82" s="8">
        <v>12.4</v>
      </c>
      <c r="C82" s="3">
        <v>51818</v>
      </c>
      <c r="D82" s="4">
        <v>80357</v>
      </c>
      <c r="E82" s="4">
        <v>135185</v>
      </c>
      <c r="F82" s="4">
        <v>26242</v>
      </c>
    </row>
    <row r="83" spans="1:6" x14ac:dyDescent="0.25">
      <c r="A83" s="8">
        <v>32.700000000000003</v>
      </c>
      <c r="B83" s="8">
        <v>12.2</v>
      </c>
      <c r="C83" s="3">
        <v>35625</v>
      </c>
      <c r="D83" s="4">
        <v>64737</v>
      </c>
      <c r="E83" s="4">
        <v>76321</v>
      </c>
      <c r="F83" s="4">
        <v>17077</v>
      </c>
    </row>
    <row r="84" spans="1:6" x14ac:dyDescent="0.25">
      <c r="A84" s="8">
        <v>37.200000000000003</v>
      </c>
      <c r="B84" s="8">
        <v>12.6</v>
      </c>
      <c r="C84" s="3">
        <v>36789</v>
      </c>
      <c r="D84" s="4">
        <v>86563</v>
      </c>
      <c r="E84" s="4">
        <v>69764</v>
      </c>
      <c r="F84" s="4">
        <v>20020</v>
      </c>
    </row>
    <row r="85" spans="1:6" x14ac:dyDescent="0.25">
      <c r="A85" s="8">
        <v>38.799999999999997</v>
      </c>
      <c r="B85" s="8">
        <v>12.3</v>
      </c>
      <c r="C85" s="3">
        <v>42750</v>
      </c>
      <c r="D85" s="4">
        <v>77717</v>
      </c>
      <c r="E85" s="4">
        <v>95192</v>
      </c>
      <c r="F85" s="4">
        <v>25385</v>
      </c>
    </row>
    <row r="86" spans="1:6" x14ac:dyDescent="0.25">
      <c r="A86" s="8">
        <v>37.5</v>
      </c>
      <c r="B86" s="8">
        <v>13</v>
      </c>
      <c r="C86" s="3">
        <v>30412</v>
      </c>
      <c r="D86" s="4">
        <v>138911</v>
      </c>
      <c r="E86" s="4">
        <v>24999</v>
      </c>
      <c r="F86" s="4">
        <v>20463</v>
      </c>
    </row>
    <row r="87" spans="1:6" x14ac:dyDescent="0.25">
      <c r="A87" s="8">
        <v>36.4</v>
      </c>
      <c r="B87" s="8">
        <v>12.5</v>
      </c>
      <c r="C87" s="3">
        <v>37083</v>
      </c>
      <c r="D87" s="4">
        <v>70909</v>
      </c>
      <c r="E87" s="4">
        <v>95833</v>
      </c>
      <c r="F87" s="4">
        <v>21670</v>
      </c>
    </row>
    <row r="88" spans="1:6" x14ac:dyDescent="0.25">
      <c r="A88" s="8">
        <v>42.4</v>
      </c>
      <c r="B88" s="8">
        <v>12.6</v>
      </c>
      <c r="C88" s="3">
        <v>31563</v>
      </c>
      <c r="D88" s="4">
        <v>81597</v>
      </c>
      <c r="E88" s="4">
        <v>71759</v>
      </c>
      <c r="F88" s="4">
        <v>15961</v>
      </c>
    </row>
    <row r="89" spans="1:6" x14ac:dyDescent="0.25">
      <c r="A89" s="8">
        <v>19.5</v>
      </c>
      <c r="B89" s="8">
        <v>16.100000000000001</v>
      </c>
      <c r="C89" s="3">
        <v>15395</v>
      </c>
      <c r="D89" s="4">
        <v>67500</v>
      </c>
      <c r="E89" s="4">
        <v>24999</v>
      </c>
      <c r="F89" s="4">
        <v>5956</v>
      </c>
    </row>
    <row r="90" spans="1:6" x14ac:dyDescent="0.25">
      <c r="A90" s="8">
        <v>30.5</v>
      </c>
      <c r="B90" s="8">
        <v>12.8</v>
      </c>
      <c r="C90" s="3">
        <v>21433</v>
      </c>
      <c r="D90" s="4">
        <v>83456</v>
      </c>
      <c r="E90" s="4">
        <v>24999</v>
      </c>
      <c r="F90" s="4">
        <v>11380</v>
      </c>
    </row>
    <row r="91" spans="1:6" x14ac:dyDescent="0.25">
      <c r="A91" s="8">
        <v>33.200000000000003</v>
      </c>
      <c r="B91" s="8">
        <v>12.3</v>
      </c>
      <c r="C91" s="3">
        <v>31250</v>
      </c>
      <c r="D91" s="4">
        <v>91049</v>
      </c>
      <c r="E91" s="4">
        <v>52976</v>
      </c>
      <c r="F91" s="4">
        <v>18959</v>
      </c>
    </row>
    <row r="92" spans="1:6" x14ac:dyDescent="0.25">
      <c r="A92" s="8">
        <v>36.700000000000003</v>
      </c>
      <c r="B92" s="8">
        <v>12.5</v>
      </c>
      <c r="C92" s="3">
        <v>31344</v>
      </c>
      <c r="D92" s="4">
        <v>77541</v>
      </c>
      <c r="E92" s="4">
        <v>36510</v>
      </c>
      <c r="F92" s="4">
        <v>16100</v>
      </c>
    </row>
    <row r="93" spans="1:6" x14ac:dyDescent="0.25">
      <c r="A93" s="8">
        <v>32.4</v>
      </c>
      <c r="B93" s="8">
        <v>12.6</v>
      </c>
      <c r="C93" s="3">
        <v>29733</v>
      </c>
      <c r="D93" s="4">
        <v>60252</v>
      </c>
      <c r="E93" s="4">
        <v>27531</v>
      </c>
      <c r="F93" s="4">
        <v>14620</v>
      </c>
    </row>
    <row r="94" spans="1:6" x14ac:dyDescent="0.25">
      <c r="A94" s="8">
        <v>36.5</v>
      </c>
      <c r="B94" s="8">
        <v>12.4</v>
      </c>
      <c r="C94" s="3">
        <v>41607</v>
      </c>
      <c r="D94" s="4">
        <v>76270</v>
      </c>
      <c r="E94" s="4">
        <v>98455</v>
      </c>
      <c r="F94" s="4">
        <v>22340</v>
      </c>
    </row>
    <row r="95" spans="1:6" x14ac:dyDescent="0.25">
      <c r="A95" s="8">
        <v>33.9</v>
      </c>
      <c r="B95" s="8">
        <v>12.1</v>
      </c>
      <c r="C95" s="3">
        <v>32813</v>
      </c>
      <c r="D95" s="4">
        <v>40313</v>
      </c>
      <c r="E95" s="4">
        <v>79167</v>
      </c>
      <c r="F95" s="4">
        <v>26405</v>
      </c>
    </row>
    <row r="96" spans="1:6" x14ac:dyDescent="0.25">
      <c r="A96" s="8">
        <v>29.6</v>
      </c>
      <c r="B96" s="8">
        <v>12.1</v>
      </c>
      <c r="C96" s="3">
        <v>29375</v>
      </c>
      <c r="D96" s="4">
        <v>52096</v>
      </c>
      <c r="E96" s="4">
        <v>24999</v>
      </c>
      <c r="F96" s="4">
        <v>13693</v>
      </c>
    </row>
    <row r="97" spans="1:6" x14ac:dyDescent="0.25">
      <c r="A97" s="8">
        <v>37.5</v>
      </c>
      <c r="B97" s="8">
        <v>11.1</v>
      </c>
      <c r="C97" s="3">
        <v>34896</v>
      </c>
      <c r="D97" s="4">
        <v>65357</v>
      </c>
      <c r="E97" s="4">
        <v>81818</v>
      </c>
      <c r="F97" s="4">
        <v>20586</v>
      </c>
    </row>
    <row r="98" spans="1:6" x14ac:dyDescent="0.25">
      <c r="A98" s="8">
        <v>34</v>
      </c>
      <c r="B98" s="8">
        <v>12.6</v>
      </c>
      <c r="C98" s="3">
        <v>20578</v>
      </c>
      <c r="D98" s="4">
        <v>113239</v>
      </c>
      <c r="E98" s="4">
        <v>24999</v>
      </c>
      <c r="F98" s="4">
        <v>14095</v>
      </c>
    </row>
    <row r="99" spans="1:6" x14ac:dyDescent="0.25">
      <c r="A99" s="8">
        <v>28.7</v>
      </c>
      <c r="B99" s="8">
        <v>12.1</v>
      </c>
      <c r="C99" s="3">
        <v>32574</v>
      </c>
      <c r="D99" s="4">
        <v>50244</v>
      </c>
      <c r="E99" s="4">
        <v>49662</v>
      </c>
      <c r="F99" s="4">
        <v>14393</v>
      </c>
    </row>
    <row r="100" spans="1:6" x14ac:dyDescent="0.25">
      <c r="A100" s="8">
        <v>36.1</v>
      </c>
      <c r="B100" s="8">
        <v>12.2</v>
      </c>
      <c r="C100" s="3">
        <v>30589</v>
      </c>
      <c r="D100" s="4">
        <v>69375</v>
      </c>
      <c r="E100" s="4">
        <v>48890</v>
      </c>
      <c r="F100" s="4">
        <v>16352</v>
      </c>
    </row>
    <row r="101" spans="1:6" x14ac:dyDescent="0.25">
      <c r="A101" s="8">
        <v>30.6</v>
      </c>
      <c r="B101" s="8">
        <v>12.3</v>
      </c>
      <c r="C101" s="3">
        <v>26565</v>
      </c>
      <c r="D101" s="4">
        <v>64038</v>
      </c>
      <c r="E101" s="4">
        <v>42543</v>
      </c>
      <c r="F101" s="4">
        <v>17410</v>
      </c>
    </row>
    <row r="102" spans="1:6" x14ac:dyDescent="0.25">
      <c r="A102" s="8">
        <v>22.8</v>
      </c>
      <c r="B102" s="8">
        <v>12.3</v>
      </c>
      <c r="C102" s="3">
        <v>16590</v>
      </c>
      <c r="D102" s="4">
        <v>67850</v>
      </c>
      <c r="E102" s="4">
        <v>24999</v>
      </c>
      <c r="F102" s="4">
        <v>10436</v>
      </c>
    </row>
    <row r="103" spans="1:6" x14ac:dyDescent="0.25">
      <c r="A103" s="8">
        <v>30.3</v>
      </c>
      <c r="B103" s="8">
        <v>12.2</v>
      </c>
      <c r="C103" s="3">
        <v>9354</v>
      </c>
      <c r="D103" s="4">
        <v>91708</v>
      </c>
      <c r="E103" s="4">
        <v>24999</v>
      </c>
      <c r="F103" s="4">
        <v>9904</v>
      </c>
    </row>
    <row r="104" spans="1:6" x14ac:dyDescent="0.25">
      <c r="A104" s="8">
        <v>22</v>
      </c>
      <c r="B104" s="8">
        <v>12</v>
      </c>
      <c r="C104" s="3">
        <v>14115</v>
      </c>
      <c r="D104" s="4">
        <v>53923</v>
      </c>
      <c r="E104" s="4">
        <v>24999</v>
      </c>
      <c r="F104" s="4">
        <v>9071</v>
      </c>
    </row>
    <row r="105" spans="1:6" x14ac:dyDescent="0.25">
      <c r="A105" s="8">
        <v>30.8</v>
      </c>
      <c r="B105" s="8">
        <v>11.9</v>
      </c>
      <c r="C105" s="3">
        <v>17992</v>
      </c>
      <c r="D105" s="4">
        <v>46885</v>
      </c>
      <c r="E105" s="4">
        <v>24999</v>
      </c>
      <c r="F105" s="4">
        <v>10679</v>
      </c>
    </row>
    <row r="106" spans="1:6" x14ac:dyDescent="0.25">
      <c r="A106" s="8">
        <v>35.1</v>
      </c>
      <c r="B106" s="8">
        <v>11</v>
      </c>
      <c r="C106" s="3">
        <v>7741</v>
      </c>
      <c r="D106" s="4">
        <v>99375</v>
      </c>
      <c r="E106" s="4">
        <v>24999</v>
      </c>
      <c r="F106" s="4">
        <v>6207</v>
      </c>
    </row>
  </sheetData>
  <mergeCells count="1">
    <mergeCell ref="H17:O21"/>
  </mergeCell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484310-0D86-4A31-8818-07E99FA470C3}">
  <dimension ref="B1:BC76"/>
  <sheetViews>
    <sheetView showGridLines="0" topLeftCell="A56" workbookViewId="0">
      <selection activeCell="C59" sqref="C59:E63"/>
    </sheetView>
  </sheetViews>
  <sheetFormatPr defaultRowHeight="15" x14ac:dyDescent="0.25"/>
  <cols>
    <col min="14" max="14" width="11.140625" bestFit="1" customWidth="1"/>
  </cols>
  <sheetData>
    <row r="1" spans="2:55" x14ac:dyDescent="0.25">
      <c r="AZ1" s="30">
        <v>1</v>
      </c>
      <c r="BA1" t="str">
        <f>"1"</f>
        <v>1</v>
      </c>
      <c r="BB1" t="str">
        <f xml:space="preserve"> IF($AZ$1 &gt;= $G$57, "1","0")</f>
        <v>1</v>
      </c>
      <c r="BC1">
        <f xml:space="preserve"> IF( AND( $BA$1 = "1", $BB$1 = "1" ), 1, IF( AND( $BA$1 = "1", $BB$1 = "0" ), 2, IF( AND( $BA$1 = "0", $BB$1 = "1" ), 3, 4 ) ) )</f>
        <v>1</v>
      </c>
    </row>
    <row r="2" spans="2:55" ht="18.75" x14ac:dyDescent="0.3">
      <c r="B2" s="29" t="s">
        <v>148</v>
      </c>
      <c r="N2" t="s">
        <v>96</v>
      </c>
      <c r="AZ2" s="30">
        <v>0</v>
      </c>
      <c r="BA2" t="str">
        <f>"0"</f>
        <v>0</v>
      </c>
      <c r="BB2" t="str">
        <f xml:space="preserve"> IF($AZ$2 &gt;= $G$57, "1","0")</f>
        <v>0</v>
      </c>
      <c r="BC2">
        <f xml:space="preserve"> IF( AND( $BA$2 = "1", $BB$2 = "1" ), 1, IF( AND( $BA$2 = "1", $BB$2 = "0" ), 2, IF( AND( $BA$2 = "0", $BB$2 = "1" ), 3, 4 ) ) )</f>
        <v>4</v>
      </c>
    </row>
    <row r="3" spans="2:55" x14ac:dyDescent="0.25">
      <c r="AZ3" s="30">
        <v>1</v>
      </c>
      <c r="BA3" t="str">
        <f>"1"</f>
        <v>1</v>
      </c>
      <c r="BB3" t="str">
        <f xml:space="preserve"> IF($AZ$3 &gt;= $G$57, "1","0")</f>
        <v>1</v>
      </c>
      <c r="BC3">
        <f xml:space="preserve"> IF( AND( $BA$3 = "1", $BB$3 = "1" ), 1, IF( AND( $BA$3 = "1", $BB$3 = "0" ), 2, IF( AND( $BA$3 = "0", $BB$3 = "1" ), 3, 4 ) ) )</f>
        <v>1</v>
      </c>
    </row>
    <row r="4" spans="2:55" ht="15.75" x14ac:dyDescent="0.25">
      <c r="B4" s="59" t="s">
        <v>24</v>
      </c>
      <c r="C4" s="60"/>
      <c r="D4" s="60"/>
      <c r="E4" s="60"/>
      <c r="F4" s="60"/>
      <c r="G4" s="60"/>
      <c r="H4" s="60"/>
      <c r="I4" s="60"/>
      <c r="J4" s="60"/>
      <c r="K4" s="61"/>
      <c r="N4" s="59" t="s">
        <v>25</v>
      </c>
      <c r="O4" s="60"/>
      <c r="P4" s="60"/>
      <c r="Q4" s="61"/>
      <c r="AZ4" s="30">
        <v>0.4</v>
      </c>
      <c r="BA4" t="str">
        <f>"0"</f>
        <v>0</v>
      </c>
      <c r="BB4" t="str">
        <f xml:space="preserve"> IF($AZ$4 &gt;= $G$57, "1","0")</f>
        <v>0</v>
      </c>
      <c r="BC4">
        <f xml:space="preserve"> IF( AND( $BA$4 = "1", $BB$4 = "1" ), 1, IF( AND( $BA$4 = "1", $BB$4 = "0" ), 2, IF( AND( $BA$4 = "0", $BB$4 = "1" ), 3, 4 ) ) )</f>
        <v>4</v>
      </c>
    </row>
    <row r="5" spans="2:55" x14ac:dyDescent="0.25">
      <c r="B5" s="57" t="s">
        <v>62</v>
      </c>
      <c r="C5" s="58"/>
      <c r="D5" s="57" t="s">
        <v>144</v>
      </c>
      <c r="E5" s="58"/>
      <c r="F5" s="57" t="s">
        <v>145</v>
      </c>
      <c r="G5" s="58"/>
      <c r="H5" s="57" t="s">
        <v>146</v>
      </c>
      <c r="I5" s="58"/>
      <c r="J5" s="57" t="s">
        <v>147</v>
      </c>
      <c r="K5" s="58"/>
      <c r="N5" s="32" t="s">
        <v>126</v>
      </c>
      <c r="O5" s="32" t="s">
        <v>127</v>
      </c>
      <c r="P5" s="32" t="s">
        <v>128</v>
      </c>
      <c r="Q5" s="32" t="s">
        <v>28</v>
      </c>
      <c r="AZ5" s="30">
        <v>0</v>
      </c>
      <c r="BA5" t="str">
        <f>"0"</f>
        <v>0</v>
      </c>
      <c r="BB5" t="str">
        <f xml:space="preserve"> IF($AZ$5 &gt;= $G$57, "1","0")</f>
        <v>0</v>
      </c>
      <c r="BC5">
        <f xml:space="preserve"> IF( AND( $BA$5 = "1", $BB$5 = "1" ), 1, IF( AND( $BA$5 = "1", $BB$5 = "0" ), 2, IF( AND( $BA$5 = "0", $BB$5 = "1" ), 3, 4 ) ) )</f>
        <v>4</v>
      </c>
    </row>
    <row r="6" spans="2:55" x14ac:dyDescent="0.25">
      <c r="N6" s="30">
        <v>0</v>
      </c>
      <c r="O6" s="30">
        <v>0</v>
      </c>
      <c r="P6" s="30">
        <v>1</v>
      </c>
      <c r="Q6" s="30">
        <v>1</v>
      </c>
      <c r="AZ6" s="30">
        <v>1</v>
      </c>
      <c r="BA6" t="str">
        <f>"1"</f>
        <v>1</v>
      </c>
      <c r="BB6" t="str">
        <f xml:space="preserve"> IF($AZ$6 &gt;= $G$57, "1","0")</f>
        <v>1</v>
      </c>
      <c r="BC6">
        <f xml:space="preserve"> IF( AND( $BA$6 = "1", $BB$6 = "1" ), 1, IF( AND( $BA$6 = "1", $BB$6 = "0" ), 2, IF( AND( $BA$6 = "0", $BB$6 = "1" ), 3, 4 ) ) )</f>
        <v>1</v>
      </c>
    </row>
    <row r="7" spans="2:55" x14ac:dyDescent="0.25">
      <c r="AZ7" s="30">
        <v>0.8</v>
      </c>
      <c r="BA7" t="str">
        <f>"1"</f>
        <v>1</v>
      </c>
      <c r="BB7" t="str">
        <f xml:space="preserve"> IF($AZ$7 &gt;= $G$57, "1","0")</f>
        <v>1</v>
      </c>
      <c r="BC7">
        <f xml:space="preserve"> IF( AND( $BA$7 = "1", $BB$7 = "1" ), 1, IF( AND( $BA$7 = "1", $BB$7 = "0" ), 2, IF( AND( $BA$7 = "0", $BB$7 = "1" ), 3, 4 ) ) )</f>
        <v>1</v>
      </c>
    </row>
    <row r="8" spans="2:55" x14ac:dyDescent="0.25">
      <c r="AZ8" s="30">
        <v>0</v>
      </c>
      <c r="BA8" t="str">
        <f>"0"</f>
        <v>0</v>
      </c>
      <c r="BB8" t="str">
        <f xml:space="preserve"> IF($AZ$8 &gt;= $G$57, "1","0")</f>
        <v>0</v>
      </c>
      <c r="BC8">
        <f xml:space="preserve"> IF( AND( $BA$8 = "1", $BB$8 = "1" ), 1, IF( AND( $BA$8 = "1", $BB$8 = "0" ), 2, IF( AND( $BA$8 = "0", $BB$8 = "1" ), 3, 4 ) ) )</f>
        <v>4</v>
      </c>
    </row>
    <row r="9" spans="2:55" x14ac:dyDescent="0.25">
      <c r="AZ9" s="30">
        <v>0</v>
      </c>
      <c r="BA9" t="str">
        <f>"0"</f>
        <v>0</v>
      </c>
      <c r="BB9" t="str">
        <f xml:space="preserve"> IF($AZ$9 &gt;= $G$57, "1","0")</f>
        <v>0</v>
      </c>
      <c r="BC9">
        <f xml:space="preserve"> IF( AND( $BA$9 = "1", $BB$9 = "1" ), 1, IF( AND( $BA$9 = "1", $BB$9 = "0" ), 2, IF( AND( $BA$9 = "0", $BB$9 = "1" ), 3, 4 ) ) )</f>
        <v>4</v>
      </c>
    </row>
    <row r="10" spans="2:55" x14ac:dyDescent="0.25">
      <c r="AZ10" s="30">
        <v>0.8</v>
      </c>
      <c r="BA10" t="str">
        <f>"1"</f>
        <v>1</v>
      </c>
      <c r="BB10" t="str">
        <f xml:space="preserve"> IF($AZ$10 &gt;= $G$57, "1","0")</f>
        <v>1</v>
      </c>
      <c r="BC10">
        <f xml:space="preserve"> IF( AND( $BA$10 = "1", $BB$10 = "1" ), 1, IF( AND( $BA$10 = "1", $BB$10 = "0" ), 2, IF( AND( $BA$10 = "0", $BB$10 = "1" ), 3, 4 ) ) )</f>
        <v>1</v>
      </c>
    </row>
    <row r="11" spans="2:55" x14ac:dyDescent="0.25">
      <c r="AZ11" s="30">
        <v>1</v>
      </c>
      <c r="BA11" t="str">
        <f>"1"</f>
        <v>1</v>
      </c>
      <c r="BB11" t="str">
        <f xml:space="preserve"> IF($AZ$11 &gt;= $G$57, "1","0")</f>
        <v>1</v>
      </c>
      <c r="BC11">
        <f xml:space="preserve"> IF( AND( $BA$11 = "1", $BB$11 = "1" ), 1, IF( AND( $BA$11 = "1", $BB$11 = "0" ), 2, IF( AND( $BA$11 = "0", $BB$11 = "1" ), 3, 4 ) ) )</f>
        <v>1</v>
      </c>
    </row>
    <row r="12" spans="2:55" ht="18.75" x14ac:dyDescent="0.3">
      <c r="B12" s="34" t="s">
        <v>62</v>
      </c>
      <c r="AZ12" s="30">
        <v>0</v>
      </c>
      <c r="BA12" t="str">
        <f>"0"</f>
        <v>0</v>
      </c>
      <c r="BB12" t="str">
        <f xml:space="preserve"> IF($AZ$12 &gt;= $G$57, "1","0")</f>
        <v>0</v>
      </c>
      <c r="BC12">
        <f xml:space="preserve"> IF( AND( $BA$12 = "1", $BB$12 = "1" ), 1, IF( AND( $BA$12 = "1", $BB$12 = "0" ), 2, IF( AND( $BA$12 = "0", $BB$12 = "1" ), 3, 4 ) ) )</f>
        <v>4</v>
      </c>
    </row>
    <row r="13" spans="2:55" x14ac:dyDescent="0.25">
      <c r="AZ13" s="30">
        <v>0</v>
      </c>
      <c r="BA13" t="str">
        <f>"0"</f>
        <v>0</v>
      </c>
      <c r="BB13" t="str">
        <f xml:space="preserve"> IF($AZ$13 &gt;= $G$57, "1","0")</f>
        <v>0</v>
      </c>
      <c r="BC13">
        <f xml:space="preserve"> IF( AND( $BA$13 = "1", $BB$13 = "1" ), 1, IF( AND( $BA$13 = "1", $BB$13 = "0" ), 2, IF( AND( $BA$13 = "0", $BB$13 = "1" ), 3, 4 ) ) )</f>
        <v>4</v>
      </c>
    </row>
    <row r="14" spans="2:55" ht="15.75" x14ac:dyDescent="0.25">
      <c r="C14" s="59" t="s">
        <v>69</v>
      </c>
      <c r="D14" s="60"/>
      <c r="E14" s="60"/>
      <c r="F14" s="60"/>
      <c r="G14" s="60"/>
      <c r="H14" s="60"/>
      <c r="I14" s="60"/>
      <c r="J14" s="60"/>
      <c r="K14" s="61"/>
      <c r="AZ14" s="30">
        <v>0</v>
      </c>
      <c r="BA14" t="str">
        <f>"0"</f>
        <v>0</v>
      </c>
      <c r="BB14" t="str">
        <f xml:space="preserve"> IF($AZ$14 &gt;= $G$57, "1","0")</f>
        <v>0</v>
      </c>
      <c r="BC14">
        <f xml:space="preserve"> IF( AND( $BA$14 = "1", $BB$14 = "1" ), 1, IF( AND( $BA$14 = "1", $BB$14 = "0" ), 2, IF( AND( $BA$14 = "0", $BB$14 = "1" ), 3, 4 ) ) )</f>
        <v>4</v>
      </c>
    </row>
    <row r="15" spans="2:55" x14ac:dyDescent="0.25">
      <c r="C15" s="62" t="s">
        <v>70</v>
      </c>
      <c r="D15" s="63"/>
      <c r="E15" s="63"/>
      <c r="F15" s="64"/>
      <c r="G15" s="67" t="s">
        <v>71</v>
      </c>
      <c r="H15" s="68"/>
      <c r="I15" s="68"/>
      <c r="J15" s="68"/>
      <c r="K15" s="69"/>
      <c r="AZ15" s="30">
        <v>1</v>
      </c>
      <c r="BA15" t="str">
        <f>"1"</f>
        <v>1</v>
      </c>
      <c r="BB15" t="str">
        <f xml:space="preserve"> IF($AZ$15 &gt;= $G$57, "1","0")</f>
        <v>1</v>
      </c>
      <c r="BC15">
        <f xml:space="preserve"> IF( AND( $BA$15 = "1", $BB$15 = "1" ), 1, IF( AND( $BA$15 = "1", $BB$15 = "0" ), 2, IF( AND( $BA$15 = "0", $BB$15 = "1" ), 3, 4 ) ) )</f>
        <v>1</v>
      </c>
    </row>
    <row r="16" spans="2:55" x14ac:dyDescent="0.25">
      <c r="C16" s="62" t="s">
        <v>72</v>
      </c>
      <c r="D16" s="63"/>
      <c r="E16" s="63"/>
      <c r="F16" s="64"/>
      <c r="G16" s="67">
        <v>9.1300000000000008</v>
      </c>
      <c r="H16" s="68"/>
      <c r="I16" s="68"/>
      <c r="J16" s="68"/>
      <c r="K16" s="69"/>
      <c r="AZ16" s="30">
        <v>1</v>
      </c>
      <c r="BA16" t="str">
        <f>"1"</f>
        <v>1</v>
      </c>
      <c r="BB16" t="str">
        <f xml:space="preserve"> IF($AZ$16 &gt;= $G$57, "1","0")</f>
        <v>1</v>
      </c>
      <c r="BC16">
        <f xml:space="preserve"> IF( AND( $BA$16 = "1", $BB$16 = "1" ), 1, IF( AND( $BA$16 = "1", $BB$16 = "0" ), 2, IF( AND( $BA$16 = "0", $BB$16 = "1" ), 3, 4 ) ) )</f>
        <v>1</v>
      </c>
    </row>
    <row r="17" spans="3:55" x14ac:dyDescent="0.25">
      <c r="C17" s="62" t="s">
        <v>149</v>
      </c>
      <c r="D17" s="63"/>
      <c r="E17" s="63"/>
      <c r="F17" s="64"/>
      <c r="G17" s="67" t="s">
        <v>150</v>
      </c>
      <c r="H17" s="68"/>
      <c r="I17" s="68"/>
      <c r="J17" s="68"/>
      <c r="K17" s="69"/>
      <c r="AZ17" s="30">
        <v>0</v>
      </c>
      <c r="BA17" t="str">
        <f>"0"</f>
        <v>0</v>
      </c>
      <c r="BB17" t="str">
        <f xml:space="preserve"> IF($AZ$17 &gt;= $G$57, "1","0")</f>
        <v>0</v>
      </c>
      <c r="BC17">
        <f xml:space="preserve"> IF( AND( $BA$17 = "1", $BB$17 = "1" ), 1, IF( AND( $BA$17 = "1", $BB$17 = "0" ), 2, IF( AND( $BA$17 = "0", $BB$17 = "1" ), 3, 4 ) ) )</f>
        <v>4</v>
      </c>
    </row>
    <row r="18" spans="3:55" x14ac:dyDescent="0.25">
      <c r="C18" s="62" t="s">
        <v>151</v>
      </c>
      <c r="D18" s="63"/>
      <c r="E18" s="63"/>
      <c r="F18" s="64"/>
      <c r="G18" s="67">
        <v>50</v>
      </c>
      <c r="H18" s="68"/>
      <c r="I18" s="68"/>
      <c r="J18" s="68"/>
      <c r="K18" s="69"/>
      <c r="AZ18" s="30">
        <v>0</v>
      </c>
      <c r="BA18" t="str">
        <f>"0"</f>
        <v>0</v>
      </c>
      <c r="BB18" t="str">
        <f xml:space="preserve"> IF($AZ$18 &gt;= $G$57, "1","0")</f>
        <v>0</v>
      </c>
      <c r="BC18">
        <f xml:space="preserve"> IF( AND( $BA$18 = "1", $BB$18 = "1" ), 1, IF( AND( $BA$18 = "1", $BB$18 = "0" ), 2, IF( AND( $BA$18 = "0", $BB$18 = "1" ), 3, 4 ) ) )</f>
        <v>4</v>
      </c>
    </row>
    <row r="19" spans="3:55" x14ac:dyDescent="0.25">
      <c r="AZ19" s="30">
        <v>1</v>
      </c>
      <c r="BA19" t="str">
        <f>"1"</f>
        <v>1</v>
      </c>
      <c r="BB19" t="str">
        <f xml:space="preserve"> IF($AZ$19 &gt;= $G$57, "1","0")</f>
        <v>1</v>
      </c>
      <c r="BC19">
        <f xml:space="preserve"> IF( AND( $BA$19 = "1", $BB$19 = "1" ), 1, IF( AND( $BA$19 = "1", $BB$19 = "0" ), 2, IF( AND( $BA$19 = "0", $BB$19 = "1" ), 3, 4 ) ) )</f>
        <v>1</v>
      </c>
    </row>
    <row r="20" spans="3:55" ht="15.75" x14ac:dyDescent="0.25">
      <c r="C20" s="59" t="s">
        <v>80</v>
      </c>
      <c r="D20" s="60"/>
      <c r="E20" s="60"/>
      <c r="F20" s="61"/>
      <c r="AZ20" s="30">
        <v>0.6</v>
      </c>
      <c r="BA20" t="str">
        <f>"0"</f>
        <v>0</v>
      </c>
      <c r="BB20" t="str">
        <f xml:space="preserve"> IF($AZ$20 &gt;= $G$57, "1","0")</f>
        <v>1</v>
      </c>
      <c r="BC20">
        <f xml:space="preserve"> IF( AND( $BA$20 = "1", $BB$20 = "1" ), 1, IF( AND( $BA$20 = "1", $BB$20 = "0" ), 2, IF( AND( $BA$20 = "0", $BB$20 = "1" ), 3, 4 ) ) )</f>
        <v>3</v>
      </c>
    </row>
    <row r="21" spans="3:55" x14ac:dyDescent="0.25">
      <c r="C21" s="62" t="s">
        <v>152</v>
      </c>
      <c r="D21" s="64"/>
      <c r="E21" s="67">
        <v>2</v>
      </c>
      <c r="F21" s="69"/>
      <c r="AZ21" s="30">
        <v>0</v>
      </c>
      <c r="BA21" t="str">
        <f>"0"</f>
        <v>0</v>
      </c>
      <c r="BB21" t="str">
        <f xml:space="preserve"> IF($AZ$21 &gt;= $G$57, "1","0")</f>
        <v>0</v>
      </c>
      <c r="BC21">
        <f xml:space="preserve"> IF( AND( $BA$21 = "1", $BB$21 = "1" ), 1, IF( AND( $BA$21 = "1", $BB$21 = "0" ), 2, IF( AND( $BA$21 = "0", $BB$21 = "1" ), 3, 4 ) ) )</f>
        <v>4</v>
      </c>
    </row>
    <row r="22" spans="3:55" x14ac:dyDescent="0.25">
      <c r="C22" s="62" t="s">
        <v>153</v>
      </c>
      <c r="D22" s="64"/>
      <c r="E22" s="30" t="s">
        <v>11</v>
      </c>
      <c r="F22" s="30" t="s">
        <v>12</v>
      </c>
      <c r="AZ22" s="30">
        <v>0</v>
      </c>
      <c r="BA22" t="str">
        <f>"0"</f>
        <v>0</v>
      </c>
      <c r="BB22" t="str">
        <f xml:space="preserve"> IF($AZ$22 &gt;= $G$57, "1","0")</f>
        <v>0</v>
      </c>
      <c r="BC22">
        <f xml:space="preserve"> IF( AND( $BA$22 = "1", $BB$22 = "1" ), 1, IF( AND( $BA$22 = "1", $BB$22 = "0" ), 2, IF( AND( $BA$22 = "0", $BB$22 = "1" ), 3, 4 ) ) )</f>
        <v>4</v>
      </c>
    </row>
    <row r="23" spans="3:55" x14ac:dyDescent="0.25">
      <c r="C23" s="62" t="s">
        <v>154</v>
      </c>
      <c r="D23" s="64"/>
      <c r="E23" s="65" t="s">
        <v>15</v>
      </c>
      <c r="F23" s="58"/>
      <c r="AZ23" s="30">
        <v>0.8</v>
      </c>
      <c r="BA23" t="str">
        <f>"1"</f>
        <v>1</v>
      </c>
      <c r="BB23" t="str">
        <f xml:space="preserve"> IF($AZ$23 &gt;= $G$57, "1","0")</f>
        <v>1</v>
      </c>
      <c r="BC23">
        <f xml:space="preserve"> IF( AND( $BA$23 = "1", $BB$23 = "1" ), 1, IF( AND( $BA$23 = "1", $BB$23 = "0" ), 2, IF( AND( $BA$23 = "0", $BB$23 = "1" ), 3, 4 ) ) )</f>
        <v>1</v>
      </c>
    </row>
    <row r="24" spans="3:55" x14ac:dyDescent="0.25">
      <c r="AZ24" s="30">
        <v>0.4</v>
      </c>
      <c r="BA24" t="str">
        <f>"1"</f>
        <v>1</v>
      </c>
      <c r="BB24" t="str">
        <f xml:space="preserve"> IF($AZ$24 &gt;= $G$57, "1","0")</f>
        <v>0</v>
      </c>
      <c r="BC24">
        <f xml:space="preserve"> IF( AND( $BA$24 = "1", $BB$24 = "1" ), 1, IF( AND( $BA$24 = "1", $BB$24 = "0" ), 2, IF( AND( $BA$24 = "0", $BB$24 = "1" ), 3, 4 ) ) )</f>
        <v>2</v>
      </c>
    </row>
    <row r="25" spans="3:55" ht="15.75" x14ac:dyDescent="0.25">
      <c r="C25" s="59" t="s">
        <v>83</v>
      </c>
      <c r="D25" s="60"/>
      <c r="E25" s="60"/>
      <c r="F25" s="60"/>
      <c r="G25" s="60"/>
      <c r="H25" s="60"/>
      <c r="I25" s="61"/>
      <c r="AZ25" s="30">
        <v>0.8</v>
      </c>
      <c r="BA25" t="str">
        <f>"1"</f>
        <v>1</v>
      </c>
      <c r="BB25" t="str">
        <f xml:space="preserve"> IF($AZ$25 &gt;= $G$57, "1","0")</f>
        <v>1</v>
      </c>
      <c r="BC25">
        <f xml:space="preserve"> IF( AND( $BA$25 = "1", $BB$25 = "1" ), 1, IF( AND( $BA$25 = "1", $BB$25 = "0" ), 2, IF( AND( $BA$25 = "0", $BB$25 = "1" ), 3, 4 ) ) )</f>
        <v>1</v>
      </c>
    </row>
    <row r="26" spans="3:55" x14ac:dyDescent="0.25">
      <c r="C26" s="62" t="s">
        <v>155</v>
      </c>
      <c r="D26" s="63"/>
      <c r="E26" s="64"/>
      <c r="F26" s="65" t="s">
        <v>77</v>
      </c>
      <c r="G26" s="66"/>
      <c r="H26" s="66"/>
      <c r="I26" s="58"/>
      <c r="AZ26" s="30">
        <v>1</v>
      </c>
      <c r="BA26" t="str">
        <f>"1"</f>
        <v>1</v>
      </c>
      <c r="BB26" t="str">
        <f xml:space="preserve"> IF($AZ$26 &gt;= $G$57, "1","0")</f>
        <v>1</v>
      </c>
      <c r="BC26">
        <f xml:space="preserve"> IF( AND( $BA$26 = "1", $BB$26 = "1" ), 1, IF( AND( $BA$26 = "1", $BB$26 = "0" ), 2, IF( AND( $BA$26 = "0", $BB$26 = "1" ), 3, 4 ) ) )</f>
        <v>1</v>
      </c>
    </row>
    <row r="27" spans="3:55" x14ac:dyDescent="0.25">
      <c r="C27" s="62" t="s">
        <v>156</v>
      </c>
      <c r="D27" s="63"/>
      <c r="E27" s="64"/>
      <c r="F27" s="67">
        <v>5</v>
      </c>
      <c r="G27" s="68"/>
      <c r="H27" s="68"/>
      <c r="I27" s="69"/>
      <c r="AZ27" s="30">
        <v>1</v>
      </c>
      <c r="BA27" t="str">
        <f>"1"</f>
        <v>1</v>
      </c>
      <c r="BB27" t="str">
        <f xml:space="preserve"> IF($AZ$27 &gt;= $G$57, "1","0")</f>
        <v>1</v>
      </c>
      <c r="BC27">
        <f xml:space="preserve"> IF( AND( $BA$27 = "1", $BB$27 = "1" ), 1, IF( AND( $BA$27 = "1", $BB$27 = "0" ), 2, IF( AND( $BA$27 = "0", $BB$27 = "1" ), 3, 4 ) ) )</f>
        <v>1</v>
      </c>
    </row>
    <row r="28" spans="3:55" x14ac:dyDescent="0.25">
      <c r="C28" s="62" t="s">
        <v>157</v>
      </c>
      <c r="D28" s="63"/>
      <c r="E28" s="64"/>
      <c r="F28" s="65" t="s">
        <v>158</v>
      </c>
      <c r="G28" s="66"/>
      <c r="H28" s="66"/>
      <c r="I28" s="58"/>
      <c r="AZ28" s="30">
        <v>0</v>
      </c>
      <c r="BA28" t="str">
        <f>"0"</f>
        <v>0</v>
      </c>
      <c r="BB28" t="str">
        <f xml:space="preserve"> IF($AZ$28 &gt;= $G$57, "1","0")</f>
        <v>0</v>
      </c>
      <c r="BC28">
        <f xml:space="preserve"> IF( AND( $BA$28 = "1", $BB$28 = "1" ), 1, IF( AND( $BA$28 = "1", $BB$28 = "0" ), 2, IF( AND( $BA$28 = "0", $BB$28 = "1" ), 3, 4 ) ) )</f>
        <v>4</v>
      </c>
    </row>
    <row r="29" spans="3:55" x14ac:dyDescent="0.25">
      <c r="C29" s="62" t="s">
        <v>159</v>
      </c>
      <c r="D29" s="63"/>
      <c r="E29" s="64"/>
      <c r="F29" s="65" t="s">
        <v>160</v>
      </c>
      <c r="G29" s="66"/>
      <c r="H29" s="66"/>
      <c r="I29" s="58"/>
      <c r="AZ29" s="30">
        <v>0</v>
      </c>
      <c r="BA29" t="str">
        <f>"0"</f>
        <v>0</v>
      </c>
      <c r="BB29" t="str">
        <f xml:space="preserve"> IF($AZ$29 &gt;= $G$57, "1","0")</f>
        <v>0</v>
      </c>
      <c r="BC29">
        <f xml:space="preserve"> IF( AND( $BA$29 = "1", $BB$29 = "1" ), 1, IF( AND( $BA$29 = "1", $BB$29 = "0" ), 2, IF( AND( $BA$29 = "0", $BB$29 = "1" ), 3, 4 ) ) )</f>
        <v>4</v>
      </c>
    </row>
    <row r="30" spans="3:55" x14ac:dyDescent="0.25">
      <c r="AZ30" s="30">
        <v>1</v>
      </c>
      <c r="BA30" t="str">
        <f>"1"</f>
        <v>1</v>
      </c>
      <c r="BB30" t="str">
        <f xml:space="preserve"> IF($AZ$30 &gt;= $G$57, "1","0")</f>
        <v>1</v>
      </c>
      <c r="BC30">
        <f xml:space="preserve"> IF( AND( $BA$30 = "1", $BB$30 = "1" ), 1, IF( AND( $BA$30 = "1", $BB$30 = "0" ), 2, IF( AND( $BA$30 = "0", $BB$30 = "1" ), 3, 4 ) ) )</f>
        <v>1</v>
      </c>
    </row>
    <row r="31" spans="3:55" ht="15.75" x14ac:dyDescent="0.25">
      <c r="C31" s="59" t="s">
        <v>161</v>
      </c>
      <c r="D31" s="60"/>
      <c r="E31" s="60"/>
      <c r="F31" s="60"/>
      <c r="G31" s="61"/>
      <c r="AZ31" s="30">
        <v>0</v>
      </c>
      <c r="BA31" t="str">
        <f>"0"</f>
        <v>0</v>
      </c>
      <c r="BB31" t="str">
        <f xml:space="preserve"> IF($AZ$31 &gt;= $G$57, "1","0")</f>
        <v>0</v>
      </c>
      <c r="BC31">
        <f xml:space="preserve"> IF( AND( $BA$31 = "1", $BB$31 = "1" ), 1, IF( AND( $BA$31 = "1", $BB$31 = "0" ), 2, IF( AND( $BA$31 = "0", $BB$31 = "1" ), 3, 4 ) ) )</f>
        <v>4</v>
      </c>
    </row>
    <row r="32" spans="3:55" x14ac:dyDescent="0.25">
      <c r="C32" s="65" t="s">
        <v>162</v>
      </c>
      <c r="D32" s="66"/>
      <c r="E32" s="66"/>
      <c r="F32" s="66"/>
      <c r="G32" s="58"/>
      <c r="AZ32" s="30">
        <v>0</v>
      </c>
      <c r="BA32" t="str">
        <f>"0"</f>
        <v>0</v>
      </c>
      <c r="BB32" t="str">
        <f xml:space="preserve"> IF($AZ$32 &gt;= $G$57, "1","0")</f>
        <v>0</v>
      </c>
      <c r="BC32">
        <f xml:space="preserve"> IF( AND( $BA$32 = "1", $BB$32 = "1" ), 1, IF( AND( $BA$32 = "1", $BB$32 = "0" ), 2, IF( AND( $BA$32 = "0", $BB$32 = "1" ), 3, 4 ) ) )</f>
        <v>4</v>
      </c>
    </row>
    <row r="33" spans="2:55" x14ac:dyDescent="0.25">
      <c r="C33" s="65" t="s">
        <v>163</v>
      </c>
      <c r="D33" s="66"/>
      <c r="E33" s="66"/>
      <c r="F33" s="66"/>
      <c r="G33" s="58"/>
      <c r="AZ33" s="30">
        <v>1</v>
      </c>
      <c r="BA33" t="str">
        <f>"1"</f>
        <v>1</v>
      </c>
      <c r="BB33" t="str">
        <f xml:space="preserve"> IF($AZ$33 &gt;= $G$57, "1","0")</f>
        <v>1</v>
      </c>
      <c r="BC33">
        <f xml:space="preserve"> IF( AND( $BA$33 = "1", $BB$33 = "1" ), 1, IF( AND( $BA$33 = "1", $BB$33 = "0" ), 2, IF( AND( $BA$33 = "0", $BB$33 = "1" ), 3, 4 ) ) )</f>
        <v>1</v>
      </c>
    </row>
    <row r="34" spans="2:55" x14ac:dyDescent="0.25">
      <c r="AZ34" s="30">
        <v>1</v>
      </c>
      <c r="BA34" t="str">
        <f>"1"</f>
        <v>1</v>
      </c>
      <c r="BB34" t="str">
        <f xml:space="preserve"> IF($AZ$34 &gt;= $G$57, "1","0")</f>
        <v>1</v>
      </c>
      <c r="BC34">
        <f xml:space="preserve"> IF( AND( $BA$34 = "1", $BB$34 = "1" ), 1, IF( AND( $BA$34 = "1", $BB$34 = "0" ), 2, IF( AND( $BA$34 = "0", $BB$34 = "1" ), 3, 4 ) ) )</f>
        <v>1</v>
      </c>
    </row>
    <row r="35" spans="2:55" x14ac:dyDescent="0.25">
      <c r="AZ35" s="30">
        <v>0</v>
      </c>
      <c r="BA35" t="str">
        <f>"0"</f>
        <v>0</v>
      </c>
      <c r="BB35" t="str">
        <f xml:space="preserve"> IF($AZ$35 &gt;= $G$57, "1","0")</f>
        <v>0</v>
      </c>
      <c r="BC35">
        <f xml:space="preserve"> IF( AND( $BA$35 = "1", $BB$35 = "1" ), 1, IF( AND( $BA$35 = "1", $BB$35 = "0" ), 2, IF( AND( $BA$35 = "0", $BB$35 = "1" ), 3, 4 ) ) )</f>
        <v>4</v>
      </c>
    </row>
    <row r="36" spans="2:55" ht="18.75" x14ac:dyDescent="0.3">
      <c r="B36" s="34" t="s">
        <v>113</v>
      </c>
      <c r="AZ36" s="30">
        <v>0</v>
      </c>
      <c r="BA36" t="str">
        <f>"0"</f>
        <v>0</v>
      </c>
      <c r="BB36" t="str">
        <f xml:space="preserve"> IF($AZ$36 &gt;= $G$57, "1","0")</f>
        <v>0</v>
      </c>
      <c r="BC36">
        <f xml:space="preserve"> IF( AND( $BA$36 = "1", $BB$36 = "1" ), 1, IF( AND( $BA$36 = "1", $BB$36 = "0" ), 2, IF( AND( $BA$36 = "0", $BB$36 = "1" ), 3, 4 ) ) )</f>
        <v>4</v>
      </c>
    </row>
    <row r="37" spans="2:55" x14ac:dyDescent="0.25">
      <c r="AZ37" s="30">
        <v>1</v>
      </c>
      <c r="BA37" t="str">
        <f>"1"</f>
        <v>1</v>
      </c>
      <c r="BB37" t="str">
        <f xml:space="preserve"> IF($AZ$37 &gt;= $G$57, "1","0")</f>
        <v>1</v>
      </c>
      <c r="BC37">
        <f xml:space="preserve"> IF( AND( $BA$37 = "1", $BB$37 = "1" ), 1, IF( AND( $BA$37 = "1", $BB$37 = "0" ), 2, IF( AND( $BA$37 = "0", $BB$37 = "1" ), 3, 4 ) ) )</f>
        <v>1</v>
      </c>
    </row>
    <row r="38" spans="2:55" x14ac:dyDescent="0.25">
      <c r="C38" s="65" t="s">
        <v>160</v>
      </c>
      <c r="D38" s="66"/>
      <c r="E38" s="66"/>
      <c r="F38" s="66"/>
      <c r="G38" s="58"/>
      <c r="AZ38" s="30">
        <v>1</v>
      </c>
      <c r="BA38" t="str">
        <f>"1"</f>
        <v>1</v>
      </c>
      <c r="BB38" t="str">
        <f xml:space="preserve"> IF($AZ$38 &gt;= $G$57, "1","0")</f>
        <v>1</v>
      </c>
      <c r="BC38">
        <f xml:space="preserve"> IF( AND( $BA$38 = "1", $BB$38 = "1" ), 1, IF( AND( $BA$38 = "1", $BB$38 = "0" ), 2, IF( AND( $BA$38 = "0", $BB$38 = "1" ), 3, 4 ) ) )</f>
        <v>1</v>
      </c>
    </row>
    <row r="39" spans="2:55" x14ac:dyDescent="0.25">
      <c r="AZ39" s="30">
        <v>1</v>
      </c>
      <c r="BA39" t="str">
        <f>"1"</f>
        <v>1</v>
      </c>
      <c r="BB39" t="str">
        <f xml:space="preserve"> IF($AZ$39 &gt;= $G$57, "1","0")</f>
        <v>1</v>
      </c>
      <c r="BC39">
        <f xml:space="preserve"> IF( AND( $BA$39 = "1", $BB$39 = "1" ), 1, IF( AND( $BA$39 = "1", $BB$39 = "0" ), 2, IF( AND( $BA$39 = "0", $BB$39 = "1" ), 3, 4 ) ) )</f>
        <v>1</v>
      </c>
    </row>
    <row r="40" spans="2:55" x14ac:dyDescent="0.25">
      <c r="C40" s="32" t="s">
        <v>105</v>
      </c>
      <c r="D40" s="32" t="s">
        <v>164</v>
      </c>
      <c r="AZ40" s="30">
        <v>0</v>
      </c>
      <c r="BA40" t="str">
        <f>"0"</f>
        <v>0</v>
      </c>
      <c r="BB40" t="str">
        <f xml:space="preserve"> IF($AZ$40 &gt;= $G$57, "1","0")</f>
        <v>0</v>
      </c>
      <c r="BC40">
        <f xml:space="preserve"> IF( AND( $BA$40 = "1", $BB$40 = "1" ), 1, IF( AND( $BA$40 = "1", $BB$40 = "0" ), 2, IF( AND( $BA$40 = "0", $BB$40 = "1" ), 3, 4 ) ) )</f>
        <v>4</v>
      </c>
    </row>
    <row r="41" spans="2:55" x14ac:dyDescent="0.25">
      <c r="C41" s="33">
        <v>0</v>
      </c>
      <c r="D41" s="30">
        <v>0.54</v>
      </c>
      <c r="AZ41" s="30">
        <v>0</v>
      </c>
      <c r="BA41" t="str">
        <f>"0"</f>
        <v>0</v>
      </c>
      <c r="BB41" t="str">
        <f xml:space="preserve"> IF($AZ$41 &gt;= $G$57, "1","0")</f>
        <v>0</v>
      </c>
      <c r="BC41">
        <f xml:space="preserve"> IF( AND( $BA$41 = "1", $BB$41 = "1" ), 1, IF( AND( $BA$41 = "1", $BB$41 = "0" ), 2, IF( AND( $BA$41 = "0", $BB$41 = "1" ), 3, 4 ) ) )</f>
        <v>4</v>
      </c>
    </row>
    <row r="42" spans="2:55" x14ac:dyDescent="0.25">
      <c r="C42" s="33">
        <v>1</v>
      </c>
      <c r="D42" s="30">
        <v>0.46</v>
      </c>
      <c r="AZ42" s="30">
        <v>1</v>
      </c>
      <c r="BA42" t="str">
        <f>"1"</f>
        <v>1</v>
      </c>
      <c r="BB42" t="str">
        <f xml:space="preserve"> IF($AZ$42 &gt;= $G$57, "1","0")</f>
        <v>1</v>
      </c>
      <c r="BC42">
        <f xml:space="preserve"> IF( AND( $BA$42 = "1", $BB$42 = "1" ), 1, IF( AND( $BA$42 = "1", $BB$42 = "0" ), 2, IF( AND( $BA$42 = "0", $BB$42 = "1" ), 3, 4 ) ) )</f>
        <v>1</v>
      </c>
    </row>
    <row r="43" spans="2:55" x14ac:dyDescent="0.25">
      <c r="AZ43" s="30">
        <v>0.6</v>
      </c>
      <c r="BA43" t="str">
        <f>"0"</f>
        <v>0</v>
      </c>
      <c r="BB43" t="str">
        <f xml:space="preserve"> IF($AZ$43 &gt;= $G$57, "1","0")</f>
        <v>1</v>
      </c>
      <c r="BC43">
        <f xml:space="preserve"> IF( AND( $BA$43 = "1", $BB$43 = "1" ), 1, IF( AND( $BA$43 = "1", $BB$43 = "0" ), 2, IF( AND( $BA$43 = "0", $BB$43 = "1" ), 3, 4 ) ) )</f>
        <v>3</v>
      </c>
    </row>
    <row r="44" spans="2:55" x14ac:dyDescent="0.25">
      <c r="AZ44" s="30">
        <v>0</v>
      </c>
      <c r="BA44" t="str">
        <f>"0"</f>
        <v>0</v>
      </c>
      <c r="BB44" t="str">
        <f xml:space="preserve"> IF($AZ$44 &gt;= $G$57, "1","0")</f>
        <v>0</v>
      </c>
      <c r="BC44">
        <f xml:space="preserve"> IF( AND( $BA$44 = "1", $BB$44 = "1" ), 1, IF( AND( $BA$44 = "1", $BB$44 = "0" ), 2, IF( AND( $BA$44 = "0", $BB$44 = "1" ), 3, 4 ) ) )</f>
        <v>4</v>
      </c>
    </row>
    <row r="45" spans="2:55" ht="18.75" x14ac:dyDescent="0.3">
      <c r="B45" s="34" t="s">
        <v>165</v>
      </c>
      <c r="AZ45" s="30">
        <v>0</v>
      </c>
      <c r="BA45" t="str">
        <f>"0"</f>
        <v>0</v>
      </c>
      <c r="BB45" t="str">
        <f xml:space="preserve"> IF($AZ$45 &gt;= $G$57, "1","0")</f>
        <v>0</v>
      </c>
      <c r="BC45">
        <f xml:space="preserve"> IF( AND( $BA$45 = "1", $BB$45 = "1" ), 1, IF( AND( $BA$45 = "1", $BB$45 = "0" ), 2, IF( AND( $BA$45 = "0", $BB$45 = "1" ), 3, 4 ) ) )</f>
        <v>4</v>
      </c>
    </row>
    <row r="46" spans="2:55" x14ac:dyDescent="0.25">
      <c r="AZ46" s="30">
        <v>1</v>
      </c>
      <c r="BA46" t="str">
        <f>"1"</f>
        <v>1</v>
      </c>
      <c r="BB46" t="str">
        <f xml:space="preserve"> IF($AZ$46 &gt;= $G$57, "1","0")</f>
        <v>1</v>
      </c>
      <c r="BC46">
        <f xml:space="preserve"> IF( AND( $BA$46 = "1", $BB$46 = "1" ), 1, IF( AND( $BA$46 = "1", $BB$46 = "0" ), 2, IF( AND( $BA$46 = "0", $BB$46 = "1" ), 3, 4 ) ) )</f>
        <v>1</v>
      </c>
    </row>
    <row r="47" spans="2:55" ht="26.25" x14ac:dyDescent="0.25">
      <c r="C47" s="32" t="s">
        <v>166</v>
      </c>
      <c r="D47" s="31" t="s">
        <v>167</v>
      </c>
      <c r="AZ47" s="30">
        <v>0</v>
      </c>
      <c r="BA47" t="str">
        <f>"0"</f>
        <v>0</v>
      </c>
      <c r="BB47" t="str">
        <f xml:space="preserve"> IF($AZ$47 &gt;= $G$57, "1","0")</f>
        <v>0</v>
      </c>
      <c r="BC47">
        <f xml:space="preserve"> IF( AND( $BA$47 = "1", $BB$47 = "1" ), 1, IF( AND( $BA$47 = "1", $BB$47 = "0" ), 2, IF( AND( $BA$47 = "0", $BB$47 = "1" ), 3, 4 ) ) )</f>
        <v>4</v>
      </c>
    </row>
    <row r="48" spans="2:55" x14ac:dyDescent="0.25">
      <c r="C48" s="30">
        <v>1</v>
      </c>
      <c r="D48" s="30">
        <v>0</v>
      </c>
      <c r="E48" s="33" t="s">
        <v>168</v>
      </c>
      <c r="AZ48" s="30">
        <v>0</v>
      </c>
      <c r="BA48" t="str">
        <f>"0"</f>
        <v>0</v>
      </c>
      <c r="BB48" t="str">
        <f xml:space="preserve"> IF($AZ$48 &gt;= $G$57, "1","0")</f>
        <v>0</v>
      </c>
      <c r="BC48">
        <f xml:space="preserve"> IF( AND( $BA$48 = "1", $BB$48 = "1" ), 1, IF( AND( $BA$48 = "1", $BB$48 = "0" ), 2, IF( AND( $BA$48 = "0", $BB$48 = "1" ), 3, 4 ) ) )</f>
        <v>4</v>
      </c>
    </row>
    <row r="49" spans="2:55" x14ac:dyDescent="0.25">
      <c r="C49" s="30">
        <v>2</v>
      </c>
      <c r="D49" s="30">
        <v>2</v>
      </c>
      <c r="AZ49" s="30">
        <v>0</v>
      </c>
      <c r="BA49" t="str">
        <f>"0"</f>
        <v>0</v>
      </c>
      <c r="BB49" t="str">
        <f xml:space="preserve"> IF($AZ$49 &gt;= $G$57, "1","0")</f>
        <v>0</v>
      </c>
      <c r="BC49">
        <f xml:space="preserve"> IF( AND( $BA$49 = "1", $BB$49 = "1" ), 1, IF( AND( $BA$49 = "1", $BB$49 = "0" ), 2, IF( AND( $BA$49 = "0", $BB$49 = "1" ), 3, 4 ) ) )</f>
        <v>4</v>
      </c>
    </row>
    <row r="50" spans="2:55" x14ac:dyDescent="0.25">
      <c r="C50" s="30">
        <v>3</v>
      </c>
      <c r="D50" s="30">
        <v>2</v>
      </c>
      <c r="AZ50" s="30">
        <v>1</v>
      </c>
      <c r="BA50" t="str">
        <f>"1"</f>
        <v>1</v>
      </c>
      <c r="BB50" t="str">
        <f xml:space="preserve"> IF($AZ$50 &gt;= $G$57, "1","0")</f>
        <v>1</v>
      </c>
      <c r="BC50">
        <f xml:space="preserve"> IF( AND( $BA$50 = "1", $BB$50 = "1" ), 1, IF( AND( $BA$50 = "1", $BB$50 = "0" ), 2, IF( AND( $BA$50 = "0", $BB$50 = "1" ), 3, 4 ) ) )</f>
        <v>1</v>
      </c>
    </row>
    <row r="51" spans="2:55" x14ac:dyDescent="0.25">
      <c r="C51" s="30">
        <v>4</v>
      </c>
      <c r="D51" s="30">
        <v>8</v>
      </c>
    </row>
    <row r="52" spans="2:55" x14ac:dyDescent="0.25">
      <c r="C52" s="30">
        <v>5</v>
      </c>
      <c r="D52" s="30">
        <v>6</v>
      </c>
    </row>
    <row r="55" spans="2:55" ht="18.75" x14ac:dyDescent="0.3">
      <c r="B55" s="34" t="s">
        <v>169</v>
      </c>
    </row>
    <row r="57" spans="2:55" x14ac:dyDescent="0.25">
      <c r="C57" s="72" t="s">
        <v>170</v>
      </c>
      <c r="D57" s="73"/>
      <c r="E57" s="73"/>
      <c r="F57" s="74"/>
      <c r="G57" s="38">
        <v>0.5</v>
      </c>
      <c r="H57" s="72" t="s">
        <v>171</v>
      </c>
      <c r="I57" s="73"/>
      <c r="J57" s="73"/>
      <c r="K57" s="73"/>
      <c r="L57" s="73"/>
      <c r="M57" s="74"/>
    </row>
    <row r="59" spans="2:55" ht="15.75" x14ac:dyDescent="0.25">
      <c r="C59" s="59" t="s">
        <v>172</v>
      </c>
      <c r="D59" s="60"/>
      <c r="E59" s="61"/>
    </row>
    <row r="60" spans="2:55" x14ac:dyDescent="0.25">
      <c r="C60" s="32"/>
      <c r="D60" s="70" t="s">
        <v>173</v>
      </c>
      <c r="E60" s="71"/>
    </row>
    <row r="61" spans="2:55" x14ac:dyDescent="0.25">
      <c r="C61" s="33" t="s">
        <v>174</v>
      </c>
      <c r="D61" s="32">
        <v>1</v>
      </c>
      <c r="E61" s="32">
        <v>0</v>
      </c>
    </row>
    <row r="62" spans="2:55" x14ac:dyDescent="0.25">
      <c r="C62" s="33">
        <v>1</v>
      </c>
      <c r="D62" s="30">
        <f xml:space="preserve"> COUNTIF( $BC$1:$BC$50, 1 )</f>
        <v>22</v>
      </c>
      <c r="E62" s="30">
        <f xml:space="preserve"> COUNTIF( $BC$1:$BC$50, 2 )</f>
        <v>1</v>
      </c>
    </row>
    <row r="63" spans="2:55" x14ac:dyDescent="0.25">
      <c r="C63" s="33">
        <v>0</v>
      </c>
      <c r="D63" s="30">
        <f xml:space="preserve"> COUNTIF( $BC$1:$BC$50, 3 )</f>
        <v>2</v>
      </c>
      <c r="E63" s="30">
        <f xml:space="preserve"> COUNTIF( $BC$1:$BC$50, 4 )</f>
        <v>25</v>
      </c>
    </row>
    <row r="65" spans="3:6" ht="15.75" x14ac:dyDescent="0.25">
      <c r="C65" s="59" t="s">
        <v>175</v>
      </c>
      <c r="D65" s="60"/>
      <c r="E65" s="60"/>
      <c r="F65" s="61"/>
    </row>
    <row r="66" spans="3:6" x14ac:dyDescent="0.25">
      <c r="C66" s="32" t="s">
        <v>105</v>
      </c>
      <c r="D66" s="32" t="s">
        <v>176</v>
      </c>
      <c r="E66" s="32" t="s">
        <v>177</v>
      </c>
      <c r="F66" s="32" t="s">
        <v>178</v>
      </c>
    </row>
    <row r="67" spans="3:6" x14ac:dyDescent="0.25">
      <c r="C67" s="33">
        <v>1</v>
      </c>
      <c r="D67" s="30">
        <f>SUM($D$62:$E$62)</f>
        <v>23</v>
      </c>
      <c r="E67" s="30">
        <f>SUM($D$62:$E$62) - $D$62</f>
        <v>1</v>
      </c>
      <c r="F67" s="30">
        <f>IF($D$67=0,"Undefined",(($E$67)*100) / ($D$67))</f>
        <v>4.3478260869565215</v>
      </c>
    </row>
    <row r="68" spans="3:6" x14ac:dyDescent="0.25">
      <c r="C68" s="33">
        <v>0</v>
      </c>
      <c r="D68" s="30">
        <f>SUM($D$63:$E$63)</f>
        <v>27</v>
      </c>
      <c r="E68" s="30">
        <f>SUM($D$63:$E$63) - $E$63</f>
        <v>2</v>
      </c>
      <c r="F68" s="30">
        <f>IF($D$68=0,"Undefined",(($E$68)*100) / ($D$68))</f>
        <v>7.4074074074074074</v>
      </c>
    </row>
    <row r="69" spans="3:6" x14ac:dyDescent="0.25">
      <c r="C69" s="33" t="s">
        <v>179</v>
      </c>
      <c r="D69" s="30">
        <f>SUM($D$67:$D$68)</f>
        <v>50</v>
      </c>
      <c r="E69" s="30">
        <f>SUM($E$67:$E$68)</f>
        <v>3</v>
      </c>
      <c r="F69" s="30">
        <f>IF($D$69=0,"Undefined",(($E$69)*100) / ($D$69))</f>
        <v>6</v>
      </c>
    </row>
    <row r="71" spans="3:6" ht="15.75" x14ac:dyDescent="0.25">
      <c r="C71" s="59" t="s">
        <v>180</v>
      </c>
      <c r="D71" s="60"/>
      <c r="E71" s="61"/>
    </row>
    <row r="72" spans="3:6" x14ac:dyDescent="0.25">
      <c r="C72" s="62" t="s">
        <v>119</v>
      </c>
      <c r="D72" s="64"/>
      <c r="E72" s="37">
        <v>1</v>
      </c>
    </row>
    <row r="73" spans="3:6" x14ac:dyDescent="0.25">
      <c r="C73" s="62" t="s">
        <v>181</v>
      </c>
      <c r="D73" s="64"/>
      <c r="E73" s="37">
        <f>IF(($D$62 + $D$63) = 0,"Undefined",$D$62/($D$62 + $D$63))</f>
        <v>0.91666666666666663</v>
      </c>
    </row>
    <row r="74" spans="3:6" x14ac:dyDescent="0.25">
      <c r="C74" s="62" t="s">
        <v>182</v>
      </c>
      <c r="D74" s="64"/>
      <c r="E74" s="37">
        <f>IF(($D$62 + $E$62) = 0,"Undefined",$D$62/($D$62 + $E$62))</f>
        <v>0.95652173913043481</v>
      </c>
    </row>
    <row r="75" spans="3:6" x14ac:dyDescent="0.25">
      <c r="C75" s="62" t="s">
        <v>183</v>
      </c>
      <c r="D75" s="64"/>
      <c r="E75" s="37">
        <f>IF(($D$63 + $E$63) = 0,"Undefined",$E$63/($D$63 + $E$63))</f>
        <v>0.92592592592592593</v>
      </c>
    </row>
    <row r="76" spans="3:6" x14ac:dyDescent="0.25">
      <c r="C76" s="62" t="s">
        <v>184</v>
      </c>
      <c r="D76" s="64"/>
      <c r="E76" s="37">
        <f>IF(OR($E$73="Undefined",$E$74="Undefined"),"Undefined",IF(($E$73+ $E$74)=0,"Undefined",2*$E$73*$E$74/($E$73+$E$74)))</f>
        <v>0.93617021276595735</v>
      </c>
    </row>
  </sheetData>
  <mergeCells count="46">
    <mergeCell ref="C14:K14"/>
    <mergeCell ref="C15:F15"/>
    <mergeCell ref="C16:F16"/>
    <mergeCell ref="C17:F17"/>
    <mergeCell ref="C18:F18"/>
    <mergeCell ref="G15:K15"/>
    <mergeCell ref="G16:K16"/>
    <mergeCell ref="G17:K17"/>
    <mergeCell ref="G18:K18"/>
    <mergeCell ref="C21:D21"/>
    <mergeCell ref="C22:D22"/>
    <mergeCell ref="C23:D23"/>
    <mergeCell ref="E21:F21"/>
    <mergeCell ref="E23:F23"/>
    <mergeCell ref="C75:D75"/>
    <mergeCell ref="C76:D76"/>
    <mergeCell ref="B5:C5"/>
    <mergeCell ref="D5:E5"/>
    <mergeCell ref="F5:G5"/>
    <mergeCell ref="C59:E59"/>
    <mergeCell ref="D60:E60"/>
    <mergeCell ref="C65:F65"/>
    <mergeCell ref="C71:E71"/>
    <mergeCell ref="C72:D72"/>
    <mergeCell ref="C73:D73"/>
    <mergeCell ref="C31:G31"/>
    <mergeCell ref="C32:G32"/>
    <mergeCell ref="C33:G33"/>
    <mergeCell ref="C38:G38"/>
    <mergeCell ref="C57:F57"/>
    <mergeCell ref="H5:I5"/>
    <mergeCell ref="J5:K5"/>
    <mergeCell ref="B4:K4"/>
    <mergeCell ref="N4:Q4"/>
    <mergeCell ref="C74:D74"/>
    <mergeCell ref="H57:M57"/>
    <mergeCell ref="C25:I25"/>
    <mergeCell ref="C26:E26"/>
    <mergeCell ref="C27:E27"/>
    <mergeCell ref="C28:E28"/>
    <mergeCell ref="C29:E29"/>
    <mergeCell ref="F26:I26"/>
    <mergeCell ref="F27:I27"/>
    <mergeCell ref="F28:I28"/>
    <mergeCell ref="F29:I29"/>
    <mergeCell ref="C20:F20"/>
  </mergeCells>
  <hyperlinks>
    <hyperlink ref="B5" location="'KNNC_Output'!$B$12:$B$12" display="Inputs" xr:uid="{BDCA472C-6D5D-429A-AEE9-D6DB60BD106B}"/>
    <hyperlink ref="D5" location="'KNNC_Output'!$B$36:$B$36" display="Prior Class Prob." xr:uid="{DBAC9BBE-E6F7-453A-B725-F396F0CECAEA}"/>
    <hyperlink ref="F5" location="'KNNC_Output'!$B$45:$B$45" display="Valid. Error Log" xr:uid="{256475D5-4713-4A91-AD0C-D0938B98EE1E}"/>
    <hyperlink ref="H5" location="'KNNC_Output'!$B$55:$B$55" display="Train. Score - Summary" xr:uid="{12ECB7E0-4675-4A84-8119-B955CA02F708}"/>
    <hyperlink ref="J5" location="'KNNC_TrainingLiftChart'!$B$12:$B$12" display="Training Lift Chart" xr:uid="{9934CEFD-F0A0-4719-9066-1EC00088D49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F7D1E7-8094-4AF1-BA83-CBE0D6D7E507}">
  <dimension ref="B1:CB53"/>
  <sheetViews>
    <sheetView showGridLines="0" workbookViewId="0"/>
  </sheetViews>
  <sheetFormatPr defaultRowHeight="15" x14ac:dyDescent="0.25"/>
  <cols>
    <col min="14" max="14" width="11.140625" bestFit="1" customWidth="1"/>
    <col min="52" max="52" width="8.140625" bestFit="1" customWidth="1"/>
    <col min="53" max="53" width="15.5703125" bestFit="1" customWidth="1"/>
    <col min="54" max="54" width="12.7109375" bestFit="1" customWidth="1"/>
    <col min="55" max="55" width="46" bestFit="1" customWidth="1"/>
    <col min="56" max="56" width="28.28515625" bestFit="1" customWidth="1"/>
    <col min="57" max="57" width="6.42578125" bestFit="1" customWidth="1"/>
    <col min="58" max="58" width="22.42578125" bestFit="1" customWidth="1"/>
    <col min="78" max="80" width="12" bestFit="1" customWidth="1"/>
  </cols>
  <sheetData>
    <row r="1" spans="2:80" x14ac:dyDescent="0.25">
      <c r="BZ1" s="32" t="s">
        <v>136</v>
      </c>
      <c r="CA1" s="32" t="s">
        <v>137</v>
      </c>
      <c r="CB1" s="32" t="s">
        <v>138</v>
      </c>
    </row>
    <row r="2" spans="2:80" ht="18.75" x14ac:dyDescent="0.3">
      <c r="B2" s="29" t="s">
        <v>125</v>
      </c>
      <c r="N2" t="s">
        <v>96</v>
      </c>
      <c r="BZ2">
        <v>0</v>
      </c>
      <c r="CA2">
        <v>0</v>
      </c>
      <c r="CB2">
        <v>0</v>
      </c>
    </row>
    <row r="3" spans="2:80" x14ac:dyDescent="0.25">
      <c r="AZ3" s="32" t="s">
        <v>129</v>
      </c>
      <c r="BA3" s="32" t="s">
        <v>130</v>
      </c>
      <c r="BB3" s="32" t="s">
        <v>131</v>
      </c>
      <c r="BC3" s="32" t="s">
        <v>132</v>
      </c>
      <c r="BD3" s="32" t="s">
        <v>133</v>
      </c>
      <c r="BE3" s="32" t="s">
        <v>134</v>
      </c>
      <c r="BF3" s="32" t="s">
        <v>135</v>
      </c>
      <c r="BZ3">
        <v>0</v>
      </c>
      <c r="CA3">
        <v>0.78260869565217395</v>
      </c>
      <c r="CB3">
        <v>0</v>
      </c>
    </row>
    <row r="4" spans="2:80" ht="15.75" x14ac:dyDescent="0.25">
      <c r="B4" s="59" t="s">
        <v>24</v>
      </c>
      <c r="C4" s="60"/>
      <c r="D4" s="60"/>
      <c r="E4" s="60"/>
      <c r="F4" s="60"/>
      <c r="G4" s="60"/>
      <c r="H4" s="60"/>
      <c r="I4" s="60"/>
      <c r="J4" s="60"/>
      <c r="K4" s="61"/>
      <c r="N4" s="59" t="s">
        <v>25</v>
      </c>
      <c r="O4" s="60"/>
      <c r="P4" s="60"/>
      <c r="Q4" s="61"/>
      <c r="AZ4" s="35">
        <v>1</v>
      </c>
      <c r="BA4" s="35">
        <v>1</v>
      </c>
      <c r="BB4" s="35">
        <v>1</v>
      </c>
      <c r="BC4" s="35">
        <v>1</v>
      </c>
      <c r="BD4" s="35">
        <v>0.46</v>
      </c>
      <c r="BE4">
        <v>1</v>
      </c>
      <c r="BF4">
        <v>2.1739130434782608</v>
      </c>
      <c r="BZ4">
        <v>0</v>
      </c>
      <c r="CA4">
        <v>0.95652173913043481</v>
      </c>
      <c r="CB4">
        <v>0</v>
      </c>
    </row>
    <row r="5" spans="2:80" x14ac:dyDescent="0.25">
      <c r="B5" s="57" t="s">
        <v>62</v>
      </c>
      <c r="C5" s="58"/>
      <c r="D5" s="57" t="s">
        <v>144</v>
      </c>
      <c r="E5" s="58"/>
      <c r="F5" s="57" t="s">
        <v>145</v>
      </c>
      <c r="G5" s="58"/>
      <c r="H5" s="57" t="s">
        <v>146</v>
      </c>
      <c r="I5" s="58"/>
      <c r="J5" s="57" t="s">
        <v>147</v>
      </c>
      <c r="K5" s="58"/>
      <c r="N5" s="32" t="s">
        <v>126</v>
      </c>
      <c r="O5" s="32" t="s">
        <v>127</v>
      </c>
      <c r="P5" s="32" t="s">
        <v>128</v>
      </c>
      <c r="Q5" s="32" t="s">
        <v>28</v>
      </c>
      <c r="AZ5" s="35">
        <v>2</v>
      </c>
      <c r="BA5" s="35">
        <v>1</v>
      </c>
      <c r="BB5" s="35">
        <v>1</v>
      </c>
      <c r="BC5" s="35">
        <v>2</v>
      </c>
      <c r="BD5" s="35">
        <v>0.92</v>
      </c>
      <c r="BE5">
        <v>2</v>
      </c>
      <c r="BF5">
        <v>2.1739130434782608</v>
      </c>
      <c r="BZ5">
        <v>7.407407407407407E-2</v>
      </c>
      <c r="CA5">
        <v>0.95652173913043481</v>
      </c>
      <c r="CB5">
        <v>7.407407407407407E-2</v>
      </c>
    </row>
    <row r="6" spans="2:80" x14ac:dyDescent="0.25">
      <c r="N6" s="30">
        <v>0</v>
      </c>
      <c r="O6" s="30">
        <v>0</v>
      </c>
      <c r="P6" s="30">
        <v>1</v>
      </c>
      <c r="Q6" s="30">
        <v>1</v>
      </c>
      <c r="AZ6" s="35">
        <v>3</v>
      </c>
      <c r="BA6" s="35">
        <v>1</v>
      </c>
      <c r="BB6" s="35">
        <v>1</v>
      </c>
      <c r="BC6" s="35">
        <v>3</v>
      </c>
      <c r="BD6" s="35">
        <v>1.3800000000000001</v>
      </c>
      <c r="BE6">
        <v>3</v>
      </c>
      <c r="BF6">
        <v>2.1739130434782608</v>
      </c>
      <c r="BZ6">
        <v>0.1111111111111111</v>
      </c>
      <c r="CA6">
        <v>1</v>
      </c>
      <c r="CB6">
        <v>0.1111111111111111</v>
      </c>
    </row>
    <row r="7" spans="2:80" x14ac:dyDescent="0.25">
      <c r="AZ7" s="35">
        <v>4</v>
      </c>
      <c r="BA7" s="35">
        <v>1</v>
      </c>
      <c r="BB7" s="35">
        <v>1</v>
      </c>
      <c r="BC7" s="35">
        <v>4</v>
      </c>
      <c r="BD7" s="35">
        <v>1.84</v>
      </c>
      <c r="BE7">
        <v>4</v>
      </c>
      <c r="BF7">
        <v>2.1739130434782608</v>
      </c>
      <c r="BZ7">
        <v>1</v>
      </c>
      <c r="CA7">
        <v>1</v>
      </c>
      <c r="CB7">
        <v>1</v>
      </c>
    </row>
    <row r="8" spans="2:80" x14ac:dyDescent="0.25">
      <c r="AZ8" s="35">
        <v>5</v>
      </c>
      <c r="BA8" s="35">
        <v>1</v>
      </c>
      <c r="BB8" s="35">
        <v>1</v>
      </c>
      <c r="BC8" s="35">
        <v>5</v>
      </c>
      <c r="BD8" s="35">
        <v>2.3000000000000003</v>
      </c>
      <c r="BE8">
        <v>5</v>
      </c>
      <c r="BF8">
        <v>1.3043478260869563</v>
      </c>
    </row>
    <row r="9" spans="2:80" x14ac:dyDescent="0.25">
      <c r="AZ9" s="36">
        <v>6</v>
      </c>
      <c r="BA9" s="36">
        <v>1</v>
      </c>
      <c r="BB9" s="36">
        <v>1</v>
      </c>
      <c r="BC9" s="36">
        <v>6</v>
      </c>
      <c r="BD9" s="36">
        <v>2.7600000000000002</v>
      </c>
      <c r="BE9">
        <v>6</v>
      </c>
      <c r="BF9">
        <v>0</v>
      </c>
    </row>
    <row r="10" spans="2:80" x14ac:dyDescent="0.25">
      <c r="AZ10" s="36">
        <v>7</v>
      </c>
      <c r="BA10" s="36">
        <v>1</v>
      </c>
      <c r="BB10" s="36">
        <v>1</v>
      </c>
      <c r="BC10" s="36">
        <v>7</v>
      </c>
      <c r="BD10" s="36">
        <v>3.22</v>
      </c>
      <c r="BE10">
        <v>7</v>
      </c>
      <c r="BF10">
        <v>0</v>
      </c>
    </row>
    <row r="11" spans="2:80" x14ac:dyDescent="0.25">
      <c r="AZ11" s="36">
        <v>8</v>
      </c>
      <c r="BA11" s="36">
        <v>1</v>
      </c>
      <c r="BB11" s="36">
        <v>1</v>
      </c>
      <c r="BC11" s="36">
        <v>8</v>
      </c>
      <c r="BD11" s="36">
        <v>3.68</v>
      </c>
      <c r="BE11">
        <v>8</v>
      </c>
      <c r="BF11">
        <v>0</v>
      </c>
    </row>
    <row r="12" spans="2:80" x14ac:dyDescent="0.25">
      <c r="AZ12" s="36">
        <v>9</v>
      </c>
      <c r="BA12" s="36">
        <v>1</v>
      </c>
      <c r="BB12" s="36">
        <v>1</v>
      </c>
      <c r="BC12" s="36">
        <v>9</v>
      </c>
      <c r="BD12" s="36">
        <v>4.1400000000000006</v>
      </c>
      <c r="BE12">
        <v>9</v>
      </c>
      <c r="BF12">
        <v>0</v>
      </c>
    </row>
    <row r="13" spans="2:80" x14ac:dyDescent="0.25">
      <c r="AZ13" s="36">
        <v>10</v>
      </c>
      <c r="BA13" s="36">
        <v>1</v>
      </c>
      <c r="BB13" s="36">
        <v>1</v>
      </c>
      <c r="BC13" s="36">
        <v>10</v>
      </c>
      <c r="BD13" s="36">
        <v>4.6000000000000005</v>
      </c>
      <c r="BE13">
        <v>10</v>
      </c>
      <c r="BF13">
        <v>0</v>
      </c>
    </row>
    <row r="14" spans="2:80" x14ac:dyDescent="0.25">
      <c r="AZ14" s="35">
        <v>11</v>
      </c>
      <c r="BA14" s="35">
        <v>1</v>
      </c>
      <c r="BB14" s="35">
        <v>1</v>
      </c>
      <c r="BC14" s="35">
        <v>11</v>
      </c>
      <c r="BD14" s="35">
        <v>5.0600000000000005</v>
      </c>
    </row>
    <row r="15" spans="2:80" x14ac:dyDescent="0.25">
      <c r="AZ15" s="35">
        <v>12</v>
      </c>
      <c r="BA15" s="35">
        <v>1</v>
      </c>
      <c r="BB15" s="35">
        <v>1</v>
      </c>
      <c r="BC15" s="35">
        <v>12</v>
      </c>
      <c r="BD15" s="35">
        <v>5.5200000000000005</v>
      </c>
    </row>
    <row r="16" spans="2:80" x14ac:dyDescent="0.25">
      <c r="AZ16" s="35">
        <v>13</v>
      </c>
      <c r="BA16" s="35">
        <v>1</v>
      </c>
      <c r="BB16" s="35">
        <v>1</v>
      </c>
      <c r="BC16" s="35">
        <v>13</v>
      </c>
      <c r="BD16" s="35">
        <v>5.98</v>
      </c>
    </row>
    <row r="17" spans="52:56" x14ac:dyDescent="0.25">
      <c r="AZ17" s="35">
        <v>14</v>
      </c>
      <c r="BA17" s="35">
        <v>1</v>
      </c>
      <c r="BB17" s="35">
        <v>1</v>
      </c>
      <c r="BC17" s="35">
        <v>14</v>
      </c>
      <c r="BD17" s="35">
        <v>6.44</v>
      </c>
    </row>
    <row r="18" spans="52:56" x14ac:dyDescent="0.25">
      <c r="AZ18" s="35">
        <v>15</v>
      </c>
      <c r="BA18" s="35">
        <v>1</v>
      </c>
      <c r="BB18" s="35">
        <v>1</v>
      </c>
      <c r="BC18" s="35">
        <v>15</v>
      </c>
      <c r="BD18" s="35">
        <v>6.9</v>
      </c>
    </row>
    <row r="19" spans="52:56" x14ac:dyDescent="0.25">
      <c r="AZ19" s="36">
        <v>16</v>
      </c>
      <c r="BA19" s="36">
        <v>1</v>
      </c>
      <c r="BB19" s="36">
        <v>1</v>
      </c>
      <c r="BC19" s="36">
        <v>16</v>
      </c>
      <c r="BD19" s="36">
        <v>7.36</v>
      </c>
    </row>
    <row r="20" spans="52:56" x14ac:dyDescent="0.25">
      <c r="AZ20" s="36">
        <v>17</v>
      </c>
      <c r="BA20" s="36">
        <v>1</v>
      </c>
      <c r="BB20" s="36">
        <v>1</v>
      </c>
      <c r="BC20" s="36">
        <v>17</v>
      </c>
      <c r="BD20" s="36">
        <v>7.82</v>
      </c>
    </row>
    <row r="21" spans="52:56" x14ac:dyDescent="0.25">
      <c r="AZ21" s="36">
        <v>18</v>
      </c>
      <c r="BA21" s="36">
        <v>1</v>
      </c>
      <c r="BB21" s="36">
        <v>1</v>
      </c>
      <c r="BC21" s="36">
        <v>18</v>
      </c>
      <c r="BD21" s="36">
        <v>8.2800000000000011</v>
      </c>
    </row>
    <row r="22" spans="52:56" x14ac:dyDescent="0.25">
      <c r="AZ22" s="36">
        <v>19</v>
      </c>
      <c r="BA22" s="36">
        <v>0.8</v>
      </c>
      <c r="BB22" s="36">
        <v>1</v>
      </c>
      <c r="BC22" s="36">
        <v>19</v>
      </c>
      <c r="BD22" s="36">
        <v>8.74</v>
      </c>
    </row>
    <row r="23" spans="52:56" x14ac:dyDescent="0.25">
      <c r="AZ23" s="36">
        <v>20</v>
      </c>
      <c r="BA23" s="36">
        <v>0.8</v>
      </c>
      <c r="BB23" s="36">
        <v>1</v>
      </c>
      <c r="BC23" s="36">
        <v>20</v>
      </c>
      <c r="BD23" s="36">
        <v>9.2000000000000011</v>
      </c>
    </row>
    <row r="24" spans="52:56" x14ac:dyDescent="0.25">
      <c r="AZ24" s="35">
        <v>21</v>
      </c>
      <c r="BA24" s="35">
        <v>0.8</v>
      </c>
      <c r="BB24" s="35">
        <v>1</v>
      </c>
      <c r="BC24" s="35">
        <v>21</v>
      </c>
      <c r="BD24" s="35">
        <v>9.66</v>
      </c>
    </row>
    <row r="25" spans="52:56" x14ac:dyDescent="0.25">
      <c r="AZ25" s="35">
        <v>22</v>
      </c>
      <c r="BA25" s="35">
        <v>0.8</v>
      </c>
      <c r="BB25" s="35">
        <v>1</v>
      </c>
      <c r="BC25" s="35">
        <v>22</v>
      </c>
      <c r="BD25" s="35">
        <v>10.120000000000001</v>
      </c>
    </row>
    <row r="26" spans="52:56" x14ac:dyDescent="0.25">
      <c r="AZ26" s="35">
        <v>23</v>
      </c>
      <c r="BA26" s="35">
        <v>0.6</v>
      </c>
      <c r="BB26" s="35">
        <v>0</v>
      </c>
      <c r="BC26" s="35">
        <v>22</v>
      </c>
      <c r="BD26" s="35">
        <v>10.58</v>
      </c>
    </row>
    <row r="27" spans="52:56" x14ac:dyDescent="0.25">
      <c r="AZ27" s="35">
        <v>24</v>
      </c>
      <c r="BA27" s="35">
        <v>0.6</v>
      </c>
      <c r="BB27" s="35">
        <v>0</v>
      </c>
      <c r="BC27" s="35">
        <v>22</v>
      </c>
      <c r="BD27" s="35">
        <v>11.040000000000001</v>
      </c>
    </row>
    <row r="28" spans="52:56" x14ac:dyDescent="0.25">
      <c r="AZ28" s="35">
        <v>25</v>
      </c>
      <c r="BA28" s="35">
        <v>0.4</v>
      </c>
      <c r="BB28" s="35">
        <v>1</v>
      </c>
      <c r="BC28" s="35">
        <v>23</v>
      </c>
      <c r="BD28" s="35">
        <v>11.5</v>
      </c>
    </row>
    <row r="29" spans="52:56" x14ac:dyDescent="0.25">
      <c r="AZ29" s="36">
        <v>26</v>
      </c>
      <c r="BA29" s="36">
        <v>0.4</v>
      </c>
      <c r="BB29" s="36">
        <v>0</v>
      </c>
      <c r="BC29" s="36">
        <v>23</v>
      </c>
      <c r="BD29" s="36">
        <v>11.96</v>
      </c>
    </row>
    <row r="30" spans="52:56" x14ac:dyDescent="0.25">
      <c r="AZ30" s="36">
        <v>27</v>
      </c>
      <c r="BA30" s="36">
        <v>0</v>
      </c>
      <c r="BB30" s="36">
        <v>0</v>
      </c>
      <c r="BC30" s="36">
        <v>23</v>
      </c>
      <c r="BD30" s="36">
        <v>12.42</v>
      </c>
    </row>
    <row r="31" spans="52:56" x14ac:dyDescent="0.25">
      <c r="AZ31" s="36">
        <v>28</v>
      </c>
      <c r="BA31" s="36">
        <v>0</v>
      </c>
      <c r="BB31" s="36">
        <v>0</v>
      </c>
      <c r="BC31" s="36">
        <v>23</v>
      </c>
      <c r="BD31" s="36">
        <v>12.88</v>
      </c>
    </row>
    <row r="32" spans="52:56" x14ac:dyDescent="0.25">
      <c r="AZ32" s="36">
        <v>29</v>
      </c>
      <c r="BA32" s="36">
        <v>0</v>
      </c>
      <c r="BB32" s="36">
        <v>0</v>
      </c>
      <c r="BC32" s="36">
        <v>23</v>
      </c>
      <c r="BD32" s="36">
        <v>13.34</v>
      </c>
    </row>
    <row r="33" spans="9:56" x14ac:dyDescent="0.25">
      <c r="AZ33" s="36">
        <v>30</v>
      </c>
      <c r="BA33" s="36">
        <v>0</v>
      </c>
      <c r="BB33" s="36">
        <v>0</v>
      </c>
      <c r="BC33" s="36">
        <v>23</v>
      </c>
      <c r="BD33" s="36">
        <v>13.8</v>
      </c>
    </row>
    <row r="34" spans="9:56" x14ac:dyDescent="0.25">
      <c r="AZ34" s="35">
        <v>31</v>
      </c>
      <c r="BA34" s="35">
        <v>0</v>
      </c>
      <c r="BB34" s="35">
        <v>0</v>
      </c>
      <c r="BC34" s="35">
        <v>23</v>
      </c>
      <c r="BD34" s="35">
        <v>14.26</v>
      </c>
    </row>
    <row r="35" spans="9:56" x14ac:dyDescent="0.25">
      <c r="AZ35" s="35">
        <v>32</v>
      </c>
      <c r="BA35" s="35">
        <v>0</v>
      </c>
      <c r="BB35" s="35">
        <v>0</v>
      </c>
      <c r="BC35" s="35">
        <v>23</v>
      </c>
      <c r="BD35" s="35">
        <v>14.72</v>
      </c>
    </row>
    <row r="36" spans="9:56" x14ac:dyDescent="0.25">
      <c r="AZ36" s="35">
        <v>33</v>
      </c>
      <c r="BA36" s="35">
        <v>0</v>
      </c>
      <c r="BB36" s="35">
        <v>0</v>
      </c>
      <c r="BC36" s="35">
        <v>23</v>
      </c>
      <c r="BD36" s="35">
        <v>15.180000000000001</v>
      </c>
    </row>
    <row r="37" spans="9:56" x14ac:dyDescent="0.25">
      <c r="AZ37" s="35">
        <v>34</v>
      </c>
      <c r="BA37" s="35">
        <v>0</v>
      </c>
      <c r="BB37" s="35">
        <v>0</v>
      </c>
      <c r="BC37" s="35">
        <v>23</v>
      </c>
      <c r="BD37" s="35">
        <v>15.64</v>
      </c>
    </row>
    <row r="38" spans="9:56" x14ac:dyDescent="0.25">
      <c r="AZ38" s="35">
        <v>35</v>
      </c>
      <c r="BA38" s="35">
        <v>0</v>
      </c>
      <c r="BB38" s="35">
        <v>0</v>
      </c>
      <c r="BC38" s="35">
        <v>23</v>
      </c>
      <c r="BD38" s="35">
        <v>16.100000000000001</v>
      </c>
    </row>
    <row r="39" spans="9:56" x14ac:dyDescent="0.25">
      <c r="AZ39" s="36">
        <v>36</v>
      </c>
      <c r="BA39" s="36">
        <v>0</v>
      </c>
      <c r="BB39" s="36">
        <v>0</v>
      </c>
      <c r="BC39" s="36">
        <v>23</v>
      </c>
      <c r="BD39" s="36">
        <v>16.560000000000002</v>
      </c>
    </row>
    <row r="40" spans="9:56" x14ac:dyDescent="0.25">
      <c r="I40" s="32" t="s">
        <v>139</v>
      </c>
      <c r="J40" s="32" t="s">
        <v>140</v>
      </c>
      <c r="K40" s="32" t="s">
        <v>141</v>
      </c>
      <c r="L40" s="32" t="s">
        <v>142</v>
      </c>
      <c r="M40" s="32" t="s">
        <v>143</v>
      </c>
      <c r="AZ40" s="36">
        <v>37</v>
      </c>
      <c r="BA40" s="36">
        <v>0</v>
      </c>
      <c r="BB40" s="36">
        <v>0</v>
      </c>
      <c r="BC40" s="36">
        <v>23</v>
      </c>
      <c r="BD40" s="36">
        <v>17.02</v>
      </c>
    </row>
    <row r="41" spans="9:56" x14ac:dyDescent="0.25">
      <c r="I41" s="33">
        <v>1</v>
      </c>
      <c r="J41" s="30">
        <v>1</v>
      </c>
      <c r="K41" s="30">
        <v>0</v>
      </c>
      <c r="L41" s="30">
        <v>1</v>
      </c>
      <c r="M41" s="30">
        <v>1</v>
      </c>
      <c r="AZ41" s="36">
        <v>38</v>
      </c>
      <c r="BA41" s="36">
        <v>0</v>
      </c>
      <c r="BB41" s="36">
        <v>0</v>
      </c>
      <c r="BC41" s="36">
        <v>23</v>
      </c>
      <c r="BD41" s="36">
        <v>17.48</v>
      </c>
    </row>
    <row r="42" spans="9:56" x14ac:dyDescent="0.25">
      <c r="I42" s="33">
        <v>2</v>
      </c>
      <c r="J42" s="30">
        <v>1</v>
      </c>
      <c r="K42" s="30">
        <v>0</v>
      </c>
      <c r="L42" s="30">
        <v>1</v>
      </c>
      <c r="M42" s="30">
        <v>1</v>
      </c>
      <c r="AZ42" s="36">
        <v>39</v>
      </c>
      <c r="BA42" s="36">
        <v>0</v>
      </c>
      <c r="BB42" s="36">
        <v>0</v>
      </c>
      <c r="BC42" s="36">
        <v>23</v>
      </c>
      <c r="BD42" s="36">
        <v>17.940000000000001</v>
      </c>
    </row>
    <row r="43" spans="9:56" x14ac:dyDescent="0.25">
      <c r="I43" s="33">
        <v>3</v>
      </c>
      <c r="J43" s="30">
        <v>1</v>
      </c>
      <c r="K43" s="30">
        <v>0</v>
      </c>
      <c r="L43" s="30">
        <v>1</v>
      </c>
      <c r="M43" s="30">
        <v>1</v>
      </c>
      <c r="AZ43" s="36">
        <v>40</v>
      </c>
      <c r="BA43" s="36">
        <v>0</v>
      </c>
      <c r="BB43" s="36">
        <v>0</v>
      </c>
      <c r="BC43" s="36">
        <v>23</v>
      </c>
      <c r="BD43" s="36">
        <v>18.400000000000002</v>
      </c>
    </row>
    <row r="44" spans="9:56" x14ac:dyDescent="0.25">
      <c r="I44" s="33">
        <v>4</v>
      </c>
      <c r="J44" s="30">
        <v>1</v>
      </c>
      <c r="K44" s="30">
        <v>0</v>
      </c>
      <c r="L44" s="30">
        <v>1</v>
      </c>
      <c r="M44" s="30">
        <v>1</v>
      </c>
      <c r="AZ44" s="35">
        <v>41</v>
      </c>
      <c r="BA44" s="35">
        <v>0</v>
      </c>
      <c r="BB44" s="35">
        <v>0</v>
      </c>
      <c r="BC44" s="35">
        <v>23</v>
      </c>
      <c r="BD44" s="35">
        <v>18.86</v>
      </c>
    </row>
    <row r="45" spans="9:56" x14ac:dyDescent="0.25">
      <c r="I45" s="33">
        <v>5</v>
      </c>
      <c r="J45" s="30">
        <v>0.6</v>
      </c>
      <c r="K45" s="30">
        <v>0.54772255750516607</v>
      </c>
      <c r="L45" s="30">
        <v>0</v>
      </c>
      <c r="M45" s="30">
        <v>1</v>
      </c>
      <c r="AZ45" s="35">
        <v>42</v>
      </c>
      <c r="BA45" s="35">
        <v>0</v>
      </c>
      <c r="BB45" s="35">
        <v>0</v>
      </c>
      <c r="BC45" s="35">
        <v>23</v>
      </c>
      <c r="BD45" s="35">
        <v>19.32</v>
      </c>
    </row>
    <row r="46" spans="9:56" x14ac:dyDescent="0.25">
      <c r="I46" s="33">
        <v>6</v>
      </c>
      <c r="J46" s="30">
        <v>0</v>
      </c>
      <c r="K46" s="30">
        <v>0</v>
      </c>
      <c r="L46" s="30">
        <v>0</v>
      </c>
      <c r="M46" s="30">
        <v>0</v>
      </c>
      <c r="AZ46" s="35">
        <v>43</v>
      </c>
      <c r="BA46" s="35">
        <v>0</v>
      </c>
      <c r="BB46" s="35">
        <v>0</v>
      </c>
      <c r="BC46" s="35">
        <v>23</v>
      </c>
      <c r="BD46" s="35">
        <v>19.78</v>
      </c>
    </row>
    <row r="47" spans="9:56" x14ac:dyDescent="0.25">
      <c r="I47" s="33">
        <v>7</v>
      </c>
      <c r="J47" s="30">
        <v>0</v>
      </c>
      <c r="K47" s="30">
        <v>0</v>
      </c>
      <c r="L47" s="30">
        <v>0</v>
      </c>
      <c r="M47" s="30">
        <v>0</v>
      </c>
      <c r="AZ47" s="35">
        <v>44</v>
      </c>
      <c r="BA47" s="35">
        <v>0</v>
      </c>
      <c r="BB47" s="35">
        <v>0</v>
      </c>
      <c r="BC47" s="35">
        <v>23</v>
      </c>
      <c r="BD47" s="35">
        <v>20.240000000000002</v>
      </c>
    </row>
    <row r="48" spans="9:56" x14ac:dyDescent="0.25">
      <c r="I48" s="33">
        <v>8</v>
      </c>
      <c r="J48" s="30">
        <v>0</v>
      </c>
      <c r="K48" s="30">
        <v>0</v>
      </c>
      <c r="L48" s="30">
        <v>0</v>
      </c>
      <c r="M48" s="30">
        <v>0</v>
      </c>
      <c r="AZ48" s="35">
        <v>45</v>
      </c>
      <c r="BA48" s="35">
        <v>0</v>
      </c>
      <c r="BB48" s="35">
        <v>0</v>
      </c>
      <c r="BC48" s="35">
        <v>23</v>
      </c>
      <c r="BD48" s="35">
        <v>20.7</v>
      </c>
    </row>
    <row r="49" spans="9:56" x14ac:dyDescent="0.25">
      <c r="I49" s="33">
        <v>9</v>
      </c>
      <c r="J49" s="30">
        <v>0</v>
      </c>
      <c r="K49" s="30">
        <v>0</v>
      </c>
      <c r="L49" s="30">
        <v>0</v>
      </c>
      <c r="M49" s="30">
        <v>0</v>
      </c>
      <c r="AZ49" s="36">
        <v>46</v>
      </c>
      <c r="BA49" s="36">
        <v>0</v>
      </c>
      <c r="BB49" s="36">
        <v>0</v>
      </c>
      <c r="BC49" s="36">
        <v>23</v>
      </c>
      <c r="BD49" s="36">
        <v>21.16</v>
      </c>
    </row>
    <row r="50" spans="9:56" x14ac:dyDescent="0.25">
      <c r="I50" s="33">
        <v>10</v>
      </c>
      <c r="J50" s="30">
        <v>0</v>
      </c>
      <c r="K50" s="30">
        <v>0</v>
      </c>
      <c r="L50" s="30">
        <v>0</v>
      </c>
      <c r="M50" s="30">
        <v>0</v>
      </c>
      <c r="AZ50" s="36">
        <v>47</v>
      </c>
      <c r="BA50" s="36">
        <v>0</v>
      </c>
      <c r="BB50" s="36">
        <v>0</v>
      </c>
      <c r="BC50" s="36">
        <v>23</v>
      </c>
      <c r="BD50" s="36">
        <v>21.62</v>
      </c>
    </row>
    <row r="51" spans="9:56" x14ac:dyDescent="0.25">
      <c r="AZ51" s="36">
        <v>48</v>
      </c>
      <c r="BA51" s="36">
        <v>0</v>
      </c>
      <c r="BB51" s="36">
        <v>0</v>
      </c>
      <c r="BC51" s="36">
        <v>23</v>
      </c>
      <c r="BD51" s="36">
        <v>22.080000000000002</v>
      </c>
    </row>
    <row r="52" spans="9:56" x14ac:dyDescent="0.25">
      <c r="AZ52" s="36">
        <v>49</v>
      </c>
      <c r="BA52" s="36">
        <v>0</v>
      </c>
      <c r="BB52" s="36">
        <v>0</v>
      </c>
      <c r="BC52" s="36">
        <v>23</v>
      </c>
      <c r="BD52" s="36">
        <v>22.540000000000003</v>
      </c>
    </row>
    <row r="53" spans="9:56" x14ac:dyDescent="0.25">
      <c r="AZ53" s="36">
        <v>50</v>
      </c>
      <c r="BA53" s="36">
        <v>0</v>
      </c>
      <c r="BB53" s="36">
        <v>0</v>
      </c>
      <c r="BC53" s="36">
        <v>23</v>
      </c>
      <c r="BD53" s="36">
        <v>23</v>
      </c>
    </row>
  </sheetData>
  <mergeCells count="7">
    <mergeCell ref="N4:Q4"/>
    <mergeCell ref="B5:C5"/>
    <mergeCell ref="D5:E5"/>
    <mergeCell ref="F5:G5"/>
    <mergeCell ref="H5:I5"/>
    <mergeCell ref="J5:K5"/>
    <mergeCell ref="B4:K4"/>
  </mergeCells>
  <hyperlinks>
    <hyperlink ref="B5" location="'KNNC_Output'!$B$12:$B$12" display="Inputs" xr:uid="{475A61BD-29E3-4BAD-9A9F-F38C4F00B91B}"/>
    <hyperlink ref="D5" location="'KNNC_Output'!$B$36:$B$36" display="Prior Class Prob." xr:uid="{FA93C694-1865-4608-A647-AC7B890C48CF}"/>
    <hyperlink ref="F5" location="'KNNC_Output'!$B$45:$B$45" display="Valid. Error Log" xr:uid="{AC910A8B-80C2-46D7-8E63-209C97DB5587}"/>
    <hyperlink ref="H5" location="'KNNC_Output'!$B$55:$B$55" display="Train. Score - Summary" xr:uid="{29E238A5-4B52-4B4D-9718-11DF8303511A}"/>
    <hyperlink ref="J5" location="'KNNC_TrainingLiftChart'!$B$12:$B$12" display="Training Lift Chart" xr:uid="{AFF8F569-8E7B-459A-A37C-C866BE04B3AE}"/>
  </hyperlink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C9BDB4-295D-4592-AE07-0B052734CF5E}">
  <dimension ref="B2:N63"/>
  <sheetViews>
    <sheetView showGridLines="0" workbookViewId="0"/>
  </sheetViews>
  <sheetFormatPr defaultRowHeight="15" x14ac:dyDescent="0.25"/>
  <cols>
    <col min="2" max="2" width="26.42578125" bestFit="1" customWidth="1"/>
    <col min="3" max="3" width="32.140625" bestFit="1" customWidth="1"/>
  </cols>
  <sheetData>
    <row r="2" spans="2:14" x14ac:dyDescent="0.25">
      <c r="N2" t="s">
        <v>96</v>
      </c>
    </row>
    <row r="3" spans="2:14" x14ac:dyDescent="0.25">
      <c r="B3" s="33" t="s">
        <v>97</v>
      </c>
      <c r="C3" s="30" t="s">
        <v>98</v>
      </c>
      <c r="E3" s="33" t="s">
        <v>80</v>
      </c>
      <c r="F3" s="30" t="s">
        <v>11</v>
      </c>
      <c r="G3" s="30" t="s">
        <v>12</v>
      </c>
      <c r="H3" s="30" t="s">
        <v>15</v>
      </c>
    </row>
    <row r="4" spans="2:14" x14ac:dyDescent="0.25">
      <c r="B4" s="33" t="s">
        <v>81</v>
      </c>
      <c r="C4" s="30">
        <v>3</v>
      </c>
      <c r="E4" s="33" t="s">
        <v>99</v>
      </c>
      <c r="F4" s="30" t="s">
        <v>100</v>
      </c>
      <c r="G4" s="30" t="s">
        <v>100</v>
      </c>
      <c r="H4" s="30" t="s">
        <v>101</v>
      </c>
    </row>
    <row r="5" spans="2:14" x14ac:dyDescent="0.25">
      <c r="B5" s="33" t="s">
        <v>102</v>
      </c>
      <c r="C5" s="30" t="b">
        <v>1</v>
      </c>
    </row>
    <row r="6" spans="2:14" x14ac:dyDescent="0.25">
      <c r="B6" s="33" t="s">
        <v>103</v>
      </c>
      <c r="C6" s="30">
        <v>5</v>
      </c>
    </row>
    <row r="7" spans="2:14" x14ac:dyDescent="0.25">
      <c r="B7" s="33" t="s">
        <v>104</v>
      </c>
      <c r="C7" s="30">
        <v>1</v>
      </c>
      <c r="F7" s="32" t="s">
        <v>105</v>
      </c>
      <c r="G7" s="32" t="s">
        <v>106</v>
      </c>
    </row>
    <row r="8" spans="2:14" x14ac:dyDescent="0.25">
      <c r="B8" s="33" t="s">
        <v>82</v>
      </c>
      <c r="C8" s="30" t="s">
        <v>107</v>
      </c>
      <c r="F8" s="30">
        <v>0</v>
      </c>
      <c r="G8" s="30" t="s">
        <v>108</v>
      </c>
    </row>
    <row r="9" spans="2:14" x14ac:dyDescent="0.25">
      <c r="B9" s="33" t="s">
        <v>109</v>
      </c>
      <c r="C9" s="30" t="s">
        <v>110</v>
      </c>
      <c r="F9" s="30">
        <v>1</v>
      </c>
      <c r="G9" s="30" t="s">
        <v>108</v>
      </c>
    </row>
    <row r="10" spans="2:14" x14ac:dyDescent="0.25">
      <c r="B10" s="33" t="s">
        <v>111</v>
      </c>
      <c r="C10" s="30" t="s">
        <v>112</v>
      </c>
    </row>
    <row r="11" spans="2:14" x14ac:dyDescent="0.25">
      <c r="B11" s="33" t="s">
        <v>113</v>
      </c>
      <c r="C11" s="30" t="s">
        <v>114</v>
      </c>
      <c r="F11" s="30">
        <v>652.28</v>
      </c>
      <c r="G11" s="30">
        <v>11.24</v>
      </c>
    </row>
    <row r="12" spans="2:14" x14ac:dyDescent="0.25">
      <c r="B12" s="33" t="s">
        <v>115</v>
      </c>
      <c r="C12" s="30" t="s">
        <v>116</v>
      </c>
      <c r="F12" s="30">
        <v>90.024722228090738</v>
      </c>
      <c r="G12" s="30">
        <v>6.0728905802755913</v>
      </c>
    </row>
    <row r="13" spans="2:14" x14ac:dyDescent="0.25">
      <c r="B13" s="33" t="s">
        <v>117</v>
      </c>
      <c r="C13" s="30">
        <v>3</v>
      </c>
      <c r="F13" s="32" t="s">
        <v>11</v>
      </c>
      <c r="G13" s="32" t="s">
        <v>12</v>
      </c>
      <c r="H13" s="32" t="s">
        <v>15</v>
      </c>
    </row>
    <row r="14" spans="2:14" x14ac:dyDescent="0.25">
      <c r="B14" s="33" t="s">
        <v>118</v>
      </c>
      <c r="C14" s="30">
        <v>1</v>
      </c>
      <c r="F14" s="30">
        <v>0.80777811028123281</v>
      </c>
      <c r="G14" s="30">
        <v>1.4424761790459373</v>
      </c>
      <c r="H14" s="30">
        <v>1</v>
      </c>
    </row>
    <row r="15" spans="2:14" x14ac:dyDescent="0.25">
      <c r="B15" s="33" t="s">
        <v>119</v>
      </c>
      <c r="C15" s="30">
        <v>1</v>
      </c>
      <c r="F15" s="30">
        <v>-0.88064698271584274</v>
      </c>
      <c r="G15" s="30">
        <v>-0.36885235628571916</v>
      </c>
      <c r="H15" s="30">
        <v>0</v>
      </c>
    </row>
    <row r="16" spans="2:14" x14ac:dyDescent="0.25">
      <c r="B16" s="33" t="s">
        <v>120</v>
      </c>
      <c r="C16" s="30">
        <v>0.5</v>
      </c>
      <c r="F16" s="30">
        <v>0.27459123880847208</v>
      </c>
      <c r="G16" s="30">
        <v>-3.9519895316327082E-2</v>
      </c>
      <c r="H16" s="30">
        <v>1</v>
      </c>
    </row>
    <row r="17" spans="2:8" x14ac:dyDescent="0.25">
      <c r="B17" s="33" t="s">
        <v>121</v>
      </c>
      <c r="C17" s="30" t="s">
        <v>122</v>
      </c>
      <c r="F17" s="30">
        <v>-0.30302787195368536</v>
      </c>
      <c r="G17" s="30">
        <v>0.61914502662245707</v>
      </c>
      <c r="H17" s="30">
        <v>0</v>
      </c>
    </row>
    <row r="18" spans="2:8" x14ac:dyDescent="0.25">
      <c r="B18" s="33" t="s">
        <v>123</v>
      </c>
      <c r="C18" s="30" t="s">
        <v>124</v>
      </c>
      <c r="F18" s="30">
        <v>-1.3916177345439051</v>
      </c>
      <c r="G18" s="30">
        <v>0.12514633516836896</v>
      </c>
      <c r="H18" s="30">
        <v>0</v>
      </c>
    </row>
    <row r="19" spans="2:8" x14ac:dyDescent="0.25">
      <c r="F19" s="30">
        <v>1.5853422978456755</v>
      </c>
      <c r="G19" s="30">
        <v>1.7718086400153295</v>
      </c>
      <c r="H19" s="30">
        <v>1</v>
      </c>
    </row>
    <row r="20" spans="2:8" x14ac:dyDescent="0.25">
      <c r="F20" s="30">
        <v>0.89664258886002624</v>
      </c>
      <c r="G20" s="30">
        <v>-0.69818481725511128</v>
      </c>
      <c r="H20" s="30">
        <v>1</v>
      </c>
    </row>
    <row r="21" spans="2:8" x14ac:dyDescent="0.25">
      <c r="F21" s="30">
        <v>-0.35856817106543126</v>
      </c>
      <c r="G21" s="30">
        <v>-1.0275172782245032</v>
      </c>
      <c r="H21" s="30">
        <v>0</v>
      </c>
    </row>
    <row r="22" spans="2:8" x14ac:dyDescent="0.25">
      <c r="F22" s="30">
        <v>-0.6807019059135575</v>
      </c>
      <c r="G22" s="30">
        <v>0.94847748759184913</v>
      </c>
      <c r="H22" s="30">
        <v>0</v>
      </c>
    </row>
    <row r="23" spans="2:8" x14ac:dyDescent="0.25">
      <c r="F23" s="30">
        <v>8.5754221828535981E-2</v>
      </c>
      <c r="G23" s="30">
        <v>2.1011411009847216</v>
      </c>
      <c r="H23" s="30">
        <v>1</v>
      </c>
    </row>
    <row r="24" spans="2:8" x14ac:dyDescent="0.25">
      <c r="F24" s="30">
        <v>0.53007661472250323</v>
      </c>
      <c r="G24" s="30">
        <v>1.2778099485612413</v>
      </c>
      <c r="H24" s="30">
        <v>1</v>
      </c>
    </row>
    <row r="25" spans="2:8" x14ac:dyDescent="0.25">
      <c r="F25" s="30">
        <v>-1.6915353497473331</v>
      </c>
      <c r="G25" s="30">
        <v>0.78381125710715316</v>
      </c>
      <c r="H25" s="30">
        <v>0</v>
      </c>
    </row>
    <row r="26" spans="2:8" x14ac:dyDescent="0.25">
      <c r="F26" s="30">
        <v>-0.96951146129463628</v>
      </c>
      <c r="G26" s="30">
        <v>-0.86285104773980725</v>
      </c>
      <c r="H26" s="30">
        <v>0</v>
      </c>
    </row>
    <row r="27" spans="2:8" x14ac:dyDescent="0.25">
      <c r="F27" s="30">
        <v>-0.35856817106543126</v>
      </c>
      <c r="G27" s="30">
        <v>-1.3568497391938954</v>
      </c>
      <c r="H27" s="30">
        <v>0</v>
      </c>
    </row>
    <row r="28" spans="2:8" x14ac:dyDescent="0.25">
      <c r="F28" s="30">
        <v>1.3520730415763427</v>
      </c>
      <c r="G28" s="30">
        <v>0.28981256565306501</v>
      </c>
      <c r="H28" s="30">
        <v>1</v>
      </c>
    </row>
    <row r="29" spans="2:8" x14ac:dyDescent="0.25">
      <c r="F29" s="30">
        <v>1.6630987166021198</v>
      </c>
      <c r="G29" s="30">
        <v>-0.20418612580102313</v>
      </c>
      <c r="H29" s="30">
        <v>1</v>
      </c>
    </row>
    <row r="30" spans="2:8" x14ac:dyDescent="0.25">
      <c r="F30" s="30">
        <v>-0.13640697461844764</v>
      </c>
      <c r="G30" s="30">
        <v>-0.69818481725511128</v>
      </c>
      <c r="H30" s="30">
        <v>0</v>
      </c>
    </row>
    <row r="31" spans="2:8" x14ac:dyDescent="0.25">
      <c r="F31" s="30">
        <v>-1.4360499738333019</v>
      </c>
      <c r="G31" s="30">
        <v>0.45447879613776104</v>
      </c>
      <c r="H31" s="30">
        <v>0</v>
      </c>
    </row>
    <row r="32" spans="2:8" x14ac:dyDescent="0.25">
      <c r="F32" s="30">
        <v>1.7630712550032623</v>
      </c>
      <c r="G32" s="30">
        <v>1.4424761790459373</v>
      </c>
      <c r="H32" s="30">
        <v>1</v>
      </c>
    </row>
    <row r="33" spans="6:8" x14ac:dyDescent="0.25">
      <c r="F33" s="30">
        <v>1.2298843835305016</v>
      </c>
      <c r="G33" s="30">
        <v>-1.5215159696785914</v>
      </c>
      <c r="H33" s="30">
        <v>0</v>
      </c>
    </row>
    <row r="34" spans="6:8" x14ac:dyDescent="0.25">
      <c r="F34" s="30">
        <v>-1.080592059518128</v>
      </c>
      <c r="G34" s="30">
        <v>-1.1921835087091994</v>
      </c>
      <c r="H34" s="30">
        <v>0</v>
      </c>
    </row>
    <row r="35" spans="6:8" x14ac:dyDescent="0.25">
      <c r="F35" s="30">
        <v>-0.39189235053247884</v>
      </c>
      <c r="G35" s="30">
        <v>-0.36885235628571916</v>
      </c>
      <c r="H35" s="30">
        <v>0</v>
      </c>
    </row>
    <row r="36" spans="6:8" x14ac:dyDescent="0.25">
      <c r="F36" s="30">
        <v>-0.11419085497374928</v>
      </c>
      <c r="G36" s="30">
        <v>0.28981256565306501</v>
      </c>
      <c r="H36" s="30">
        <v>1</v>
      </c>
    </row>
    <row r="37" spans="6:8" x14ac:dyDescent="0.25">
      <c r="F37" s="30">
        <v>0.39677989685431309</v>
      </c>
      <c r="G37" s="30">
        <v>-1.3568497391938954</v>
      </c>
      <c r="H37" s="30">
        <v>1</v>
      </c>
    </row>
    <row r="38" spans="6:8" x14ac:dyDescent="0.25">
      <c r="F38" s="30">
        <v>-3.6434436217305015E-2</v>
      </c>
      <c r="G38" s="30">
        <v>0.12514633516836896</v>
      </c>
      <c r="H38" s="30">
        <v>1</v>
      </c>
    </row>
    <row r="39" spans="6:8" x14ac:dyDescent="0.25">
      <c r="F39" s="30">
        <v>0.47453631561075732</v>
      </c>
      <c r="G39" s="30">
        <v>0.61914502662245707</v>
      </c>
      <c r="H39" s="30">
        <v>1</v>
      </c>
    </row>
    <row r="40" spans="6:8" x14ac:dyDescent="0.25">
      <c r="F40" s="30">
        <v>0.54118467454485242</v>
      </c>
      <c r="G40" s="30">
        <v>-0.36885235628571916</v>
      </c>
      <c r="H40" s="30">
        <v>1</v>
      </c>
    </row>
    <row r="41" spans="6:8" x14ac:dyDescent="0.25">
      <c r="F41" s="30">
        <v>-0.19194727373019355</v>
      </c>
      <c r="G41" s="30">
        <v>-0.69818481725511128</v>
      </c>
      <c r="H41" s="30">
        <v>0</v>
      </c>
    </row>
    <row r="42" spans="6:8" x14ac:dyDescent="0.25">
      <c r="F42" s="30">
        <v>-1.6137789309908888</v>
      </c>
      <c r="G42" s="30">
        <v>-1.5215159696785914</v>
      </c>
      <c r="H42" s="30">
        <v>0</v>
      </c>
    </row>
    <row r="43" spans="6:8" x14ac:dyDescent="0.25">
      <c r="F43" s="30">
        <v>0.27459123880847208</v>
      </c>
      <c r="G43" s="30">
        <v>0.12514633516836896</v>
      </c>
      <c r="H43" s="30">
        <v>1</v>
      </c>
    </row>
    <row r="44" spans="6:8" x14ac:dyDescent="0.25">
      <c r="F44" s="30">
        <v>-1.8581562470825708</v>
      </c>
      <c r="G44" s="30">
        <v>-1.0275172782245032</v>
      </c>
      <c r="H44" s="30">
        <v>0</v>
      </c>
    </row>
    <row r="45" spans="6:8" x14ac:dyDescent="0.25">
      <c r="F45" s="30">
        <v>-0.78067444431470012</v>
      </c>
      <c r="G45" s="30">
        <v>-1.3568497391938954</v>
      </c>
      <c r="H45" s="30">
        <v>0</v>
      </c>
    </row>
    <row r="46" spans="6:8" x14ac:dyDescent="0.25">
      <c r="F46" s="30">
        <v>0.51896855490015403</v>
      </c>
      <c r="G46" s="30">
        <v>0.94847748759184913</v>
      </c>
      <c r="H46" s="30">
        <v>1</v>
      </c>
    </row>
    <row r="47" spans="6:8" x14ac:dyDescent="0.25">
      <c r="F47" s="30">
        <v>0.5634007941895508</v>
      </c>
      <c r="G47" s="30">
        <v>1.7718086400153295</v>
      </c>
      <c r="H47" s="30">
        <v>1</v>
      </c>
    </row>
    <row r="48" spans="6:8" x14ac:dyDescent="0.25">
      <c r="F48" s="30">
        <v>-0.74735026484765266</v>
      </c>
      <c r="G48" s="30">
        <v>1.1131437180765451</v>
      </c>
      <c r="H48" s="30">
        <v>0</v>
      </c>
    </row>
    <row r="49" spans="6:8" x14ac:dyDescent="0.25">
      <c r="F49" s="30">
        <v>-0.35856817106543126</v>
      </c>
      <c r="G49" s="30">
        <v>-0.53351858677041519</v>
      </c>
      <c r="H49" s="30">
        <v>0</v>
      </c>
    </row>
    <row r="50" spans="6:8" x14ac:dyDescent="0.25">
      <c r="F50" s="30">
        <v>0.47453631561075732</v>
      </c>
      <c r="G50" s="30">
        <v>0.78381125710715316</v>
      </c>
      <c r="H50" s="30">
        <v>1</v>
      </c>
    </row>
    <row r="51" spans="6:8" x14ac:dyDescent="0.25">
      <c r="F51" s="30">
        <v>1.3520730415763427</v>
      </c>
      <c r="G51" s="30">
        <v>0.28981256565306501</v>
      </c>
      <c r="H51" s="30">
        <v>1</v>
      </c>
    </row>
    <row r="52" spans="6:8" x14ac:dyDescent="0.25">
      <c r="F52" s="30">
        <v>1.6630987166021198</v>
      </c>
      <c r="G52" s="30">
        <v>-0.20418612580102313</v>
      </c>
      <c r="H52" s="30">
        <v>1</v>
      </c>
    </row>
    <row r="53" spans="6:8" x14ac:dyDescent="0.25">
      <c r="F53" s="30">
        <v>-0.13640697461844764</v>
      </c>
      <c r="G53" s="30">
        <v>-0.69818481725511128</v>
      </c>
      <c r="H53" s="30">
        <v>0</v>
      </c>
    </row>
    <row r="54" spans="6:8" x14ac:dyDescent="0.25">
      <c r="F54" s="30">
        <v>-1.2916451961427624</v>
      </c>
      <c r="G54" s="30">
        <v>0.45447879613776104</v>
      </c>
      <c r="H54" s="30">
        <v>0</v>
      </c>
    </row>
    <row r="55" spans="6:8" x14ac:dyDescent="0.25">
      <c r="F55" s="30">
        <v>1.6519906567797706</v>
      </c>
      <c r="G55" s="30">
        <v>1.4424761790459373</v>
      </c>
      <c r="H55" s="30">
        <v>1</v>
      </c>
    </row>
    <row r="56" spans="6:8" x14ac:dyDescent="0.25">
      <c r="F56" s="30">
        <v>1.1965602040634542</v>
      </c>
      <c r="G56" s="30">
        <v>-1.5215159696785914</v>
      </c>
      <c r="H56" s="30">
        <v>0</v>
      </c>
    </row>
    <row r="57" spans="6:8" x14ac:dyDescent="0.25">
      <c r="F57" s="30">
        <v>-0.94729534164993789</v>
      </c>
      <c r="G57" s="30">
        <v>-1.1921835087091994</v>
      </c>
      <c r="H57" s="30">
        <v>0</v>
      </c>
    </row>
    <row r="58" spans="6:8" x14ac:dyDescent="0.25">
      <c r="F58" s="30">
        <v>-0.58072936751241488</v>
      </c>
      <c r="G58" s="30">
        <v>-0.20418612580102313</v>
      </c>
      <c r="H58" s="30">
        <v>0</v>
      </c>
    </row>
    <row r="59" spans="6:8" x14ac:dyDescent="0.25">
      <c r="F59" s="30">
        <v>0.55229273436720161</v>
      </c>
      <c r="G59" s="30">
        <v>-3.9519895316327082E-2</v>
      </c>
      <c r="H59" s="30">
        <v>1</v>
      </c>
    </row>
    <row r="60" spans="6:8" x14ac:dyDescent="0.25">
      <c r="F60" s="30">
        <v>-0.18083921390784438</v>
      </c>
      <c r="G60" s="30">
        <v>-0.53351858677041519</v>
      </c>
      <c r="H60" s="30">
        <v>0</v>
      </c>
    </row>
    <row r="61" spans="6:8" x14ac:dyDescent="0.25">
      <c r="F61" s="30">
        <v>-1.5915628113461904</v>
      </c>
      <c r="G61" s="30">
        <v>-1.3568497391938954</v>
      </c>
      <c r="H61" s="30">
        <v>0</v>
      </c>
    </row>
    <row r="62" spans="6:8" x14ac:dyDescent="0.25">
      <c r="F62" s="30">
        <v>-0.63626966662416085</v>
      </c>
      <c r="G62" s="30">
        <v>1.1131437180765451</v>
      </c>
      <c r="H62" s="30">
        <v>0</v>
      </c>
    </row>
    <row r="63" spans="6:8" x14ac:dyDescent="0.25">
      <c r="F63" s="30">
        <v>0.89664258886002624</v>
      </c>
      <c r="G63" s="30">
        <v>0.61914502662245707</v>
      </c>
      <c r="H63" s="30">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54"/>
  <sheetViews>
    <sheetView workbookViewId="0">
      <selection activeCell="A3" sqref="A3:F53"/>
    </sheetView>
  </sheetViews>
  <sheetFormatPr defaultColWidth="8.7109375" defaultRowHeight="15" x14ac:dyDescent="0.25"/>
  <cols>
    <col min="1" max="1" width="31.42578125" style="21" bestFit="1" customWidth="1"/>
    <col min="2" max="2" width="12.28515625" style="21" bestFit="1" customWidth="1"/>
    <col min="3" max="3" width="21.42578125" style="21" bestFit="1" customWidth="1"/>
    <col min="4" max="4" width="18.28515625" style="21" bestFit="1" customWidth="1"/>
    <col min="5" max="5" width="20" style="21" bestFit="1" customWidth="1"/>
    <col min="6" max="16384" width="8.7109375" style="21"/>
  </cols>
  <sheetData>
    <row r="1" spans="1:6" x14ac:dyDescent="0.25">
      <c r="A1" s="22" t="s">
        <v>9</v>
      </c>
    </row>
    <row r="2" spans="1:6" x14ac:dyDescent="0.25">
      <c r="A2" s="23"/>
    </row>
    <row r="3" spans="1:6" x14ac:dyDescent="0.25">
      <c r="A3" s="24" t="s">
        <v>10</v>
      </c>
      <c r="B3" s="24" t="s">
        <v>11</v>
      </c>
      <c r="C3" s="24" t="s">
        <v>12</v>
      </c>
      <c r="D3" s="25" t="s">
        <v>13</v>
      </c>
      <c r="E3" s="26" t="s">
        <v>14</v>
      </c>
      <c r="F3" s="24" t="s">
        <v>15</v>
      </c>
    </row>
    <row r="4" spans="1:6" x14ac:dyDescent="0.25">
      <c r="A4" s="23">
        <v>1</v>
      </c>
      <c r="B4" s="23">
        <v>725</v>
      </c>
      <c r="C4" s="23">
        <v>20</v>
      </c>
      <c r="D4" s="27">
        <v>11320</v>
      </c>
      <c r="E4" s="28">
        <v>0.25</v>
      </c>
      <c r="F4" s="23">
        <v>1</v>
      </c>
    </row>
    <row r="5" spans="1:6" x14ac:dyDescent="0.25">
      <c r="A5" s="23">
        <v>1</v>
      </c>
      <c r="B5" s="23">
        <v>573</v>
      </c>
      <c r="C5" s="23">
        <v>9</v>
      </c>
      <c r="D5" s="27">
        <v>7200</v>
      </c>
      <c r="E5" s="28">
        <v>0.7</v>
      </c>
      <c r="F5" s="23">
        <v>0</v>
      </c>
    </row>
    <row r="6" spans="1:6" x14ac:dyDescent="0.25">
      <c r="A6" s="23">
        <v>1</v>
      </c>
      <c r="B6" s="23">
        <v>677</v>
      </c>
      <c r="C6" s="23">
        <v>11</v>
      </c>
      <c r="D6" s="27">
        <v>20000</v>
      </c>
      <c r="E6" s="28">
        <v>0.55000000000000004</v>
      </c>
      <c r="F6" s="23">
        <v>1</v>
      </c>
    </row>
    <row r="7" spans="1:6" x14ac:dyDescent="0.25">
      <c r="A7" s="23">
        <v>0</v>
      </c>
      <c r="B7" s="23">
        <v>625</v>
      </c>
      <c r="C7" s="23">
        <v>15</v>
      </c>
      <c r="D7" s="27">
        <v>12800</v>
      </c>
      <c r="E7" s="28">
        <v>0.65</v>
      </c>
      <c r="F7" s="23">
        <v>0</v>
      </c>
    </row>
    <row r="8" spans="1:6" x14ac:dyDescent="0.25">
      <c r="A8" s="23">
        <v>0</v>
      </c>
      <c r="B8" s="23">
        <v>527</v>
      </c>
      <c r="C8" s="23">
        <v>12</v>
      </c>
      <c r="D8" s="27">
        <v>5700</v>
      </c>
      <c r="E8" s="28">
        <v>0.75</v>
      </c>
      <c r="F8" s="23">
        <v>0</v>
      </c>
    </row>
    <row r="9" spans="1:6" x14ac:dyDescent="0.25">
      <c r="A9" s="23">
        <v>1</v>
      </c>
      <c r="B9" s="23">
        <v>795</v>
      </c>
      <c r="C9" s="23">
        <v>22</v>
      </c>
      <c r="D9" s="27">
        <v>9000</v>
      </c>
      <c r="E9" s="28">
        <v>0.12</v>
      </c>
      <c r="F9" s="23">
        <v>1</v>
      </c>
    </row>
    <row r="10" spans="1:6" x14ac:dyDescent="0.25">
      <c r="A10" s="23">
        <v>0</v>
      </c>
      <c r="B10" s="23">
        <v>733</v>
      </c>
      <c r="C10" s="23">
        <v>7</v>
      </c>
      <c r="D10" s="27">
        <v>35200</v>
      </c>
      <c r="E10" s="28">
        <v>0.2</v>
      </c>
      <c r="F10" s="23">
        <v>1</v>
      </c>
    </row>
    <row r="11" spans="1:6" x14ac:dyDescent="0.25">
      <c r="A11" s="23">
        <v>0</v>
      </c>
      <c r="B11" s="23">
        <v>620</v>
      </c>
      <c r="C11" s="23">
        <v>5</v>
      </c>
      <c r="D11" s="27">
        <v>22800</v>
      </c>
      <c r="E11" s="28">
        <v>0.62</v>
      </c>
      <c r="F11" s="23">
        <v>0</v>
      </c>
    </row>
    <row r="12" spans="1:6" x14ac:dyDescent="0.25">
      <c r="A12" s="23">
        <v>1</v>
      </c>
      <c r="B12" s="23">
        <v>591</v>
      </c>
      <c r="C12" s="23">
        <v>17</v>
      </c>
      <c r="D12" s="27">
        <v>16500</v>
      </c>
      <c r="E12" s="28">
        <v>0.5</v>
      </c>
      <c r="F12" s="23">
        <v>0</v>
      </c>
    </row>
    <row r="13" spans="1:6" x14ac:dyDescent="0.25">
      <c r="A13" s="23">
        <v>1</v>
      </c>
      <c r="B13" s="23">
        <v>660</v>
      </c>
      <c r="C13" s="23">
        <v>24</v>
      </c>
      <c r="D13" s="27">
        <v>9200</v>
      </c>
      <c r="E13" s="28">
        <v>0.35</v>
      </c>
      <c r="F13" s="23">
        <v>1</v>
      </c>
    </row>
    <row r="14" spans="1:6" x14ac:dyDescent="0.25">
      <c r="A14" s="23">
        <v>1</v>
      </c>
      <c r="B14" s="23">
        <v>700</v>
      </c>
      <c r="C14" s="23">
        <v>19</v>
      </c>
      <c r="D14" s="27">
        <v>22000</v>
      </c>
      <c r="E14" s="28">
        <v>0.18</v>
      </c>
      <c r="F14" s="23">
        <v>1</v>
      </c>
    </row>
    <row r="15" spans="1:6" x14ac:dyDescent="0.25">
      <c r="A15" s="23">
        <v>1</v>
      </c>
      <c r="B15" s="23">
        <v>500</v>
      </c>
      <c r="C15" s="23">
        <v>16</v>
      </c>
      <c r="D15" s="27">
        <v>12500</v>
      </c>
      <c r="E15" s="28">
        <v>0.83</v>
      </c>
      <c r="F15" s="23">
        <v>0</v>
      </c>
    </row>
    <row r="16" spans="1:6" x14ac:dyDescent="0.25">
      <c r="A16" s="23">
        <v>1</v>
      </c>
      <c r="B16" s="23">
        <v>565</v>
      </c>
      <c r="C16" s="23">
        <v>6</v>
      </c>
      <c r="D16" s="27">
        <v>7700</v>
      </c>
      <c r="E16" s="28">
        <v>0.7</v>
      </c>
      <c r="F16" s="23">
        <v>0</v>
      </c>
    </row>
    <row r="17" spans="1:6" x14ac:dyDescent="0.25">
      <c r="A17" s="23">
        <v>0</v>
      </c>
      <c r="B17" s="23">
        <v>620</v>
      </c>
      <c r="C17" s="23">
        <v>3</v>
      </c>
      <c r="D17" s="27">
        <v>37400</v>
      </c>
      <c r="E17" s="28">
        <v>0.87</v>
      </c>
      <c r="F17" s="23">
        <v>0</v>
      </c>
    </row>
    <row r="18" spans="1:6" x14ac:dyDescent="0.25">
      <c r="A18" s="23">
        <v>1</v>
      </c>
      <c r="B18" s="23">
        <v>774</v>
      </c>
      <c r="C18" s="23">
        <v>13</v>
      </c>
      <c r="D18" s="27">
        <v>6100</v>
      </c>
      <c r="E18" s="28">
        <v>7.0000000000000007E-2</v>
      </c>
      <c r="F18" s="23">
        <v>1</v>
      </c>
    </row>
    <row r="19" spans="1:6" x14ac:dyDescent="0.25">
      <c r="A19" s="23">
        <v>1</v>
      </c>
      <c r="B19" s="23">
        <v>802</v>
      </c>
      <c r="C19" s="23">
        <v>10</v>
      </c>
      <c r="D19" s="27">
        <v>10500</v>
      </c>
      <c r="E19" s="28">
        <v>0.05</v>
      </c>
      <c r="F19" s="23">
        <v>1</v>
      </c>
    </row>
    <row r="20" spans="1:6" x14ac:dyDescent="0.25">
      <c r="A20" s="23">
        <v>0</v>
      </c>
      <c r="B20" s="23">
        <v>640</v>
      </c>
      <c r="C20" s="23">
        <v>7</v>
      </c>
      <c r="D20" s="27">
        <v>17300</v>
      </c>
      <c r="E20" s="28">
        <v>0.59</v>
      </c>
      <c r="F20" s="23">
        <v>0</v>
      </c>
    </row>
    <row r="21" spans="1:6" x14ac:dyDescent="0.25">
      <c r="A21" s="23">
        <v>0</v>
      </c>
      <c r="B21" s="23">
        <v>523</v>
      </c>
      <c r="C21" s="23">
        <v>14</v>
      </c>
      <c r="D21" s="27">
        <v>27000</v>
      </c>
      <c r="E21" s="28">
        <v>0.79</v>
      </c>
      <c r="F21" s="23">
        <v>0</v>
      </c>
    </row>
    <row r="22" spans="1:6" x14ac:dyDescent="0.25">
      <c r="A22" s="23">
        <v>1</v>
      </c>
      <c r="B22" s="23">
        <v>811</v>
      </c>
      <c r="C22" s="23">
        <v>20</v>
      </c>
      <c r="D22" s="27">
        <v>13400</v>
      </c>
      <c r="E22" s="28">
        <v>0.03</v>
      </c>
      <c r="F22" s="23">
        <v>1</v>
      </c>
    </row>
    <row r="23" spans="1:6" x14ac:dyDescent="0.25">
      <c r="A23" s="23">
        <v>0</v>
      </c>
      <c r="B23" s="23">
        <v>763</v>
      </c>
      <c r="C23" s="23">
        <v>2</v>
      </c>
      <c r="D23" s="27">
        <v>11200</v>
      </c>
      <c r="E23" s="28">
        <v>0.7</v>
      </c>
      <c r="F23" s="23">
        <v>0</v>
      </c>
    </row>
    <row r="24" spans="1:6" x14ac:dyDescent="0.25">
      <c r="A24" s="23">
        <v>0</v>
      </c>
      <c r="B24" s="23">
        <v>555</v>
      </c>
      <c r="C24" s="23">
        <v>4</v>
      </c>
      <c r="D24" s="27">
        <v>2500</v>
      </c>
      <c r="E24" s="28">
        <v>1</v>
      </c>
      <c r="F24" s="23">
        <v>0</v>
      </c>
    </row>
    <row r="25" spans="1:6" x14ac:dyDescent="0.25">
      <c r="A25" s="23">
        <v>0</v>
      </c>
      <c r="B25" s="23">
        <v>617</v>
      </c>
      <c r="C25" s="23">
        <v>9</v>
      </c>
      <c r="D25" s="27">
        <v>8400</v>
      </c>
      <c r="E25" s="28">
        <v>0.34</v>
      </c>
      <c r="F25" s="23">
        <v>0</v>
      </c>
    </row>
    <row r="26" spans="1:6" x14ac:dyDescent="0.25">
      <c r="A26" s="23">
        <v>1</v>
      </c>
      <c r="B26" s="23">
        <v>642</v>
      </c>
      <c r="C26" s="23">
        <v>13</v>
      </c>
      <c r="D26" s="27">
        <v>16000</v>
      </c>
      <c r="E26" s="28">
        <v>0.25</v>
      </c>
      <c r="F26" s="23">
        <v>1</v>
      </c>
    </row>
    <row r="27" spans="1:6" x14ac:dyDescent="0.25">
      <c r="A27" s="23">
        <v>0</v>
      </c>
      <c r="B27" s="23">
        <v>688</v>
      </c>
      <c r="C27" s="23">
        <v>3</v>
      </c>
      <c r="D27" s="27">
        <v>3300</v>
      </c>
      <c r="E27" s="28">
        <v>0.11</v>
      </c>
      <c r="F27" s="23">
        <v>1</v>
      </c>
    </row>
    <row r="28" spans="1:6" x14ac:dyDescent="0.25">
      <c r="A28" s="23">
        <v>1</v>
      </c>
      <c r="B28" s="23">
        <v>649</v>
      </c>
      <c r="C28" s="23">
        <v>12</v>
      </c>
      <c r="D28" s="27">
        <v>7500</v>
      </c>
      <c r="E28" s="28">
        <v>0.05</v>
      </c>
      <c r="F28" s="23">
        <v>1</v>
      </c>
    </row>
    <row r="29" spans="1:6" x14ac:dyDescent="0.25">
      <c r="A29" s="23">
        <v>1</v>
      </c>
      <c r="B29" s="23">
        <v>695</v>
      </c>
      <c r="C29" s="23">
        <v>15</v>
      </c>
      <c r="D29" s="27">
        <v>20300</v>
      </c>
      <c r="E29" s="28">
        <v>0.22</v>
      </c>
      <c r="F29" s="23">
        <v>1</v>
      </c>
    </row>
    <row r="30" spans="1:6" x14ac:dyDescent="0.25">
      <c r="A30" s="23">
        <v>1</v>
      </c>
      <c r="B30" s="23">
        <v>701</v>
      </c>
      <c r="C30" s="23">
        <v>9</v>
      </c>
      <c r="D30" s="27">
        <v>11700</v>
      </c>
      <c r="E30" s="28">
        <v>0.15</v>
      </c>
      <c r="F30" s="23">
        <v>1</v>
      </c>
    </row>
    <row r="31" spans="1:6" x14ac:dyDescent="0.25">
      <c r="A31" s="23">
        <v>0</v>
      </c>
      <c r="B31" s="23">
        <v>635</v>
      </c>
      <c r="C31" s="23">
        <v>7</v>
      </c>
      <c r="D31" s="27">
        <v>29100</v>
      </c>
      <c r="E31" s="28">
        <v>0.85</v>
      </c>
      <c r="F31" s="23">
        <v>0</v>
      </c>
    </row>
    <row r="32" spans="1:6" x14ac:dyDescent="0.25">
      <c r="A32" s="23">
        <v>0</v>
      </c>
      <c r="B32" s="23">
        <v>507</v>
      </c>
      <c r="C32" s="23">
        <v>2</v>
      </c>
      <c r="D32" s="27">
        <v>2000</v>
      </c>
      <c r="E32" s="28">
        <v>1</v>
      </c>
      <c r="F32" s="23">
        <v>0</v>
      </c>
    </row>
    <row r="33" spans="1:6" x14ac:dyDescent="0.25">
      <c r="A33" s="23">
        <v>1</v>
      </c>
      <c r="B33" s="23">
        <v>677</v>
      </c>
      <c r="C33" s="23">
        <v>12</v>
      </c>
      <c r="D33" s="27">
        <v>7600</v>
      </c>
      <c r="E33" s="28">
        <v>0.09</v>
      </c>
      <c r="F33" s="23">
        <v>1</v>
      </c>
    </row>
    <row r="34" spans="1:6" x14ac:dyDescent="0.25">
      <c r="A34" s="23">
        <v>0</v>
      </c>
      <c r="B34" s="23">
        <v>485</v>
      </c>
      <c r="C34" s="23">
        <v>5</v>
      </c>
      <c r="D34" s="27">
        <v>1000</v>
      </c>
      <c r="E34" s="28">
        <v>0.8</v>
      </c>
      <c r="F34" s="23">
        <v>0</v>
      </c>
    </row>
    <row r="35" spans="1:6" x14ac:dyDescent="0.25">
      <c r="A35" s="23">
        <v>0</v>
      </c>
      <c r="B35" s="23">
        <v>582</v>
      </c>
      <c r="C35" s="23">
        <v>3</v>
      </c>
      <c r="D35" s="27">
        <v>8500</v>
      </c>
      <c r="E35" s="28">
        <v>0.65</v>
      </c>
      <c r="F35" s="23">
        <v>0</v>
      </c>
    </row>
    <row r="36" spans="1:6" x14ac:dyDescent="0.25">
      <c r="A36" s="23">
        <v>1</v>
      </c>
      <c r="B36" s="23">
        <v>699</v>
      </c>
      <c r="C36" s="23">
        <v>17</v>
      </c>
      <c r="D36" s="27">
        <v>12800</v>
      </c>
      <c r="E36" s="28">
        <v>0.27</v>
      </c>
      <c r="F36" s="23">
        <v>1</v>
      </c>
    </row>
    <row r="37" spans="1:6" x14ac:dyDescent="0.25">
      <c r="A37" s="23">
        <v>1</v>
      </c>
      <c r="B37" s="23">
        <v>703</v>
      </c>
      <c r="C37" s="23">
        <v>22</v>
      </c>
      <c r="D37" s="27">
        <v>10000</v>
      </c>
      <c r="E37" s="28">
        <v>0.2</v>
      </c>
      <c r="F37" s="23">
        <v>1</v>
      </c>
    </row>
    <row r="38" spans="1:6" x14ac:dyDescent="0.25">
      <c r="A38" s="23">
        <v>0</v>
      </c>
      <c r="B38" s="23">
        <v>585</v>
      </c>
      <c r="C38" s="23">
        <v>18</v>
      </c>
      <c r="D38" s="27">
        <v>31000</v>
      </c>
      <c r="E38" s="28">
        <v>0.78</v>
      </c>
      <c r="F38" s="23">
        <v>0</v>
      </c>
    </row>
    <row r="39" spans="1:6" x14ac:dyDescent="0.25">
      <c r="A39" s="23">
        <v>1</v>
      </c>
      <c r="B39" s="23">
        <v>620</v>
      </c>
      <c r="C39" s="23">
        <v>8</v>
      </c>
      <c r="D39" s="27">
        <v>16200</v>
      </c>
      <c r="E39" s="28">
        <v>0.55000000000000004</v>
      </c>
      <c r="F39" s="23">
        <v>0</v>
      </c>
    </row>
    <row r="40" spans="1:6" x14ac:dyDescent="0.25">
      <c r="A40" s="23">
        <v>1</v>
      </c>
      <c r="B40" s="23">
        <v>695</v>
      </c>
      <c r="C40" s="23">
        <v>16</v>
      </c>
      <c r="D40" s="27">
        <v>9700</v>
      </c>
      <c r="E40" s="28">
        <v>0.11</v>
      </c>
      <c r="F40" s="23">
        <v>1</v>
      </c>
    </row>
    <row r="41" spans="1:6" x14ac:dyDescent="0.25">
      <c r="A41" s="23">
        <v>1</v>
      </c>
      <c r="B41" s="23">
        <v>774</v>
      </c>
      <c r="C41" s="23">
        <v>13</v>
      </c>
      <c r="D41" s="27">
        <v>6100</v>
      </c>
      <c r="E41" s="28">
        <v>7.0000000000000007E-2</v>
      </c>
      <c r="F41" s="23">
        <v>1</v>
      </c>
    </row>
    <row r="42" spans="1:6" x14ac:dyDescent="0.25">
      <c r="A42" s="23">
        <v>1</v>
      </c>
      <c r="B42" s="23">
        <v>802</v>
      </c>
      <c r="C42" s="23">
        <v>10</v>
      </c>
      <c r="D42" s="27">
        <v>10500</v>
      </c>
      <c r="E42" s="28">
        <v>0.05</v>
      </c>
      <c r="F42" s="23">
        <v>1</v>
      </c>
    </row>
    <row r="43" spans="1:6" x14ac:dyDescent="0.25">
      <c r="A43" s="23">
        <v>0</v>
      </c>
      <c r="B43" s="23">
        <v>640</v>
      </c>
      <c r="C43" s="23">
        <v>7</v>
      </c>
      <c r="D43" s="27">
        <v>17300</v>
      </c>
      <c r="E43" s="28">
        <v>0.59</v>
      </c>
      <c r="F43" s="23">
        <v>0</v>
      </c>
    </row>
    <row r="44" spans="1:6" x14ac:dyDescent="0.25">
      <c r="A44" s="23">
        <v>0</v>
      </c>
      <c r="B44" s="23">
        <v>536</v>
      </c>
      <c r="C44" s="23">
        <v>14</v>
      </c>
      <c r="D44" s="27">
        <v>27000</v>
      </c>
      <c r="E44" s="28">
        <v>0.79</v>
      </c>
      <c r="F44" s="23">
        <v>0</v>
      </c>
    </row>
    <row r="45" spans="1:6" x14ac:dyDescent="0.25">
      <c r="A45" s="23">
        <v>1</v>
      </c>
      <c r="B45" s="23">
        <v>801</v>
      </c>
      <c r="C45" s="23">
        <v>20</v>
      </c>
      <c r="D45" s="27">
        <v>13400</v>
      </c>
      <c r="E45" s="28">
        <v>0.03</v>
      </c>
      <c r="F45" s="23">
        <v>1</v>
      </c>
    </row>
    <row r="46" spans="1:6" x14ac:dyDescent="0.25">
      <c r="A46" s="23">
        <v>0</v>
      </c>
      <c r="B46" s="23">
        <v>760</v>
      </c>
      <c r="C46" s="23">
        <v>2</v>
      </c>
      <c r="D46" s="27">
        <v>11200</v>
      </c>
      <c r="E46" s="28">
        <v>0.7</v>
      </c>
      <c r="F46" s="23">
        <v>0</v>
      </c>
    </row>
    <row r="47" spans="1:6" x14ac:dyDescent="0.25">
      <c r="A47" s="23">
        <v>0</v>
      </c>
      <c r="B47" s="23">
        <v>567</v>
      </c>
      <c r="C47" s="23">
        <v>4</v>
      </c>
      <c r="D47" s="27">
        <v>2200</v>
      </c>
      <c r="E47" s="28">
        <v>0.95</v>
      </c>
      <c r="F47" s="23">
        <v>0</v>
      </c>
    </row>
    <row r="48" spans="1:6" x14ac:dyDescent="0.25">
      <c r="A48" s="23">
        <v>0</v>
      </c>
      <c r="B48" s="23">
        <v>600</v>
      </c>
      <c r="C48" s="23">
        <v>10</v>
      </c>
      <c r="D48" s="27">
        <v>12050</v>
      </c>
      <c r="E48" s="28">
        <v>0.81</v>
      </c>
      <c r="F48" s="23">
        <v>0</v>
      </c>
    </row>
    <row r="49" spans="1:6" x14ac:dyDescent="0.25">
      <c r="A49" s="23">
        <v>1</v>
      </c>
      <c r="B49" s="23">
        <v>702</v>
      </c>
      <c r="C49" s="23">
        <v>11</v>
      </c>
      <c r="D49" s="27">
        <v>11700</v>
      </c>
      <c r="E49" s="28">
        <v>0.15</v>
      </c>
      <c r="F49" s="23">
        <v>1</v>
      </c>
    </row>
    <row r="50" spans="1:6" x14ac:dyDescent="0.25">
      <c r="A50" s="23">
        <v>1</v>
      </c>
      <c r="B50" s="23">
        <v>636</v>
      </c>
      <c r="C50" s="23">
        <v>8</v>
      </c>
      <c r="D50" s="27">
        <v>29100</v>
      </c>
      <c r="E50" s="28">
        <v>0.85</v>
      </c>
      <c r="F50" s="23">
        <v>0</v>
      </c>
    </row>
    <row r="51" spans="1:6" x14ac:dyDescent="0.25">
      <c r="A51" s="23">
        <v>0</v>
      </c>
      <c r="B51" s="23">
        <v>509</v>
      </c>
      <c r="C51" s="23">
        <v>3</v>
      </c>
      <c r="D51" s="27">
        <v>2000</v>
      </c>
      <c r="E51" s="28">
        <v>1</v>
      </c>
      <c r="F51" s="23">
        <v>0</v>
      </c>
    </row>
    <row r="52" spans="1:6" x14ac:dyDescent="0.25">
      <c r="A52" s="23">
        <v>0</v>
      </c>
      <c r="B52" s="23">
        <v>595</v>
      </c>
      <c r="C52" s="23">
        <v>18</v>
      </c>
      <c r="D52" s="27">
        <v>29000</v>
      </c>
      <c r="E52" s="28">
        <v>0.78</v>
      </c>
      <c r="F52" s="23">
        <v>0</v>
      </c>
    </row>
    <row r="53" spans="1:6" x14ac:dyDescent="0.25">
      <c r="A53" s="23">
        <v>1</v>
      </c>
      <c r="B53" s="23">
        <v>733</v>
      </c>
      <c r="C53" s="23">
        <v>15</v>
      </c>
      <c r="D53" s="27">
        <v>13000</v>
      </c>
      <c r="E53" s="28">
        <v>0.24</v>
      </c>
      <c r="F53" s="23">
        <v>1</v>
      </c>
    </row>
    <row r="54" spans="1:6" x14ac:dyDescent="0.25">
      <c r="A54" s="23"/>
      <c r="D54" s="27"/>
      <c r="E54" s="2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62DDBC-6562-4973-9954-001196049188}">
  <dimension ref="A1:BC74"/>
  <sheetViews>
    <sheetView showGridLines="0" workbookViewId="0"/>
  </sheetViews>
  <sheetFormatPr defaultRowHeight="15" x14ac:dyDescent="0.25"/>
  <cols>
    <col min="14" max="14" width="11.140625" bestFit="1" customWidth="1"/>
  </cols>
  <sheetData>
    <row r="1" spans="1:55" x14ac:dyDescent="0.25">
      <c r="AZ1" s="30">
        <v>0.98960648364875914</v>
      </c>
      <c r="BA1" t="str">
        <f>"1"</f>
        <v>1</v>
      </c>
      <c r="BB1" t="str">
        <f xml:space="preserve"> IF($AZ$1 &gt;= $F$55, "1","0")</f>
        <v>1</v>
      </c>
      <c r="BC1">
        <f xml:space="preserve"> IF( AND( $BA$1 = "1", $BB$1 = "1" ), 1, IF( AND( $BA$1 = "1", $BB$1 = "0" ), 2, IF( AND( $BA$1 = "0", $BB$1 = "1" ), 3, 4 ) ) )</f>
        <v>1</v>
      </c>
    </row>
    <row r="2" spans="1:55" ht="18.75" x14ac:dyDescent="0.3">
      <c r="B2" s="29" t="s">
        <v>202</v>
      </c>
      <c r="N2" t="s">
        <v>185</v>
      </c>
      <c r="AZ2" s="30">
        <v>1.9069994927520314E-2</v>
      </c>
      <c r="BA2" t="str">
        <f>"0"</f>
        <v>0</v>
      </c>
      <c r="BB2" t="str">
        <f xml:space="preserve"> IF($AZ$2 &gt;= $F$55, "1","0")</f>
        <v>0</v>
      </c>
      <c r="BC2">
        <f xml:space="preserve"> IF( AND( $BA$2 = "1", $BB$2 = "1" ), 1, IF( AND( $BA$2 = "1", $BB$2 = "0" ), 2, IF( AND( $BA$2 = "0", $BB$2 = "1" ), 3, 4 ) ) )</f>
        <v>4</v>
      </c>
    </row>
    <row r="3" spans="1:55" x14ac:dyDescent="0.25">
      <c r="AZ3" s="30">
        <v>0.60706515639897174</v>
      </c>
      <c r="BA3" t="str">
        <f>"1"</f>
        <v>1</v>
      </c>
      <c r="BB3" t="str">
        <f xml:space="preserve"> IF($AZ$3 &gt;= $F$55, "1","0")</f>
        <v>1</v>
      </c>
      <c r="BC3">
        <f xml:space="preserve"> IF( AND( $BA$3 = "1", $BB$3 = "1" ), 1, IF( AND( $BA$3 = "1", $BB$3 = "0" ), 2, IF( AND( $BA$3 = "0", $BB$3 = "1" ), 3, 4 ) ) )</f>
        <v>1</v>
      </c>
    </row>
    <row r="4" spans="1:55" ht="15.75" x14ac:dyDescent="0.25">
      <c r="B4" s="59" t="s">
        <v>24</v>
      </c>
      <c r="C4" s="60"/>
      <c r="D4" s="60"/>
      <c r="E4" s="60"/>
      <c r="F4" s="60"/>
      <c r="G4" s="60"/>
      <c r="H4" s="60"/>
      <c r="I4" s="60"/>
      <c r="J4" s="60"/>
      <c r="K4" s="61"/>
      <c r="N4" s="59" t="s">
        <v>25</v>
      </c>
      <c r="O4" s="60"/>
      <c r="P4" s="60"/>
      <c r="Q4" s="61"/>
      <c r="AZ4" s="30">
        <v>0.38897409251299342</v>
      </c>
      <c r="BA4" t="str">
        <f>"0"</f>
        <v>0</v>
      </c>
      <c r="BB4" t="str">
        <f xml:space="preserve"> IF($AZ$4 &gt;= $F$55, "1","0")</f>
        <v>0</v>
      </c>
      <c r="BC4">
        <f xml:space="preserve"> IF( AND( $BA$4 = "1", $BB$4 = "1" ), 1, IF( AND( $BA$4 = "1", $BB$4 = "0" ), 2, IF( AND( $BA$4 = "0", $BB$4 = "1" ), 3, 4 ) ) )</f>
        <v>4</v>
      </c>
    </row>
    <row r="5" spans="1:55" x14ac:dyDescent="0.25">
      <c r="B5" s="57" t="s">
        <v>62</v>
      </c>
      <c r="C5" s="58"/>
      <c r="D5" s="57" t="s">
        <v>113</v>
      </c>
      <c r="E5" s="58"/>
      <c r="F5" s="57" t="s">
        <v>199</v>
      </c>
      <c r="G5" s="58"/>
      <c r="H5" s="57" t="s">
        <v>200</v>
      </c>
      <c r="I5" s="58"/>
      <c r="J5" s="57" t="s">
        <v>201</v>
      </c>
      <c r="K5" s="58"/>
      <c r="N5" s="32" t="s">
        <v>126</v>
      </c>
      <c r="O5" s="32" t="s">
        <v>127</v>
      </c>
      <c r="P5" s="32" t="s">
        <v>128</v>
      </c>
      <c r="Q5" s="32" t="s">
        <v>28</v>
      </c>
      <c r="AZ5" s="30">
        <v>7.6542016165229666E-3</v>
      </c>
      <c r="BA5" t="str">
        <f>"0"</f>
        <v>0</v>
      </c>
      <c r="BB5" t="str">
        <f xml:space="preserve"> IF($AZ$5 &gt;= $F$55, "1","0")</f>
        <v>0</v>
      </c>
      <c r="BC5">
        <f xml:space="preserve"> IF( AND( $BA$5 = "1", $BB$5 = "1" ), 1, IF( AND( $BA$5 = "1", $BB$5 = "0" ), 2, IF( AND( $BA$5 = "0", $BB$5 = "1" ), 3, 4 ) ) )</f>
        <v>4</v>
      </c>
    </row>
    <row r="6" spans="1:55" x14ac:dyDescent="0.25">
      <c r="N6" s="30">
        <v>0</v>
      </c>
      <c r="O6" s="30">
        <v>111</v>
      </c>
      <c r="P6" s="30">
        <v>5</v>
      </c>
      <c r="Q6" s="30">
        <v>116</v>
      </c>
      <c r="AZ6" s="30">
        <v>0.99953417311330639</v>
      </c>
      <c r="BA6" t="str">
        <f>"1"</f>
        <v>1</v>
      </c>
      <c r="BB6" t="str">
        <f xml:space="preserve"> IF($AZ$6 &gt;= $F$55, "1","0")</f>
        <v>1</v>
      </c>
      <c r="BC6">
        <f xml:space="preserve"> IF( AND( $BA$6 = "1", $BB$6 = "1" ), 1, IF( AND( $BA$6 = "1", $BB$6 = "0" ), 2, IF( AND( $BA$6 = "0", $BB$6 = "1" ), 3, 4 ) ) )</f>
        <v>1</v>
      </c>
    </row>
    <row r="7" spans="1:55" x14ac:dyDescent="0.25">
      <c r="AZ7" s="30">
        <v>0.81303892488124285</v>
      </c>
      <c r="BA7" t="str">
        <f>"1"</f>
        <v>1</v>
      </c>
      <c r="BB7" t="str">
        <f xml:space="preserve"> IF($AZ$7 &gt;= $F$55, "1","0")</f>
        <v>1</v>
      </c>
      <c r="BC7">
        <f xml:space="preserve"> IF( AND( $BA$7 = "1", $BB$7 = "1" ), 1, IF( AND( $BA$7 = "1", $BB$7 = "0" ), 2, IF( AND( $BA$7 = "0", $BB$7 = "1" ), 3, 4 ) ) )</f>
        <v>1</v>
      </c>
    </row>
    <row r="8" spans="1:55" x14ac:dyDescent="0.25">
      <c r="AZ8" s="30">
        <v>3.7720540562731462E-2</v>
      </c>
      <c r="BA8" t="str">
        <f>"0"</f>
        <v>0</v>
      </c>
      <c r="BB8" t="str">
        <f xml:space="preserve"> IF($AZ$8 &gt;= $F$55, "1","0")</f>
        <v>0</v>
      </c>
      <c r="BC8">
        <f xml:space="preserve"> IF( AND( $BA$8 = "1", $BB$8 = "1" ), 1, IF( AND( $BA$8 = "1", $BB$8 = "0" ), 2, IF( AND( $BA$8 = "0", $BB$8 = "1" ), 3, 4 ) ) )</f>
        <v>4</v>
      </c>
    </row>
    <row r="9" spans="1:55" x14ac:dyDescent="0.25">
      <c r="AZ9" s="30">
        <v>0.23299601298395264</v>
      </c>
      <c r="BA9" t="str">
        <f>"0"</f>
        <v>0</v>
      </c>
      <c r="BB9" t="str">
        <f xml:space="preserve"> IF($AZ$9 &gt;= $F$55, "1","0")</f>
        <v>0</v>
      </c>
      <c r="BC9">
        <f xml:space="preserve"> IF( AND( $BA$9 = "1", $BB$9 = "1" ), 1, IF( AND( $BA$9 = "1", $BB$9 = "0" ), 2, IF( AND( $BA$9 = "0", $BB$9 = "1" ), 3, 4 ) ) )</f>
        <v>4</v>
      </c>
    </row>
    <row r="10" spans="1:55" x14ac:dyDescent="0.25">
      <c r="AZ10" s="30">
        <v>0.96036639769383014</v>
      </c>
      <c r="BA10" t="str">
        <f>"1"</f>
        <v>1</v>
      </c>
      <c r="BB10" t="str">
        <f xml:space="preserve"> IF($AZ$10 &gt;= $F$55, "1","0")</f>
        <v>1</v>
      </c>
      <c r="BC10">
        <f xml:space="preserve"> IF( AND( $BA$10 = "1", $BB$10 = "1" ), 1, IF( AND( $BA$10 = "1", $BB$10 = "0" ), 2, IF( AND( $BA$10 = "0", $BB$10 = "1" ), 3, 4 ) ) )</f>
        <v>1</v>
      </c>
    </row>
    <row r="11" spans="1:55" x14ac:dyDescent="0.25">
      <c r="AZ11" s="30">
        <v>0.96672927855503143</v>
      </c>
      <c r="BA11" t="str">
        <f>"1"</f>
        <v>1</v>
      </c>
      <c r="BB11" t="str">
        <f xml:space="preserve"> IF($AZ$11 &gt;= $F$55, "1","0")</f>
        <v>1</v>
      </c>
      <c r="BC11">
        <f xml:space="preserve"> IF( AND( $BA$11 = "1", $BB$11 = "1" ), 1, IF( AND( $BA$11 = "1", $BB$11 = "0" ), 2, IF( AND( $BA$11 = "0", $BB$11 = "1" ), 3, 4 ) ) )</f>
        <v>1</v>
      </c>
    </row>
    <row r="12" spans="1:55" ht="18.75" x14ac:dyDescent="0.3">
      <c r="A12" s="34" t="s">
        <v>62</v>
      </c>
      <c r="AZ12" s="30">
        <v>7.9644953238243062E-3</v>
      </c>
      <c r="BA12" t="str">
        <f>"0"</f>
        <v>0</v>
      </c>
      <c r="BB12" t="str">
        <f xml:space="preserve"> IF($AZ$12 &gt;= $F$55, "1","0")</f>
        <v>0</v>
      </c>
      <c r="BC12">
        <f xml:space="preserve"> IF( AND( $BA$12 = "1", $BB$12 = "1" ), 1, IF( AND( $BA$12 = "1", $BB$12 = "0" ), 2, IF( AND( $BA$12 = "0", $BB$12 = "1" ), 3, 4 ) ) )</f>
        <v>4</v>
      </c>
    </row>
    <row r="13" spans="1:55" x14ac:dyDescent="0.25">
      <c r="AZ13" s="30">
        <v>6.5771078145877831E-3</v>
      </c>
      <c r="BA13" t="str">
        <f>"0"</f>
        <v>0</v>
      </c>
      <c r="BB13" t="str">
        <f xml:space="preserve"> IF($AZ$13 &gt;= $F$55, "1","0")</f>
        <v>0</v>
      </c>
      <c r="BC13">
        <f xml:space="preserve"> IF( AND( $BA$13 = "1", $BB$13 = "1" ), 1, IF( AND( $BA$13 = "1", $BB$13 = "0" ), 2, IF( AND( $BA$13 = "0", $BB$13 = "1" ), 3, 4 ) ) )</f>
        <v>4</v>
      </c>
    </row>
    <row r="14" spans="1:55" ht="15.75" x14ac:dyDescent="0.25">
      <c r="B14" s="59" t="s">
        <v>69</v>
      </c>
      <c r="C14" s="60"/>
      <c r="D14" s="60"/>
      <c r="E14" s="60"/>
      <c r="F14" s="60"/>
      <c r="G14" s="60"/>
      <c r="H14" s="60"/>
      <c r="I14" s="60"/>
      <c r="J14" s="61"/>
      <c r="AZ14" s="30">
        <v>2.2764441380550837E-2</v>
      </c>
      <c r="BA14" t="str">
        <f>"0"</f>
        <v>0</v>
      </c>
      <c r="BB14" t="str">
        <f xml:space="preserve"> IF($AZ$14 &gt;= $F$55, "1","0")</f>
        <v>0</v>
      </c>
      <c r="BC14">
        <f xml:space="preserve"> IF( AND( $BA$14 = "1", $BB$14 = "1" ), 1, IF( AND( $BA$14 = "1", $BB$14 = "0" ), 2, IF( AND( $BA$14 = "0", $BB$14 = "1" ), 3, 4 ) ) )</f>
        <v>4</v>
      </c>
    </row>
    <row r="15" spans="1:55" x14ac:dyDescent="0.25">
      <c r="B15" s="62" t="s">
        <v>70</v>
      </c>
      <c r="C15" s="63"/>
      <c r="D15" s="63"/>
      <c r="E15" s="64"/>
      <c r="F15" s="67" t="s">
        <v>71</v>
      </c>
      <c r="G15" s="68"/>
      <c r="H15" s="68"/>
      <c r="I15" s="68"/>
      <c r="J15" s="69"/>
      <c r="AZ15" s="30">
        <v>0.98955262139316669</v>
      </c>
      <c r="BA15" t="str">
        <f>"1"</f>
        <v>1</v>
      </c>
      <c r="BB15" t="str">
        <f xml:space="preserve"> IF($AZ$15 &gt;= $F$55, "1","0")</f>
        <v>1</v>
      </c>
      <c r="BC15">
        <f xml:space="preserve"> IF( AND( $BA$15 = "1", $BB$15 = "1" ), 1, IF( AND( $BA$15 = "1", $BB$15 = "0" ), 2, IF( AND( $BA$15 = "0", $BB$15 = "1" ), 3, 4 ) ) )</f>
        <v>1</v>
      </c>
    </row>
    <row r="16" spans="1:55" x14ac:dyDescent="0.25">
      <c r="B16" s="62" t="s">
        <v>72</v>
      </c>
      <c r="C16" s="63"/>
      <c r="D16" s="63"/>
      <c r="E16" s="64"/>
      <c r="F16" s="67">
        <v>9.14</v>
      </c>
      <c r="G16" s="68"/>
      <c r="H16" s="68"/>
      <c r="I16" s="68"/>
      <c r="J16" s="69"/>
      <c r="AZ16" s="30">
        <v>0.9919029945613006</v>
      </c>
      <c r="BA16" t="str">
        <f>"1"</f>
        <v>1</v>
      </c>
      <c r="BB16" t="str">
        <f xml:space="preserve"> IF($AZ$16 &gt;= $F$55, "1","0")</f>
        <v>1</v>
      </c>
      <c r="BC16">
        <f xml:space="preserve"> IF( AND( $BA$16 = "1", $BB$16 = "1" ), 1, IF( AND( $BA$16 = "1", $BB$16 = "0" ), 2, IF( AND( $BA$16 = "0", $BB$16 = "1" ), 3, 4 ) ) )</f>
        <v>1</v>
      </c>
    </row>
    <row r="17" spans="2:55" x14ac:dyDescent="0.25">
      <c r="B17" s="62" t="s">
        <v>149</v>
      </c>
      <c r="C17" s="63"/>
      <c r="D17" s="63"/>
      <c r="E17" s="64"/>
      <c r="F17" s="67" t="s">
        <v>150</v>
      </c>
      <c r="G17" s="68"/>
      <c r="H17" s="68"/>
      <c r="I17" s="68"/>
      <c r="J17" s="69"/>
      <c r="AZ17" s="30">
        <v>0.1216031279483954</v>
      </c>
      <c r="BA17" t="str">
        <f>"0"</f>
        <v>0</v>
      </c>
      <c r="BB17" t="str">
        <f xml:space="preserve"> IF($AZ$17 &gt;= $F$55, "1","0")</f>
        <v>0</v>
      </c>
      <c r="BC17">
        <f xml:space="preserve"> IF( AND( $BA$17 = "1", $BB$17 = "1" ), 1, IF( AND( $BA$17 = "1", $BB$17 = "0" ), 2, IF( AND( $BA$17 = "0", $BB$17 = "1" ), 3, 4 ) ) )</f>
        <v>4</v>
      </c>
    </row>
    <row r="18" spans="2:55" x14ac:dyDescent="0.25">
      <c r="B18" s="62" t="s">
        <v>151</v>
      </c>
      <c r="C18" s="63"/>
      <c r="D18" s="63"/>
      <c r="E18" s="64"/>
      <c r="F18" s="67">
        <v>50</v>
      </c>
      <c r="G18" s="68"/>
      <c r="H18" s="68"/>
      <c r="I18" s="68"/>
      <c r="J18" s="69"/>
      <c r="AZ18" s="30">
        <v>1.1067028078705396E-2</v>
      </c>
      <c r="BA18" t="str">
        <f>"0"</f>
        <v>0</v>
      </c>
      <c r="BB18" t="str">
        <f xml:space="preserve"> IF($AZ$18 &gt;= $F$55, "1","0")</f>
        <v>0</v>
      </c>
      <c r="BC18">
        <f xml:space="preserve"> IF( AND( $BA$18 = "1", $BB$18 = "1" ), 1, IF( AND( $BA$18 = "1", $BB$18 = "0" ), 2, IF( AND( $BA$18 = "0", $BB$18 = "1" ), 3, 4 ) ) )</f>
        <v>4</v>
      </c>
    </row>
    <row r="19" spans="2:55" x14ac:dyDescent="0.25">
      <c r="AZ19" s="30">
        <v>0.99956679742582311</v>
      </c>
      <c r="BA19" t="str">
        <f>"1"</f>
        <v>1</v>
      </c>
      <c r="BB19" t="str">
        <f xml:space="preserve"> IF($AZ$19 &gt;= $F$55, "1","0")</f>
        <v>1</v>
      </c>
      <c r="BC19">
        <f xml:space="preserve"> IF( AND( $BA$19 = "1", $BB$19 = "1" ), 1, IF( AND( $BA$19 = "1", $BB$19 = "0" ), 2, IF( AND( $BA$19 = "0", $BB$19 = "1" ), 3, 4 ) ) )</f>
        <v>1</v>
      </c>
    </row>
    <row r="20" spans="2:55" ht="15.75" x14ac:dyDescent="0.25">
      <c r="B20" s="59" t="s">
        <v>80</v>
      </c>
      <c r="C20" s="60"/>
      <c r="D20" s="60"/>
      <c r="E20" s="61"/>
      <c r="AZ20" s="30">
        <v>0.78258821725147321</v>
      </c>
      <c r="BA20" t="str">
        <f>"0"</f>
        <v>0</v>
      </c>
      <c r="BB20" t="str">
        <f xml:space="preserve"> IF($AZ$20 &gt;= $F$55, "1","0")</f>
        <v>1</v>
      </c>
      <c r="BC20">
        <f xml:space="preserve"> IF( AND( $BA$20 = "1", $BB$20 = "1" ), 1, IF( AND( $BA$20 = "1", $BB$20 = "0" ), 2, IF( AND( $BA$20 = "0", $BB$20 = "1" ), 3, 4 ) ) )</f>
        <v>3</v>
      </c>
    </row>
    <row r="21" spans="2:55" x14ac:dyDescent="0.25">
      <c r="B21" s="62" t="s">
        <v>152</v>
      </c>
      <c r="C21" s="64"/>
      <c r="D21" s="67">
        <v>2</v>
      </c>
      <c r="E21" s="69"/>
      <c r="AZ21" s="30">
        <v>2.7084748754038282E-3</v>
      </c>
      <c r="BA21" t="str">
        <f>"0"</f>
        <v>0</v>
      </c>
      <c r="BB21" t="str">
        <f xml:space="preserve"> IF($AZ$21 &gt;= $F$55, "1","0")</f>
        <v>0</v>
      </c>
      <c r="BC21">
        <f xml:space="preserve"> IF( AND( $BA$21 = "1", $BB$21 = "1" ), 1, IF( AND( $BA$21 = "1", $BB$21 = "0" ), 2, IF( AND( $BA$21 = "0", $BB$21 = "1" ), 3, 4 ) ) )</f>
        <v>4</v>
      </c>
    </row>
    <row r="22" spans="2:55" x14ac:dyDescent="0.25">
      <c r="B22" s="62" t="s">
        <v>153</v>
      </c>
      <c r="C22" s="64"/>
      <c r="D22" s="30" t="s">
        <v>11</v>
      </c>
      <c r="E22" s="30" t="s">
        <v>12</v>
      </c>
      <c r="AZ22" s="30">
        <v>9.0343759666983783E-2</v>
      </c>
      <c r="BA22" t="str">
        <f>"0"</f>
        <v>0</v>
      </c>
      <c r="BB22" t="str">
        <f xml:space="preserve"> IF($AZ$22 &gt;= $F$55, "1","0")</f>
        <v>0</v>
      </c>
      <c r="BC22">
        <f xml:space="preserve"> IF( AND( $BA$22 = "1", $BB$22 = "1" ), 1, IF( AND( $BA$22 = "1", $BB$22 = "0" ), 2, IF( AND( $BA$22 = "0", $BB$22 = "1" ), 3, 4 ) ) )</f>
        <v>4</v>
      </c>
    </row>
    <row r="23" spans="2:55" x14ac:dyDescent="0.25">
      <c r="B23" s="62" t="s">
        <v>154</v>
      </c>
      <c r="C23" s="64"/>
      <c r="D23" s="65" t="s">
        <v>15</v>
      </c>
      <c r="E23" s="58"/>
      <c r="AZ23" s="30">
        <v>0.4153435164577034</v>
      </c>
      <c r="BA23" t="str">
        <f>"1"</f>
        <v>1</v>
      </c>
      <c r="BB23" t="str">
        <f xml:space="preserve"> IF($AZ$23 &gt;= $F$55, "1","0")</f>
        <v>0</v>
      </c>
      <c r="BC23">
        <f xml:space="preserve"> IF( AND( $BA$23 = "1", $BB$23 = "1" ), 1, IF( AND( $BA$23 = "1", $BB$23 = "0" ), 2, IF( AND( $BA$23 = "0", $BB$23 = "1" ), 3, 4 ) ) )</f>
        <v>2</v>
      </c>
    </row>
    <row r="24" spans="2:55" x14ac:dyDescent="0.25">
      <c r="AZ24" s="30">
        <v>0.22461285659193123</v>
      </c>
      <c r="BA24" t="str">
        <f>"1"</f>
        <v>1</v>
      </c>
      <c r="BB24" t="str">
        <f xml:space="preserve"> IF($AZ$24 &gt;= $F$55, "1","0")</f>
        <v>0</v>
      </c>
      <c r="BC24">
        <f xml:space="preserve"> IF( AND( $BA$24 = "1", $BB$24 = "1" ), 1, IF( AND( $BA$24 = "1", $BB$24 = "0" ), 2, IF( AND( $BA$24 = "0", $BB$24 = "1" ), 3, 4 ) ) )</f>
        <v>2</v>
      </c>
    </row>
    <row r="25" spans="2:55" ht="15.75" x14ac:dyDescent="0.25">
      <c r="B25" s="59" t="s">
        <v>83</v>
      </c>
      <c r="C25" s="60"/>
      <c r="D25" s="60"/>
      <c r="E25" s="60"/>
      <c r="F25" s="61"/>
      <c r="AZ25" s="30">
        <v>0.41516232775174977</v>
      </c>
      <c r="BA25" t="str">
        <f>"1"</f>
        <v>1</v>
      </c>
      <c r="BB25" t="str">
        <f xml:space="preserve"> IF($AZ$25 &gt;= $F$55, "1","0")</f>
        <v>0</v>
      </c>
      <c r="BC25">
        <f xml:space="preserve"> IF( AND( $BA$25 = "1", $BB$25 = "1" ), 1, IF( AND( $BA$25 = "1", $BB$25 = "0" ), 2, IF( AND( $BA$25 = "0", $BB$25 = "1" ), 3, 4 ) ) )</f>
        <v>2</v>
      </c>
    </row>
    <row r="26" spans="2:55" x14ac:dyDescent="0.25">
      <c r="B26" s="62" t="s">
        <v>203</v>
      </c>
      <c r="C26" s="63"/>
      <c r="D26" s="63"/>
      <c r="E26" s="64"/>
      <c r="F26" s="30" t="s">
        <v>77</v>
      </c>
      <c r="AZ26" s="30">
        <v>0.89501761812302927</v>
      </c>
      <c r="BA26" t="str">
        <f>"1"</f>
        <v>1</v>
      </c>
      <c r="BB26" t="str">
        <f xml:space="preserve"> IF($AZ$26 &gt;= $F$55, "1","0")</f>
        <v>1</v>
      </c>
      <c r="BC26">
        <f xml:space="preserve"> IF( AND( $BA$26 = "1", $BB$26 = "1" ), 1, IF( AND( $BA$26 = "1", $BB$26 = "0" ), 2, IF( AND( $BA$26 = "0", $BB$26 = "1" ), 3, 4 ) ) )</f>
        <v>1</v>
      </c>
    </row>
    <row r="27" spans="2:55" x14ac:dyDescent="0.25">
      <c r="B27" s="62" t="s">
        <v>204</v>
      </c>
      <c r="C27" s="63"/>
      <c r="D27" s="63"/>
      <c r="E27" s="64"/>
      <c r="F27" s="30" t="s">
        <v>205</v>
      </c>
      <c r="AZ27" s="30">
        <v>0.69086538188278057</v>
      </c>
      <c r="BA27" t="str">
        <f>"1"</f>
        <v>1</v>
      </c>
      <c r="BB27" t="str">
        <f xml:space="preserve"> IF($AZ$27 &gt;= $F$55, "1","0")</f>
        <v>1</v>
      </c>
      <c r="BC27">
        <f xml:space="preserve"> IF( AND( $BA$27 = "1", $BB$27 = "1" ), 1, IF( AND( $BA$27 = "1", $BB$27 = "0" ), 2, IF( AND( $BA$27 = "0", $BB$27 = "1" ), 3, 4 ) ) )</f>
        <v>1</v>
      </c>
    </row>
    <row r="28" spans="2:55" x14ac:dyDescent="0.25">
      <c r="B28" s="62" t="s">
        <v>206</v>
      </c>
      <c r="C28" s="63"/>
      <c r="D28" s="63"/>
      <c r="E28" s="64"/>
      <c r="F28" s="30" t="s">
        <v>77</v>
      </c>
      <c r="AZ28" s="30">
        <v>0.10315318808979897</v>
      </c>
      <c r="BA28" t="str">
        <f>"0"</f>
        <v>0</v>
      </c>
      <c r="BB28" t="str">
        <f xml:space="preserve"> IF($AZ$28 &gt;= $F$55, "1","0")</f>
        <v>0</v>
      </c>
      <c r="BC28">
        <f xml:space="preserve"> IF( AND( $BA$28 = "1", $BB$28 = "1" ), 1, IF( AND( $BA$28 = "1", $BB$28 = "0" ), 2, IF( AND( $BA$28 = "0", $BB$28 = "1" ), 3, 4 ) ) )</f>
        <v>4</v>
      </c>
    </row>
    <row r="29" spans="2:55" x14ac:dyDescent="0.25">
      <c r="B29" s="62" t="s">
        <v>207</v>
      </c>
      <c r="C29" s="63"/>
      <c r="D29" s="63"/>
      <c r="E29" s="64"/>
      <c r="F29" s="30" t="s">
        <v>77</v>
      </c>
      <c r="AZ29" s="30">
        <v>2.7231118859146776E-4</v>
      </c>
      <c r="BA29" t="str">
        <f>"0"</f>
        <v>0</v>
      </c>
      <c r="BB29" t="str">
        <f xml:space="preserve"> IF($AZ$29 &gt;= $F$55, "1","0")</f>
        <v>0</v>
      </c>
      <c r="BC29">
        <f xml:space="preserve"> IF( AND( $BA$29 = "1", $BB$29 = "1" ), 1, IF( AND( $BA$29 = "1", $BB$29 = "0" ), 2, IF( AND( $BA$29 = "0", $BB$29 = "1" ), 3, 4 ) ) )</f>
        <v>4</v>
      </c>
    </row>
    <row r="30" spans="2:55" x14ac:dyDescent="0.25">
      <c r="B30" s="62" t="s">
        <v>208</v>
      </c>
      <c r="C30" s="63"/>
      <c r="D30" s="63"/>
      <c r="E30" s="64"/>
      <c r="F30" s="30" t="s">
        <v>205</v>
      </c>
      <c r="AZ30" s="30">
        <v>0.66712408287153979</v>
      </c>
      <c r="BA30" t="str">
        <f>"1"</f>
        <v>1</v>
      </c>
      <c r="BB30" t="str">
        <f xml:space="preserve"> IF($AZ$30 &gt;= $F$55, "1","0")</f>
        <v>1</v>
      </c>
      <c r="BC30">
        <f xml:space="preserve"> IF( AND( $BA$30 = "1", $BB$30 = "1" ), 1, IF( AND( $BA$30 = "1", $BB$30 = "0" ), 2, IF( AND( $BA$30 = "0", $BB$30 = "1" ), 3, 4 ) ) )</f>
        <v>1</v>
      </c>
    </row>
    <row r="31" spans="2:55" x14ac:dyDescent="0.25">
      <c r="AZ31" s="30">
        <v>2.6299277563270832E-4</v>
      </c>
      <c r="BA31" t="str">
        <f>"0"</f>
        <v>0</v>
      </c>
      <c r="BB31" t="str">
        <f xml:space="preserve"> IF($AZ$31 &gt;= $F$55, "1","0")</f>
        <v>0</v>
      </c>
      <c r="BC31">
        <f xml:space="preserve"> IF( AND( $BA$31 = "1", $BB$31 = "1" ), 1, IF( AND( $BA$31 = "1", $BB$31 = "0" ), 2, IF( AND( $BA$31 = "0", $BB$31 = "1" ), 3, 4 ) ) )</f>
        <v>4</v>
      </c>
    </row>
    <row r="32" spans="2:55" ht="15.75" x14ac:dyDescent="0.25">
      <c r="B32" s="59" t="s">
        <v>161</v>
      </c>
      <c r="C32" s="60"/>
      <c r="D32" s="60"/>
      <c r="E32" s="60"/>
      <c r="F32" s="61"/>
      <c r="AZ32" s="30">
        <v>5.6633108196641633E-3</v>
      </c>
      <c r="BA32" t="str">
        <f>"0"</f>
        <v>0</v>
      </c>
      <c r="BB32" t="str">
        <f xml:space="preserve"> IF($AZ$32 &gt;= $F$55, "1","0")</f>
        <v>0</v>
      </c>
      <c r="BC32">
        <f xml:space="preserve"> IF( AND( $BA$32 = "1", $BB$32 = "1" ), 1, IF( AND( $BA$32 = "1", $BB$32 = "0" ), 2, IF( AND( $BA$32 = "0", $BB$32 = "1" ), 3, 4 ) ) )</f>
        <v>4</v>
      </c>
    </row>
    <row r="33" spans="1:55" x14ac:dyDescent="0.25">
      <c r="B33" s="65" t="s">
        <v>162</v>
      </c>
      <c r="C33" s="66"/>
      <c r="D33" s="66"/>
      <c r="E33" s="66"/>
      <c r="F33" s="58"/>
      <c r="AZ33" s="30">
        <v>0.94330726642289819</v>
      </c>
      <c r="BA33" t="str">
        <f>"1"</f>
        <v>1</v>
      </c>
      <c r="BB33" t="str">
        <f xml:space="preserve"> IF($AZ$33 &gt;= $F$55, "1","0")</f>
        <v>1</v>
      </c>
      <c r="BC33">
        <f xml:space="preserve"> IF( AND( $BA$33 = "1", $BB$33 = "1" ), 1, IF( AND( $BA$33 = "1", $BB$33 = "0" ), 2, IF( AND( $BA$33 = "0", $BB$33 = "1" ), 3, 4 ) ) )</f>
        <v>1</v>
      </c>
    </row>
    <row r="34" spans="1:55" x14ac:dyDescent="0.25">
      <c r="B34" s="65" t="s">
        <v>163</v>
      </c>
      <c r="C34" s="66"/>
      <c r="D34" s="66"/>
      <c r="E34" s="66"/>
      <c r="F34" s="58"/>
      <c r="AZ34" s="30">
        <v>0.98608922336164073</v>
      </c>
      <c r="BA34" t="str">
        <f>"1"</f>
        <v>1</v>
      </c>
      <c r="BB34" t="str">
        <f xml:space="preserve"> IF($AZ$34 &gt;= $F$55, "1","0")</f>
        <v>1</v>
      </c>
      <c r="BC34">
        <f xml:space="preserve"> IF( AND( $BA$34 = "1", $BB$34 = "1" ), 1, IF( AND( $BA$34 = "1", $BB$34 = "0" ), 2, IF( AND( $BA$34 = "0", $BB$34 = "1" ), 3, 4 ) ) )</f>
        <v>1</v>
      </c>
    </row>
    <row r="35" spans="1:55" x14ac:dyDescent="0.25">
      <c r="AZ35" s="30">
        <v>0.2398216335307779</v>
      </c>
      <c r="BA35" t="str">
        <f>"0"</f>
        <v>0</v>
      </c>
      <c r="BB35" t="str">
        <f xml:space="preserve"> IF($AZ$35 &gt;= $F$55, "1","0")</f>
        <v>0</v>
      </c>
      <c r="BC35">
        <f xml:space="preserve"> IF( AND( $BA$35 = "1", $BB$35 = "1" ), 1, IF( AND( $BA$35 = "1", $BB$35 = "0" ), 2, IF( AND( $BA$35 = "0", $BB$35 = "1" ), 3, 4 ) ) )</f>
        <v>4</v>
      </c>
    </row>
    <row r="36" spans="1:55" ht="18.75" x14ac:dyDescent="0.3">
      <c r="A36" s="34" t="s">
        <v>209</v>
      </c>
      <c r="AZ36" s="30">
        <v>7.8822206206098741E-2</v>
      </c>
      <c r="BA36" t="str">
        <f>"0"</f>
        <v>0</v>
      </c>
      <c r="BB36" t="str">
        <f xml:space="preserve"> IF($AZ$36 &gt;= $F$55, "1","0")</f>
        <v>0</v>
      </c>
      <c r="BC36">
        <f xml:space="preserve"> IF( AND( $BA$36 = "1", $BB$36 = "1" ), 1, IF( AND( $BA$36 = "1", $BB$36 = "0" ), 2, IF( AND( $BA$36 = "0", $BB$36 = "1" ), 3, 4 ) ) )</f>
        <v>4</v>
      </c>
    </row>
    <row r="37" spans="1:55" x14ac:dyDescent="0.25">
      <c r="AZ37" s="30">
        <v>0.91707592212597955</v>
      </c>
      <c r="BA37" t="str">
        <f>"1"</f>
        <v>1</v>
      </c>
      <c r="BB37" t="str">
        <f xml:space="preserve"> IF($AZ$37 &gt;= $F$55, "1","0")</f>
        <v>1</v>
      </c>
      <c r="BC37">
        <f xml:space="preserve"> IF( AND( $BA$37 = "1", $BB$37 = "1" ), 1, IF( AND( $BA$37 = "1", $BB$37 = "0" ), 2, IF( AND( $BA$37 = "0", $BB$37 = "1" ), 3, 4 ) ) )</f>
        <v>1</v>
      </c>
    </row>
    <row r="38" spans="1:55" x14ac:dyDescent="0.25">
      <c r="B38" s="65" t="s">
        <v>160</v>
      </c>
      <c r="C38" s="66"/>
      <c r="D38" s="66"/>
      <c r="E38" s="58"/>
      <c r="AZ38" s="30">
        <v>0.98955262139316669</v>
      </c>
      <c r="BA38" t="str">
        <f>"1"</f>
        <v>1</v>
      </c>
      <c r="BB38" t="str">
        <f xml:space="preserve"> IF($AZ$38 &gt;= $F$55, "1","0")</f>
        <v>1</v>
      </c>
      <c r="BC38">
        <f xml:space="preserve"> IF( AND( $BA$38 = "1", $BB$38 = "1" ), 1, IF( AND( $BA$38 = "1", $BB$38 = "0" ), 2, IF( AND( $BA$38 = "0", $BB$38 = "1" ), 3, 4 ) ) )</f>
        <v>1</v>
      </c>
    </row>
    <row r="39" spans="1:55" x14ac:dyDescent="0.25">
      <c r="AZ39" s="30">
        <v>0.9919029945613006</v>
      </c>
      <c r="BA39" t="str">
        <f>"1"</f>
        <v>1</v>
      </c>
      <c r="BB39" t="str">
        <f xml:space="preserve"> IF($AZ$39 &gt;= $F$55, "1","0")</f>
        <v>1</v>
      </c>
      <c r="BC39">
        <f xml:space="preserve"> IF( AND( $BA$39 = "1", $BB$39 = "1" ), 1, IF( AND( $BA$39 = "1", $BB$39 = "0" ), 2, IF( AND( $BA$39 = "0", $BB$39 = "1" ), 3, 4 ) ) )</f>
        <v>1</v>
      </c>
    </row>
    <row r="40" spans="1:55" x14ac:dyDescent="0.25">
      <c r="B40" s="32" t="s">
        <v>105</v>
      </c>
      <c r="C40" s="32" t="s">
        <v>210</v>
      </c>
      <c r="D40" s="32" t="s">
        <v>211</v>
      </c>
      <c r="E40" s="32" t="s">
        <v>212</v>
      </c>
      <c r="AZ40" s="30">
        <v>0.1216031279483954</v>
      </c>
      <c r="BA40" t="str">
        <f>"0"</f>
        <v>0</v>
      </c>
      <c r="BB40" t="str">
        <f xml:space="preserve"> IF($AZ$40 &gt;= $F$55, "1","0")</f>
        <v>0</v>
      </c>
      <c r="BC40">
        <f xml:space="preserve"> IF( AND( $BA$40 = "1", $BB$40 = "1" ), 1, IF( AND( $BA$40 = "1", $BB$40 = "0" ), 2, IF( AND( $BA$40 = "0", $BB$40 = "1" ), 3, 4 ) ) )</f>
        <v>4</v>
      </c>
    </row>
    <row r="41" spans="1:55" x14ac:dyDescent="0.25">
      <c r="B41" s="33">
        <v>0</v>
      </c>
      <c r="C41" s="30">
        <v>0.54</v>
      </c>
      <c r="D41" s="30">
        <v>1</v>
      </c>
      <c r="E41" s="30">
        <v>0.54</v>
      </c>
      <c r="AZ41" s="30">
        <v>1.7796658566503972E-2</v>
      </c>
      <c r="BA41" t="str">
        <f>"0"</f>
        <v>0</v>
      </c>
      <c r="BB41" t="str">
        <f xml:space="preserve"> IF($AZ$41 &gt;= $F$55, "1","0")</f>
        <v>0</v>
      </c>
      <c r="BC41">
        <f xml:space="preserve"> IF( AND( $BA$41 = "1", $BB$41 = "1" ), 1, IF( AND( $BA$41 = "1", $BB$41 = "0" ), 2, IF( AND( $BA$41 = "0", $BB$41 = "1" ), 3, 4 ) ) )</f>
        <v>4</v>
      </c>
    </row>
    <row r="42" spans="1:55" x14ac:dyDescent="0.25">
      <c r="B42" s="33">
        <v>1</v>
      </c>
      <c r="C42" s="30">
        <v>0.46</v>
      </c>
      <c r="D42" s="30">
        <v>1</v>
      </c>
      <c r="E42" s="30">
        <v>0.46</v>
      </c>
      <c r="AZ42" s="30">
        <v>0.99937254038628998</v>
      </c>
      <c r="BA42" t="str">
        <f>"1"</f>
        <v>1</v>
      </c>
      <c r="BB42" t="str">
        <f xml:space="preserve"> IF($AZ$42 &gt;= $F$55, "1","0")</f>
        <v>1</v>
      </c>
      <c r="BC42">
        <f xml:space="preserve"> IF( AND( $BA$42 = "1", $BB$42 = "1" ), 1, IF( AND( $BA$42 = "1", $BB$42 = "0" ), 2, IF( AND( $BA$42 = "0", $BB$42 = "1" ), 3, 4 ) ) )</f>
        <v>1</v>
      </c>
    </row>
    <row r="43" spans="1:55" x14ac:dyDescent="0.25">
      <c r="AZ43" s="30">
        <v>0.76307505992268188</v>
      </c>
      <c r="BA43" t="str">
        <f>"0"</f>
        <v>0</v>
      </c>
      <c r="BB43" t="str">
        <f xml:space="preserve"> IF($AZ$43 &gt;= $F$55, "1","0")</f>
        <v>1</v>
      </c>
      <c r="BC43">
        <f xml:space="preserve"> IF( AND( $BA$43 = "1", $BB$43 = "1" ), 1, IF( AND( $BA$43 = "1", $BB$43 = "0" ), 2, IF( AND( $BA$43 = "0", $BB$43 = "1" ), 3, 4 ) ) )</f>
        <v>3</v>
      </c>
    </row>
    <row r="44" spans="1:55" x14ac:dyDescent="0.25">
      <c r="AZ44" s="30">
        <v>4.2193094060013455E-3</v>
      </c>
      <c r="BA44" t="str">
        <f>"0"</f>
        <v>0</v>
      </c>
      <c r="BB44" t="str">
        <f xml:space="preserve"> IF($AZ$44 &gt;= $F$55, "1","0")</f>
        <v>0</v>
      </c>
      <c r="BC44">
        <f xml:space="preserve"> IF( AND( $BA$44 = "1", $BB$44 = "1" ), 1, IF( AND( $BA$44 = "1", $BB$44 = "0" ), 2, IF( AND( $BA$44 = "0", $BB$44 = "1" ), 3, 4 ) ) )</f>
        <v>4</v>
      </c>
    </row>
    <row r="45" spans="1:55" ht="18.75" x14ac:dyDescent="0.3">
      <c r="A45" s="34" t="s">
        <v>213</v>
      </c>
      <c r="AZ45" s="30">
        <v>6.4201905966205508E-2</v>
      </c>
      <c r="BA45" t="str">
        <f>"0"</f>
        <v>0</v>
      </c>
      <c r="BB45" t="str">
        <f xml:space="preserve"> IF($AZ$45 &gt;= $F$55, "1","0")</f>
        <v>0</v>
      </c>
      <c r="BC45">
        <f xml:space="preserve"> IF( AND( $BA$45 = "1", $BB$45 = "1" ), 1, IF( AND( $BA$45 = "1", $BB$45 = "0" ), 2, IF( AND( $BA$45 = "0", $BB$45 = "1" ), 3, 4 ) ) )</f>
        <v>4</v>
      </c>
    </row>
    <row r="46" spans="1:55" x14ac:dyDescent="0.25">
      <c r="AZ46" s="30">
        <v>0.79602982132463318</v>
      </c>
      <c r="BA46" t="str">
        <f>"1"</f>
        <v>1</v>
      </c>
      <c r="BB46" t="str">
        <f xml:space="preserve"> IF($AZ$46 &gt;= $F$55, "1","0")</f>
        <v>1</v>
      </c>
      <c r="BC46">
        <f xml:space="preserve"> IF( AND( $BA$46 = "1", $BB$46 = "1" ), 1, IF( AND( $BA$46 = "1", $BB$46 = "0" ), 2, IF( AND( $BA$46 = "0", $BB$46 = "1" ), 3, 4 ) ) )</f>
        <v>1</v>
      </c>
    </row>
    <row r="47" spans="1:55" ht="15.75" x14ac:dyDescent="0.25">
      <c r="B47" s="75" t="s">
        <v>80</v>
      </c>
      <c r="C47" s="59" t="s">
        <v>213</v>
      </c>
      <c r="D47" s="61"/>
      <c r="AZ47" s="30">
        <v>0.1340761369009881</v>
      </c>
      <c r="BA47" t="str">
        <f>"0"</f>
        <v>0</v>
      </c>
      <c r="BB47" t="str">
        <f xml:space="preserve"> IF($AZ$47 &gt;= $F$55, "1","0")</f>
        <v>0</v>
      </c>
      <c r="BC47">
        <f xml:space="preserve"> IF( AND( $BA$47 = "1", $BB$47 = "1" ), 1, IF( AND( $BA$47 = "1", $BB$47 = "0" ), 2, IF( AND( $BA$47 = "0", $BB$47 = "1" ), 3, 4 ) ) )</f>
        <v>4</v>
      </c>
    </row>
    <row r="48" spans="1:55" ht="15.75" customHeight="1" x14ac:dyDescent="0.25">
      <c r="B48" s="76"/>
      <c r="C48" s="32">
        <v>0</v>
      </c>
      <c r="D48" s="32">
        <v>1</v>
      </c>
      <c r="AZ48" s="30">
        <v>3.8038540413300778E-4</v>
      </c>
      <c r="BA48" t="str">
        <f>"0"</f>
        <v>0</v>
      </c>
      <c r="BB48" t="str">
        <f xml:space="preserve"> IF($AZ$48 &gt;= $F$55, "1","0")</f>
        <v>0</v>
      </c>
      <c r="BC48">
        <f xml:space="preserve"> IF( AND( $BA$48 = "1", $BB$48 = "1" ), 1, IF( AND( $BA$48 = "1", $BB$48 = "0" ), 2, IF( AND( $BA$48 = "0", $BB$48 = "1" ), 3, 4 ) ) )</f>
        <v>4</v>
      </c>
    </row>
    <row r="49" spans="1:55" x14ac:dyDescent="0.25">
      <c r="B49" s="33" t="s">
        <v>214</v>
      </c>
      <c r="C49" s="30">
        <v>-50.199124868240709</v>
      </c>
      <c r="D49" s="30">
        <v>-77.720723770548418</v>
      </c>
      <c r="AZ49" s="30">
        <v>0.31367595251057251</v>
      </c>
      <c r="BA49" t="str">
        <f>"0"</f>
        <v>0</v>
      </c>
      <c r="BB49" t="str">
        <f xml:space="preserve"> IF($AZ$49 &gt;= $F$55, "1","0")</f>
        <v>0</v>
      </c>
      <c r="BC49">
        <f xml:space="preserve"> IF( AND( $BA$49 = "1", $BB$49 = "1" ), 1, IF( AND( $BA$49 = "1", $BB$49 = "0" ), 2, IF( AND( $BA$49 = "0", $BB$49 = "1" ), 3, 4 ) ) )</f>
        <v>4</v>
      </c>
    </row>
    <row r="50" spans="1:55" x14ac:dyDescent="0.25">
      <c r="B50" s="33" t="s">
        <v>11</v>
      </c>
      <c r="C50" s="30">
        <v>0.16059087035004146</v>
      </c>
      <c r="D50" s="30">
        <v>0.19765769145830689</v>
      </c>
      <c r="AZ50" s="30">
        <v>0.97212055270231523</v>
      </c>
      <c r="BA50" t="str">
        <f>"1"</f>
        <v>1</v>
      </c>
      <c r="BB50" t="str">
        <f xml:space="preserve"> IF($AZ$50 &gt;= $F$55, "1","0")</f>
        <v>1</v>
      </c>
      <c r="BC50">
        <f xml:space="preserve"> IF( AND( $BA$50 = "1", $BB$50 = "1" ), 1, IF( AND( $BA$50 = "1", $BB$50 = "0" ), 2, IF( AND( $BA$50 = "0", $BB$50 = "1" ), 3, 4 ) ) )</f>
        <v>1</v>
      </c>
    </row>
    <row r="51" spans="1:55" x14ac:dyDescent="0.25">
      <c r="B51" s="33" t="s">
        <v>12</v>
      </c>
      <c r="C51" s="30">
        <v>0.49069713440284984</v>
      </c>
      <c r="D51" s="30">
        <v>0.7509110737873147</v>
      </c>
    </row>
    <row r="53" spans="1:55" ht="18.75" x14ac:dyDescent="0.3">
      <c r="A53" s="34" t="s">
        <v>215</v>
      </c>
    </row>
    <row r="55" spans="1:55" x14ac:dyDescent="0.25">
      <c r="B55" s="72" t="s">
        <v>170</v>
      </c>
      <c r="C55" s="73"/>
      <c r="D55" s="73"/>
      <c r="E55" s="74"/>
      <c r="F55" s="38">
        <v>0.5</v>
      </c>
      <c r="G55" s="72" t="s">
        <v>171</v>
      </c>
      <c r="H55" s="73"/>
      <c r="I55" s="73"/>
      <c r="J55" s="73"/>
      <c r="K55" s="73"/>
      <c r="L55" s="74"/>
    </row>
    <row r="57" spans="1:55" ht="15.75" x14ac:dyDescent="0.25">
      <c r="B57" s="59" t="s">
        <v>172</v>
      </c>
      <c r="C57" s="60"/>
      <c r="D57" s="61"/>
    </row>
    <row r="58" spans="1:55" x14ac:dyDescent="0.25">
      <c r="B58" s="32"/>
      <c r="C58" s="70" t="s">
        <v>173</v>
      </c>
      <c r="D58" s="71"/>
    </row>
    <row r="59" spans="1:55" x14ac:dyDescent="0.25">
      <c r="B59" s="33" t="s">
        <v>174</v>
      </c>
      <c r="C59" s="32">
        <v>1</v>
      </c>
      <c r="D59" s="32">
        <v>0</v>
      </c>
    </row>
    <row r="60" spans="1:55" x14ac:dyDescent="0.25">
      <c r="B60" s="33">
        <v>1</v>
      </c>
      <c r="C60" s="30">
        <f xml:space="preserve"> COUNTIF( $BC$1:$BC$50, 1 )</f>
        <v>20</v>
      </c>
      <c r="D60" s="30">
        <f xml:space="preserve"> COUNTIF( $BC$1:$BC$50, 2 )</f>
        <v>3</v>
      </c>
    </row>
    <row r="61" spans="1:55" x14ac:dyDescent="0.25">
      <c r="B61" s="33">
        <v>0</v>
      </c>
      <c r="C61" s="30">
        <f xml:space="preserve"> COUNTIF( $BC$1:$BC$50, 3 )</f>
        <v>2</v>
      </c>
      <c r="D61" s="30">
        <f xml:space="preserve"> COUNTIF( $BC$1:$BC$50, 4 )</f>
        <v>25</v>
      </c>
    </row>
    <row r="63" spans="1:55" ht="15.75" x14ac:dyDescent="0.25">
      <c r="B63" s="59" t="s">
        <v>175</v>
      </c>
      <c r="C63" s="60"/>
      <c r="D63" s="60"/>
      <c r="E63" s="61"/>
    </row>
    <row r="64" spans="1:55" x14ac:dyDescent="0.25">
      <c r="B64" s="32" t="s">
        <v>105</v>
      </c>
      <c r="C64" s="32" t="s">
        <v>176</v>
      </c>
      <c r="D64" s="32" t="s">
        <v>177</v>
      </c>
      <c r="E64" s="32" t="s">
        <v>178</v>
      </c>
    </row>
    <row r="65" spans="2:5" x14ac:dyDescent="0.25">
      <c r="B65" s="33">
        <v>1</v>
      </c>
      <c r="C65" s="30">
        <f>SUM($C$60:$D$60)</f>
        <v>23</v>
      </c>
      <c r="D65" s="30">
        <f>SUM($C$60:$D$60) - $C$60</f>
        <v>3</v>
      </c>
      <c r="E65" s="30">
        <f>IF($C$65=0,"Undefined",(($D$65)*100) / ($C$65))</f>
        <v>13.043478260869565</v>
      </c>
    </row>
    <row r="66" spans="2:5" x14ac:dyDescent="0.25">
      <c r="B66" s="33">
        <v>0</v>
      </c>
      <c r="C66" s="30">
        <f>SUM($C$61:$D$61)</f>
        <v>27</v>
      </c>
      <c r="D66" s="30">
        <f>SUM($C$61:$D$61) - $D$61</f>
        <v>2</v>
      </c>
      <c r="E66" s="30">
        <f>IF($C$66=0,"Undefined",(($D$66)*100) / ($C$66))</f>
        <v>7.4074074074074074</v>
      </c>
    </row>
    <row r="67" spans="2:5" x14ac:dyDescent="0.25">
      <c r="B67" s="33" t="s">
        <v>179</v>
      </c>
      <c r="C67" s="30">
        <f>SUM($C$65:$C$66)</f>
        <v>50</v>
      </c>
      <c r="D67" s="30">
        <f>SUM($D$65:$D$66)</f>
        <v>5</v>
      </c>
      <c r="E67" s="30">
        <f>IF($C$67=0,"Undefined",(($D$67)*100) / ($C$67))</f>
        <v>10</v>
      </c>
    </row>
    <row r="69" spans="2:5" ht="15.75" x14ac:dyDescent="0.25">
      <c r="B69" s="59" t="s">
        <v>180</v>
      </c>
      <c r="C69" s="60"/>
      <c r="D69" s="61"/>
    </row>
    <row r="70" spans="2:5" x14ac:dyDescent="0.25">
      <c r="B70" s="62" t="s">
        <v>119</v>
      </c>
      <c r="C70" s="64"/>
      <c r="D70" s="37">
        <v>1</v>
      </c>
    </row>
    <row r="71" spans="2:5" x14ac:dyDescent="0.25">
      <c r="B71" s="62" t="s">
        <v>181</v>
      </c>
      <c r="C71" s="64"/>
      <c r="D71" s="37">
        <f>IF(($C$60 + $C$61) = 0,"Undefined",$C$60/($C$60 + $C$61))</f>
        <v>0.90909090909090906</v>
      </c>
    </row>
    <row r="72" spans="2:5" x14ac:dyDescent="0.25">
      <c r="B72" s="62" t="s">
        <v>182</v>
      </c>
      <c r="C72" s="64"/>
      <c r="D72" s="37">
        <f>IF(($C$60 + $D$60) = 0,"Undefined",$C$60/($C$60 + $D$60))</f>
        <v>0.86956521739130432</v>
      </c>
    </row>
    <row r="73" spans="2:5" x14ac:dyDescent="0.25">
      <c r="B73" s="62" t="s">
        <v>183</v>
      </c>
      <c r="C73" s="64"/>
      <c r="D73" s="37">
        <f>IF(($C$61 + $D$61) = 0,"Undefined",$D$61/($C$61 + $D$61))</f>
        <v>0.92592592592592593</v>
      </c>
    </row>
    <row r="74" spans="2:5" x14ac:dyDescent="0.25">
      <c r="B74" s="62" t="s">
        <v>184</v>
      </c>
      <c r="C74" s="64"/>
      <c r="D74" s="37">
        <f>IF(OR($D$71="Undefined",$D$72="Undefined"),"Undefined",IF(($D$71+ $D$72)=0,"Undefined",2*$D$71*$D$72/($D$71+$D$72)))</f>
        <v>0.88888888888888895</v>
      </c>
    </row>
  </sheetData>
  <mergeCells count="45">
    <mergeCell ref="B15:E15"/>
    <mergeCell ref="B16:E16"/>
    <mergeCell ref="B17:E17"/>
    <mergeCell ref="B18:E18"/>
    <mergeCell ref="F15:J15"/>
    <mergeCell ref="F16:J16"/>
    <mergeCell ref="F17:J17"/>
    <mergeCell ref="F18:J18"/>
    <mergeCell ref="B74:C74"/>
    <mergeCell ref="B5:C5"/>
    <mergeCell ref="B55:E55"/>
    <mergeCell ref="G55:L55"/>
    <mergeCell ref="B57:D57"/>
    <mergeCell ref="C58:D58"/>
    <mergeCell ref="B63:E63"/>
    <mergeCell ref="B69:D69"/>
    <mergeCell ref="B32:F32"/>
    <mergeCell ref="B33:F33"/>
    <mergeCell ref="B34:F34"/>
    <mergeCell ref="B38:E38"/>
    <mergeCell ref="C47:D47"/>
    <mergeCell ref="B47:B48"/>
    <mergeCell ref="B25:F25"/>
    <mergeCell ref="B26:E26"/>
    <mergeCell ref="N4:Q4"/>
    <mergeCell ref="B70:C70"/>
    <mergeCell ref="B71:C71"/>
    <mergeCell ref="B72:C72"/>
    <mergeCell ref="B73:C73"/>
    <mergeCell ref="B27:E27"/>
    <mergeCell ref="B28:E28"/>
    <mergeCell ref="B29:E29"/>
    <mergeCell ref="B30:E30"/>
    <mergeCell ref="B20:E20"/>
    <mergeCell ref="B21:C21"/>
    <mergeCell ref="B22:C22"/>
    <mergeCell ref="B23:C23"/>
    <mergeCell ref="D21:E21"/>
    <mergeCell ref="D23:E23"/>
    <mergeCell ref="B14:J14"/>
    <mergeCell ref="D5:E5"/>
    <mergeCell ref="F5:G5"/>
    <mergeCell ref="H5:I5"/>
    <mergeCell ref="J5:K5"/>
    <mergeCell ref="B4:K4"/>
  </mergeCells>
  <hyperlinks>
    <hyperlink ref="B5" location="'DA_Output'!$A$12:$A$12" display="Inputs" xr:uid="{3B9516FF-15EA-4DE7-89E3-07029B052AAD}"/>
    <hyperlink ref="D5" location="'DA_Output'!$A$36:$A$36" display="Prior Class Probabilities" xr:uid="{9793613F-454F-479B-B386-9DF90FECD664}"/>
    <hyperlink ref="F5" location="'DA_Output'!$A$45:$A$45" display="Class Funs" xr:uid="{374217FA-503E-4B68-AE03-AD137A41C600}"/>
    <hyperlink ref="H5" location="'DA_Output'!$A$53:$A$53" display="Train. Score - LDA Summary" xr:uid="{A7E9EAAF-DADE-4A8D-A0E8-792F067EDA06}"/>
    <hyperlink ref="J5" location="'DA_TrainingLiftChartLDA'!$B$12:$B$12" display="LDA Train. Lift Chart" xr:uid="{82A2E2C7-5871-4CBB-B594-EB88EEB45D66}"/>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C0646-E052-4915-A1BF-61ABDB8FA933}">
  <dimension ref="B1:CB53"/>
  <sheetViews>
    <sheetView showGridLines="0" workbookViewId="0"/>
  </sheetViews>
  <sheetFormatPr defaultRowHeight="15" x14ac:dyDescent="0.25"/>
  <cols>
    <col min="14" max="14" width="11.140625" bestFit="1" customWidth="1"/>
    <col min="52" max="52" width="8.140625" bestFit="1" customWidth="1"/>
    <col min="53" max="53" width="15.5703125" bestFit="1" customWidth="1"/>
    <col min="54" max="54" width="12.7109375" bestFit="1" customWidth="1"/>
    <col min="55" max="55" width="46" bestFit="1" customWidth="1"/>
    <col min="56" max="56" width="28.28515625" bestFit="1" customWidth="1"/>
    <col min="57" max="57" width="6.42578125" bestFit="1" customWidth="1"/>
    <col min="58" max="58" width="22.42578125" bestFit="1" customWidth="1"/>
    <col min="78" max="80" width="12" bestFit="1" customWidth="1"/>
  </cols>
  <sheetData>
    <row r="1" spans="2:80" x14ac:dyDescent="0.25">
      <c r="BZ1" s="32" t="s">
        <v>136</v>
      </c>
      <c r="CA1" s="32" t="s">
        <v>137</v>
      </c>
      <c r="CB1" s="32" t="s">
        <v>138</v>
      </c>
    </row>
    <row r="2" spans="2:80" ht="18.75" x14ac:dyDescent="0.3">
      <c r="B2" s="29" t="s">
        <v>198</v>
      </c>
      <c r="N2" t="s">
        <v>185</v>
      </c>
      <c r="BZ2">
        <v>0</v>
      </c>
      <c r="CA2">
        <v>0</v>
      </c>
      <c r="CB2">
        <v>0</v>
      </c>
    </row>
    <row r="3" spans="2:80" x14ac:dyDescent="0.25">
      <c r="AZ3" s="32" t="s">
        <v>129</v>
      </c>
      <c r="BA3" s="32" t="s">
        <v>130</v>
      </c>
      <c r="BB3" s="32" t="s">
        <v>131</v>
      </c>
      <c r="BC3" s="32" t="s">
        <v>132</v>
      </c>
      <c r="BD3" s="32" t="s">
        <v>133</v>
      </c>
      <c r="BE3" s="32" t="s">
        <v>134</v>
      </c>
      <c r="BF3" s="32" t="s">
        <v>135</v>
      </c>
      <c r="BZ3">
        <v>0</v>
      </c>
      <c r="CA3">
        <v>4.3478260869565216E-2</v>
      </c>
      <c r="CB3">
        <v>0</v>
      </c>
    </row>
    <row r="4" spans="2:80" ht="15.75" x14ac:dyDescent="0.25">
      <c r="B4" s="59" t="s">
        <v>24</v>
      </c>
      <c r="C4" s="60"/>
      <c r="D4" s="60"/>
      <c r="E4" s="60"/>
      <c r="F4" s="60"/>
      <c r="G4" s="60"/>
      <c r="H4" s="60"/>
      <c r="I4" s="60"/>
      <c r="J4" s="60"/>
      <c r="K4" s="61"/>
      <c r="N4" s="59" t="s">
        <v>25</v>
      </c>
      <c r="O4" s="60"/>
      <c r="P4" s="60"/>
      <c r="Q4" s="61"/>
      <c r="AZ4" s="35">
        <v>1</v>
      </c>
      <c r="BA4" s="35">
        <v>0.99956679742582311</v>
      </c>
      <c r="BB4" s="35">
        <v>1</v>
      </c>
      <c r="BC4" s="35">
        <v>1</v>
      </c>
      <c r="BD4" s="35">
        <v>0.46</v>
      </c>
      <c r="BE4">
        <v>1</v>
      </c>
      <c r="BF4">
        <v>2.1739130434782608</v>
      </c>
      <c r="BZ4">
        <v>0</v>
      </c>
      <c r="CA4">
        <v>8.6956521739130432E-2</v>
      </c>
      <c r="CB4">
        <v>0</v>
      </c>
    </row>
    <row r="5" spans="2:80" x14ac:dyDescent="0.25">
      <c r="B5" s="57" t="s">
        <v>62</v>
      </c>
      <c r="C5" s="58"/>
      <c r="D5" s="57" t="s">
        <v>113</v>
      </c>
      <c r="E5" s="58"/>
      <c r="F5" s="57" t="s">
        <v>199</v>
      </c>
      <c r="G5" s="58"/>
      <c r="H5" s="57" t="s">
        <v>200</v>
      </c>
      <c r="I5" s="58"/>
      <c r="J5" s="57" t="s">
        <v>201</v>
      </c>
      <c r="K5" s="58"/>
      <c r="N5" s="32" t="s">
        <v>126</v>
      </c>
      <c r="O5" s="32" t="s">
        <v>127</v>
      </c>
      <c r="P5" s="32" t="s">
        <v>128</v>
      </c>
      <c r="Q5" s="32" t="s">
        <v>28</v>
      </c>
      <c r="AZ5" s="35">
        <v>2</v>
      </c>
      <c r="BA5" s="35">
        <v>0.99953417311330639</v>
      </c>
      <c r="BB5" s="35">
        <v>1</v>
      </c>
      <c r="BC5" s="35">
        <v>2</v>
      </c>
      <c r="BD5" s="35">
        <v>0.92</v>
      </c>
      <c r="BE5">
        <v>2</v>
      </c>
      <c r="BF5">
        <v>2.1739130434782608</v>
      </c>
      <c r="BZ5">
        <v>0</v>
      </c>
      <c r="CA5">
        <v>0.13043478260869565</v>
      </c>
      <c r="CB5">
        <v>0</v>
      </c>
    </row>
    <row r="6" spans="2:80" x14ac:dyDescent="0.25">
      <c r="N6" s="30">
        <v>0</v>
      </c>
      <c r="O6" s="30">
        <v>111</v>
      </c>
      <c r="P6" s="30">
        <v>5</v>
      </c>
      <c r="Q6" s="30">
        <v>116</v>
      </c>
      <c r="AZ6" s="35">
        <v>3</v>
      </c>
      <c r="BA6" s="35">
        <v>0.99937254038628998</v>
      </c>
      <c r="BB6" s="35">
        <v>1</v>
      </c>
      <c r="BC6" s="35">
        <v>3</v>
      </c>
      <c r="BD6" s="35">
        <v>1.3800000000000001</v>
      </c>
      <c r="BE6">
        <v>3</v>
      </c>
      <c r="BF6">
        <v>2.1739130434782608</v>
      </c>
      <c r="BZ6">
        <v>0</v>
      </c>
      <c r="CA6">
        <v>0.21739130434782608</v>
      </c>
      <c r="CB6">
        <v>0</v>
      </c>
    </row>
    <row r="7" spans="2:80" x14ac:dyDescent="0.25">
      <c r="AZ7" s="35">
        <v>4</v>
      </c>
      <c r="BA7" s="35">
        <v>0.9919029945613006</v>
      </c>
      <c r="BB7" s="35">
        <v>1</v>
      </c>
      <c r="BC7" s="35">
        <v>4</v>
      </c>
      <c r="BD7" s="35">
        <v>1.84</v>
      </c>
      <c r="BE7">
        <v>4</v>
      </c>
      <c r="BF7">
        <v>1.3043478260869563</v>
      </c>
      <c r="BZ7">
        <v>0</v>
      </c>
      <c r="CA7">
        <v>0.2608695652173913</v>
      </c>
      <c r="CB7">
        <v>0</v>
      </c>
    </row>
    <row r="8" spans="2:80" x14ac:dyDescent="0.25">
      <c r="AZ8" s="35">
        <v>5</v>
      </c>
      <c r="BA8" s="35">
        <v>0.9919029945613006</v>
      </c>
      <c r="BB8" s="35">
        <v>1</v>
      </c>
      <c r="BC8" s="35">
        <v>5</v>
      </c>
      <c r="BD8" s="35">
        <v>2.3000000000000003</v>
      </c>
      <c r="BE8">
        <v>5</v>
      </c>
      <c r="BF8">
        <v>1.7391304347826084</v>
      </c>
      <c r="BZ8">
        <v>0</v>
      </c>
      <c r="CA8">
        <v>0.34782608695652173</v>
      </c>
      <c r="CB8">
        <v>0</v>
      </c>
    </row>
    <row r="9" spans="2:80" x14ac:dyDescent="0.25">
      <c r="AZ9" s="36">
        <v>6</v>
      </c>
      <c r="BA9" s="36">
        <v>0.98960648364875914</v>
      </c>
      <c r="BB9" s="36">
        <v>1</v>
      </c>
      <c r="BC9" s="36">
        <v>6</v>
      </c>
      <c r="BD9" s="36">
        <v>2.7600000000000002</v>
      </c>
      <c r="BE9">
        <v>6</v>
      </c>
      <c r="BF9">
        <v>0.43478260869565211</v>
      </c>
      <c r="BZ9">
        <v>0</v>
      </c>
      <c r="CA9">
        <v>0.39130434782608697</v>
      </c>
      <c r="CB9">
        <v>0</v>
      </c>
    </row>
    <row r="10" spans="2:80" x14ac:dyDescent="0.25">
      <c r="AZ10" s="36">
        <v>7</v>
      </c>
      <c r="BA10" s="36">
        <v>0.98955262139316669</v>
      </c>
      <c r="BB10" s="36">
        <v>1</v>
      </c>
      <c r="BC10" s="36">
        <v>7</v>
      </c>
      <c r="BD10" s="36">
        <v>3.22</v>
      </c>
      <c r="BE10">
        <v>7</v>
      </c>
      <c r="BF10">
        <v>0</v>
      </c>
      <c r="BZ10">
        <v>0</v>
      </c>
      <c r="CA10">
        <v>0.43478260869565216</v>
      </c>
      <c r="CB10">
        <v>0</v>
      </c>
    </row>
    <row r="11" spans="2:80" x14ac:dyDescent="0.25">
      <c r="AZ11" s="36">
        <v>8</v>
      </c>
      <c r="BA11" s="36">
        <v>0.98955262139316669</v>
      </c>
      <c r="BB11" s="36">
        <v>1</v>
      </c>
      <c r="BC11" s="36">
        <v>8</v>
      </c>
      <c r="BD11" s="36">
        <v>3.68</v>
      </c>
      <c r="BE11">
        <v>8</v>
      </c>
      <c r="BF11">
        <v>0</v>
      </c>
      <c r="BZ11">
        <v>0</v>
      </c>
      <c r="CA11">
        <v>0.47826086956521741</v>
      </c>
      <c r="CB11">
        <v>0</v>
      </c>
    </row>
    <row r="12" spans="2:80" x14ac:dyDescent="0.25">
      <c r="AZ12" s="36">
        <v>9</v>
      </c>
      <c r="BA12" s="36">
        <v>0.98608922336164073</v>
      </c>
      <c r="BB12" s="36">
        <v>1</v>
      </c>
      <c r="BC12" s="36">
        <v>9</v>
      </c>
      <c r="BD12" s="36">
        <v>4.1400000000000006</v>
      </c>
      <c r="BE12">
        <v>9</v>
      </c>
      <c r="BF12">
        <v>0</v>
      </c>
      <c r="BZ12">
        <v>0</v>
      </c>
      <c r="CA12">
        <v>0.52173913043478259</v>
      </c>
      <c r="CB12">
        <v>0</v>
      </c>
    </row>
    <row r="13" spans="2:80" x14ac:dyDescent="0.25">
      <c r="AZ13" s="36">
        <v>10</v>
      </c>
      <c r="BA13" s="36">
        <v>0.97212055270231523</v>
      </c>
      <c r="BB13" s="36">
        <v>1</v>
      </c>
      <c r="BC13" s="36">
        <v>10</v>
      </c>
      <c r="BD13" s="36">
        <v>4.6000000000000005</v>
      </c>
      <c r="BE13">
        <v>10</v>
      </c>
      <c r="BF13">
        <v>0</v>
      </c>
      <c r="BZ13">
        <v>0</v>
      </c>
      <c r="CA13">
        <v>0.56521739130434778</v>
      </c>
      <c r="CB13">
        <v>0</v>
      </c>
    </row>
    <row r="14" spans="2:80" x14ac:dyDescent="0.25">
      <c r="AZ14" s="35">
        <v>11</v>
      </c>
      <c r="BA14" s="35">
        <v>0.96672927855503143</v>
      </c>
      <c r="BB14" s="35">
        <v>1</v>
      </c>
      <c r="BC14" s="35">
        <v>11</v>
      </c>
      <c r="BD14" s="35">
        <v>5.0600000000000005</v>
      </c>
      <c r="BZ14">
        <v>0</v>
      </c>
      <c r="CA14">
        <v>0.60869565217391308</v>
      </c>
      <c r="CB14">
        <v>0</v>
      </c>
    </row>
    <row r="15" spans="2:80" x14ac:dyDescent="0.25">
      <c r="AZ15" s="35">
        <v>12</v>
      </c>
      <c r="BA15" s="35">
        <v>0.96036639769383014</v>
      </c>
      <c r="BB15" s="35">
        <v>1</v>
      </c>
      <c r="BC15" s="35">
        <v>12</v>
      </c>
      <c r="BD15" s="35">
        <v>5.5200000000000005</v>
      </c>
      <c r="BZ15">
        <v>0</v>
      </c>
      <c r="CA15">
        <v>0.65217391304347827</v>
      </c>
      <c r="CB15">
        <v>0</v>
      </c>
    </row>
    <row r="16" spans="2:80" x14ac:dyDescent="0.25">
      <c r="AZ16" s="35">
        <v>13</v>
      </c>
      <c r="BA16" s="35">
        <v>0.94330726642289819</v>
      </c>
      <c r="BB16" s="35">
        <v>1</v>
      </c>
      <c r="BC16" s="35">
        <v>13</v>
      </c>
      <c r="BD16" s="35">
        <v>5.98</v>
      </c>
      <c r="BZ16">
        <v>0</v>
      </c>
      <c r="CA16">
        <v>0.69565217391304346</v>
      </c>
      <c r="CB16">
        <v>0</v>
      </c>
    </row>
    <row r="17" spans="52:80" x14ac:dyDescent="0.25">
      <c r="AZ17" s="35">
        <v>14</v>
      </c>
      <c r="BA17" s="35">
        <v>0.91707592212597955</v>
      </c>
      <c r="BB17" s="35">
        <v>1</v>
      </c>
      <c r="BC17" s="35">
        <v>14</v>
      </c>
      <c r="BD17" s="35">
        <v>6.44</v>
      </c>
      <c r="BZ17">
        <v>0</v>
      </c>
      <c r="CA17">
        <v>0.73913043478260865</v>
      </c>
      <c r="CB17">
        <v>0</v>
      </c>
    </row>
    <row r="18" spans="52:80" x14ac:dyDescent="0.25">
      <c r="AZ18" s="35">
        <v>15</v>
      </c>
      <c r="BA18" s="35">
        <v>0.89501761812302927</v>
      </c>
      <c r="BB18" s="35">
        <v>1</v>
      </c>
      <c r="BC18" s="35">
        <v>15</v>
      </c>
      <c r="BD18" s="35">
        <v>6.9</v>
      </c>
      <c r="BZ18">
        <v>3.7037037037037035E-2</v>
      </c>
      <c r="CA18">
        <v>0.73913043478260865</v>
      </c>
      <c r="CB18">
        <v>3.7037037037037035E-2</v>
      </c>
    </row>
    <row r="19" spans="52:80" x14ac:dyDescent="0.25">
      <c r="AZ19" s="36">
        <v>16</v>
      </c>
      <c r="BA19" s="36">
        <v>0.81303892488124285</v>
      </c>
      <c r="BB19" s="36">
        <v>1</v>
      </c>
      <c r="BC19" s="36">
        <v>16</v>
      </c>
      <c r="BD19" s="36">
        <v>7.36</v>
      </c>
      <c r="BZ19">
        <v>7.407407407407407E-2</v>
      </c>
      <c r="CA19">
        <v>0.73913043478260865</v>
      </c>
      <c r="CB19">
        <v>7.407407407407407E-2</v>
      </c>
    </row>
    <row r="20" spans="52:80" x14ac:dyDescent="0.25">
      <c r="AZ20" s="36">
        <v>17</v>
      </c>
      <c r="BA20" s="36">
        <v>0.79602982132463318</v>
      </c>
      <c r="BB20" s="36">
        <v>1</v>
      </c>
      <c r="BC20" s="36">
        <v>17</v>
      </c>
      <c r="BD20" s="36">
        <v>7.82</v>
      </c>
      <c r="BZ20">
        <v>7.407407407407407E-2</v>
      </c>
      <c r="CA20">
        <v>0.78260869565217395</v>
      </c>
      <c r="CB20">
        <v>7.407407407407407E-2</v>
      </c>
    </row>
    <row r="21" spans="52:80" x14ac:dyDescent="0.25">
      <c r="AZ21" s="36">
        <v>18</v>
      </c>
      <c r="BA21" s="36">
        <v>0.78258821725147321</v>
      </c>
      <c r="BB21" s="36">
        <v>0</v>
      </c>
      <c r="BC21" s="36">
        <v>17</v>
      </c>
      <c r="BD21" s="36">
        <v>8.2800000000000011</v>
      </c>
      <c r="BZ21">
        <v>7.407407407407407E-2</v>
      </c>
      <c r="CA21">
        <v>0.82608695652173914</v>
      </c>
      <c r="CB21">
        <v>7.407407407407407E-2</v>
      </c>
    </row>
    <row r="22" spans="52:80" x14ac:dyDescent="0.25">
      <c r="AZ22" s="36">
        <v>19</v>
      </c>
      <c r="BA22" s="36">
        <v>0.76307505992268188</v>
      </c>
      <c r="BB22" s="36">
        <v>0</v>
      </c>
      <c r="BC22" s="36">
        <v>17</v>
      </c>
      <c r="BD22" s="36">
        <v>8.74</v>
      </c>
      <c r="BZ22">
        <v>7.407407407407407E-2</v>
      </c>
      <c r="CA22">
        <v>0.86956521739130432</v>
      </c>
      <c r="CB22">
        <v>7.407407407407407E-2</v>
      </c>
    </row>
    <row r="23" spans="52:80" x14ac:dyDescent="0.25">
      <c r="AZ23" s="36">
        <v>20</v>
      </c>
      <c r="BA23" s="36">
        <v>0.69086538188278057</v>
      </c>
      <c r="BB23" s="36">
        <v>1</v>
      </c>
      <c r="BC23" s="36">
        <v>18</v>
      </c>
      <c r="BD23" s="36">
        <v>9.2000000000000011</v>
      </c>
      <c r="BZ23">
        <v>7.407407407407407E-2</v>
      </c>
      <c r="CA23">
        <v>0.91304347826086951</v>
      </c>
      <c r="CB23">
        <v>7.407407407407407E-2</v>
      </c>
    </row>
    <row r="24" spans="52:80" x14ac:dyDescent="0.25">
      <c r="AZ24" s="35">
        <v>21</v>
      </c>
      <c r="BA24" s="35">
        <v>0.66712408287153979</v>
      </c>
      <c r="BB24" s="35">
        <v>1</v>
      </c>
      <c r="BC24" s="35">
        <v>19</v>
      </c>
      <c r="BD24" s="35">
        <v>9.66</v>
      </c>
      <c r="BZ24">
        <v>7.407407407407407E-2</v>
      </c>
      <c r="CA24">
        <v>0.95652173913043481</v>
      </c>
      <c r="CB24">
        <v>7.407407407407407E-2</v>
      </c>
    </row>
    <row r="25" spans="52:80" x14ac:dyDescent="0.25">
      <c r="AZ25" s="35">
        <v>22</v>
      </c>
      <c r="BA25" s="35">
        <v>0.60706515639897174</v>
      </c>
      <c r="BB25" s="35">
        <v>1</v>
      </c>
      <c r="BC25" s="35">
        <v>20</v>
      </c>
      <c r="BD25" s="35">
        <v>10.120000000000001</v>
      </c>
      <c r="BZ25">
        <v>0.1111111111111111</v>
      </c>
      <c r="CA25">
        <v>0.95652173913043481</v>
      </c>
      <c r="CB25">
        <v>0.1111111111111111</v>
      </c>
    </row>
    <row r="26" spans="52:80" x14ac:dyDescent="0.25">
      <c r="AZ26" s="35">
        <v>23</v>
      </c>
      <c r="BA26" s="35">
        <v>0.4153435164577034</v>
      </c>
      <c r="BB26" s="35">
        <v>1</v>
      </c>
      <c r="BC26" s="35">
        <v>21</v>
      </c>
      <c r="BD26" s="35">
        <v>10.58</v>
      </c>
      <c r="BZ26">
        <v>0.14814814814814814</v>
      </c>
      <c r="CA26">
        <v>0.95652173913043481</v>
      </c>
      <c r="CB26">
        <v>0.14814814814814814</v>
      </c>
    </row>
    <row r="27" spans="52:80" x14ac:dyDescent="0.25">
      <c r="AZ27" s="35">
        <v>24</v>
      </c>
      <c r="BA27" s="35">
        <v>0.41516232775174977</v>
      </c>
      <c r="BB27" s="35">
        <v>1</v>
      </c>
      <c r="BC27" s="35">
        <v>22</v>
      </c>
      <c r="BD27" s="35">
        <v>11.040000000000001</v>
      </c>
      <c r="BZ27">
        <v>0.18518518518518517</v>
      </c>
      <c r="CA27">
        <v>0.95652173913043481</v>
      </c>
      <c r="CB27">
        <v>0.18518518518518517</v>
      </c>
    </row>
    <row r="28" spans="52:80" x14ac:dyDescent="0.25">
      <c r="AZ28" s="35">
        <v>25</v>
      </c>
      <c r="BA28" s="35">
        <v>0.38897409251299342</v>
      </c>
      <c r="BB28" s="35">
        <v>0</v>
      </c>
      <c r="BC28" s="35">
        <v>22</v>
      </c>
      <c r="BD28" s="35">
        <v>11.5</v>
      </c>
      <c r="BZ28">
        <v>0.22222222222222221</v>
      </c>
      <c r="CA28">
        <v>0.95652173913043481</v>
      </c>
      <c r="CB28">
        <v>0.22222222222222221</v>
      </c>
    </row>
    <row r="29" spans="52:80" x14ac:dyDescent="0.25">
      <c r="AZ29" s="36">
        <v>26</v>
      </c>
      <c r="BA29" s="36">
        <v>0.31367595251057251</v>
      </c>
      <c r="BB29" s="36">
        <v>0</v>
      </c>
      <c r="BC29" s="36">
        <v>22</v>
      </c>
      <c r="BD29" s="36">
        <v>11.96</v>
      </c>
      <c r="BZ29">
        <v>0.22222222222222221</v>
      </c>
      <c r="CA29">
        <v>1</v>
      </c>
      <c r="CB29">
        <v>0.22222222222222221</v>
      </c>
    </row>
    <row r="30" spans="52:80" x14ac:dyDescent="0.25">
      <c r="AZ30" s="36">
        <v>27</v>
      </c>
      <c r="BA30" s="36">
        <v>0.2398216335307779</v>
      </c>
      <c r="BB30" s="36">
        <v>0</v>
      </c>
      <c r="BC30" s="36">
        <v>22</v>
      </c>
      <c r="BD30" s="36">
        <v>12.42</v>
      </c>
      <c r="BZ30">
        <v>0.25925925925925924</v>
      </c>
      <c r="CA30">
        <v>1</v>
      </c>
      <c r="CB30">
        <v>0.25925925925925924</v>
      </c>
    </row>
    <row r="31" spans="52:80" x14ac:dyDescent="0.25">
      <c r="AZ31" s="36">
        <v>28</v>
      </c>
      <c r="BA31" s="36">
        <v>0.23299601298395264</v>
      </c>
      <c r="BB31" s="36">
        <v>0</v>
      </c>
      <c r="BC31" s="36">
        <v>22</v>
      </c>
      <c r="BD31" s="36">
        <v>12.88</v>
      </c>
      <c r="BZ31">
        <v>0.33333333333333331</v>
      </c>
      <c r="CA31">
        <v>1</v>
      </c>
      <c r="CB31">
        <v>0.33333333333333331</v>
      </c>
    </row>
    <row r="32" spans="52:80" x14ac:dyDescent="0.25">
      <c r="AZ32" s="36">
        <v>29</v>
      </c>
      <c r="BA32" s="36">
        <v>0.22461285659193123</v>
      </c>
      <c r="BB32" s="36">
        <v>1</v>
      </c>
      <c r="BC32" s="36">
        <v>23</v>
      </c>
      <c r="BD32" s="36">
        <v>13.34</v>
      </c>
      <c r="BZ32">
        <v>0.37037037037037035</v>
      </c>
      <c r="CA32">
        <v>1</v>
      </c>
      <c r="CB32">
        <v>0.37037037037037035</v>
      </c>
    </row>
    <row r="33" spans="9:80" x14ac:dyDescent="0.25">
      <c r="AZ33" s="36">
        <v>30</v>
      </c>
      <c r="BA33" s="36">
        <v>0.1340761369009881</v>
      </c>
      <c r="BB33" s="36">
        <v>0</v>
      </c>
      <c r="BC33" s="36">
        <v>23</v>
      </c>
      <c r="BD33" s="36">
        <v>13.8</v>
      </c>
      <c r="BZ33">
        <v>0.40740740740740738</v>
      </c>
      <c r="CA33">
        <v>1</v>
      </c>
      <c r="CB33">
        <v>0.40740740740740738</v>
      </c>
    </row>
    <row r="34" spans="9:80" x14ac:dyDescent="0.25">
      <c r="AZ34" s="35">
        <v>31</v>
      </c>
      <c r="BA34" s="35">
        <v>0.1216031279483954</v>
      </c>
      <c r="BB34" s="35">
        <v>0</v>
      </c>
      <c r="BC34" s="35">
        <v>23</v>
      </c>
      <c r="BD34" s="35">
        <v>14.26</v>
      </c>
      <c r="BZ34">
        <v>0.44444444444444442</v>
      </c>
      <c r="CA34">
        <v>1</v>
      </c>
      <c r="CB34">
        <v>0.44444444444444442</v>
      </c>
    </row>
    <row r="35" spans="9:80" x14ac:dyDescent="0.25">
      <c r="AZ35" s="35">
        <v>32</v>
      </c>
      <c r="BA35" s="35">
        <v>0.1216031279483954</v>
      </c>
      <c r="BB35" s="35">
        <v>0</v>
      </c>
      <c r="BC35" s="35">
        <v>23</v>
      </c>
      <c r="BD35" s="35">
        <v>14.72</v>
      </c>
      <c r="BZ35">
        <v>0.48148148148148145</v>
      </c>
      <c r="CA35">
        <v>1</v>
      </c>
      <c r="CB35">
        <v>0.48148148148148145</v>
      </c>
    </row>
    <row r="36" spans="9:80" x14ac:dyDescent="0.25">
      <c r="AZ36" s="35">
        <v>33</v>
      </c>
      <c r="BA36" s="35">
        <v>0.10315318808979897</v>
      </c>
      <c r="BB36" s="35">
        <v>0</v>
      </c>
      <c r="BC36" s="35">
        <v>23</v>
      </c>
      <c r="BD36" s="35">
        <v>15.180000000000001</v>
      </c>
      <c r="BZ36">
        <v>0.51851851851851849</v>
      </c>
      <c r="CA36">
        <v>1</v>
      </c>
      <c r="CB36">
        <v>0.51851851851851849</v>
      </c>
    </row>
    <row r="37" spans="9:80" x14ac:dyDescent="0.25">
      <c r="AZ37" s="35">
        <v>34</v>
      </c>
      <c r="BA37" s="35">
        <v>9.0343759666983783E-2</v>
      </c>
      <c r="BB37" s="35">
        <v>0</v>
      </c>
      <c r="BC37" s="35">
        <v>23</v>
      </c>
      <c r="BD37" s="35">
        <v>15.64</v>
      </c>
      <c r="BZ37">
        <v>0.55555555555555558</v>
      </c>
      <c r="CA37">
        <v>1</v>
      </c>
      <c r="CB37">
        <v>0.55555555555555558</v>
      </c>
    </row>
    <row r="38" spans="9:80" x14ac:dyDescent="0.25">
      <c r="AZ38" s="35">
        <v>35</v>
      </c>
      <c r="BA38" s="35">
        <v>7.8822206206098741E-2</v>
      </c>
      <c r="BB38" s="35">
        <v>0</v>
      </c>
      <c r="BC38" s="35">
        <v>23</v>
      </c>
      <c r="BD38" s="35">
        <v>16.100000000000001</v>
      </c>
      <c r="BZ38">
        <v>0.59259259259259256</v>
      </c>
      <c r="CA38">
        <v>1</v>
      </c>
      <c r="CB38">
        <v>0.59259259259259256</v>
      </c>
    </row>
    <row r="39" spans="9:80" x14ac:dyDescent="0.25">
      <c r="AZ39" s="36">
        <v>36</v>
      </c>
      <c r="BA39" s="36">
        <v>6.4201905966205508E-2</v>
      </c>
      <c r="BB39" s="36">
        <v>0</v>
      </c>
      <c r="BC39" s="36">
        <v>23</v>
      </c>
      <c r="BD39" s="36">
        <v>16.560000000000002</v>
      </c>
      <c r="BZ39">
        <v>0.62962962962962965</v>
      </c>
      <c r="CA39">
        <v>1</v>
      </c>
      <c r="CB39">
        <v>0.62962962962962965</v>
      </c>
    </row>
    <row r="40" spans="9:80" x14ac:dyDescent="0.25">
      <c r="I40" s="32" t="s">
        <v>139</v>
      </c>
      <c r="J40" s="32" t="s">
        <v>140</v>
      </c>
      <c r="K40" s="32" t="s">
        <v>141</v>
      </c>
      <c r="L40" s="32" t="s">
        <v>142</v>
      </c>
      <c r="M40" s="32" t="s">
        <v>143</v>
      </c>
      <c r="AZ40" s="36">
        <v>37</v>
      </c>
      <c r="BA40" s="36">
        <v>3.7720540562731462E-2</v>
      </c>
      <c r="BB40" s="36">
        <v>0</v>
      </c>
      <c r="BC40" s="36">
        <v>23</v>
      </c>
      <c r="BD40" s="36">
        <v>17.02</v>
      </c>
      <c r="BZ40">
        <v>0.66666666666666663</v>
      </c>
      <c r="CA40">
        <v>1</v>
      </c>
      <c r="CB40">
        <v>0.66666666666666663</v>
      </c>
    </row>
    <row r="41" spans="9:80" x14ac:dyDescent="0.25">
      <c r="I41" s="33">
        <v>1</v>
      </c>
      <c r="J41" s="30">
        <v>1</v>
      </c>
      <c r="K41" s="30">
        <v>0</v>
      </c>
      <c r="L41" s="30">
        <v>1</v>
      </c>
      <c r="M41" s="30">
        <v>1</v>
      </c>
      <c r="AZ41" s="36">
        <v>38</v>
      </c>
      <c r="BA41" s="36">
        <v>2.2764441380550837E-2</v>
      </c>
      <c r="BB41" s="36">
        <v>0</v>
      </c>
      <c r="BC41" s="36">
        <v>23</v>
      </c>
      <c r="BD41" s="36">
        <v>17.48</v>
      </c>
      <c r="BZ41">
        <v>0.70370370370370372</v>
      </c>
      <c r="CA41">
        <v>1</v>
      </c>
      <c r="CB41">
        <v>0.70370370370370372</v>
      </c>
    </row>
    <row r="42" spans="9:80" x14ac:dyDescent="0.25">
      <c r="I42" s="33">
        <v>2</v>
      </c>
      <c r="J42" s="30">
        <v>1</v>
      </c>
      <c r="K42" s="30">
        <v>0</v>
      </c>
      <c r="L42" s="30">
        <v>1</v>
      </c>
      <c r="M42" s="30">
        <v>1</v>
      </c>
      <c r="AZ42" s="36">
        <v>39</v>
      </c>
      <c r="BA42" s="36">
        <v>1.9069994927520314E-2</v>
      </c>
      <c r="BB42" s="36">
        <v>0</v>
      </c>
      <c r="BC42" s="36">
        <v>23</v>
      </c>
      <c r="BD42" s="36">
        <v>17.940000000000001</v>
      </c>
      <c r="BZ42">
        <v>0.7407407407407407</v>
      </c>
      <c r="CA42">
        <v>1</v>
      </c>
      <c r="CB42">
        <v>0.7407407407407407</v>
      </c>
    </row>
    <row r="43" spans="9:80" x14ac:dyDescent="0.25">
      <c r="I43" s="33">
        <v>3</v>
      </c>
      <c r="J43" s="30">
        <v>1</v>
      </c>
      <c r="K43" s="30">
        <v>0</v>
      </c>
      <c r="L43" s="30">
        <v>1</v>
      </c>
      <c r="M43" s="30">
        <v>1</v>
      </c>
      <c r="AZ43" s="36">
        <v>40</v>
      </c>
      <c r="BA43" s="36">
        <v>1.7796658566503972E-2</v>
      </c>
      <c r="BB43" s="36">
        <v>0</v>
      </c>
      <c r="BC43" s="36">
        <v>23</v>
      </c>
      <c r="BD43" s="36">
        <v>18.400000000000002</v>
      </c>
      <c r="BZ43">
        <v>0.77777777777777779</v>
      </c>
      <c r="CA43">
        <v>1</v>
      </c>
      <c r="CB43">
        <v>0.77777777777777779</v>
      </c>
    </row>
    <row r="44" spans="9:80" x14ac:dyDescent="0.25">
      <c r="I44" s="33">
        <v>4</v>
      </c>
      <c r="J44" s="30">
        <v>0.6</v>
      </c>
      <c r="K44" s="30">
        <v>0.54772255750516607</v>
      </c>
      <c r="L44" s="30">
        <v>0</v>
      </c>
      <c r="M44" s="30">
        <v>1</v>
      </c>
      <c r="AZ44" s="35">
        <v>41</v>
      </c>
      <c r="BA44" s="35">
        <v>1.1067028078705396E-2</v>
      </c>
      <c r="BB44" s="35">
        <v>0</v>
      </c>
      <c r="BC44" s="35">
        <v>23</v>
      </c>
      <c r="BD44" s="35">
        <v>18.86</v>
      </c>
      <c r="BZ44">
        <v>0.81481481481481477</v>
      </c>
      <c r="CA44">
        <v>1</v>
      </c>
      <c r="CB44">
        <v>0.81481481481481477</v>
      </c>
    </row>
    <row r="45" spans="9:80" x14ac:dyDescent="0.25">
      <c r="I45" s="33">
        <v>5</v>
      </c>
      <c r="J45" s="30">
        <v>0.8</v>
      </c>
      <c r="K45" s="30">
        <v>0.44721359549995793</v>
      </c>
      <c r="L45" s="30">
        <v>0</v>
      </c>
      <c r="M45" s="30">
        <v>1</v>
      </c>
      <c r="AZ45" s="35">
        <v>42</v>
      </c>
      <c r="BA45" s="35">
        <v>7.9644953238243062E-3</v>
      </c>
      <c r="BB45" s="35">
        <v>0</v>
      </c>
      <c r="BC45" s="35">
        <v>23</v>
      </c>
      <c r="BD45" s="35">
        <v>19.32</v>
      </c>
      <c r="BZ45">
        <v>0.85185185185185186</v>
      </c>
      <c r="CA45">
        <v>1</v>
      </c>
      <c r="CB45">
        <v>0.85185185185185186</v>
      </c>
    </row>
    <row r="46" spans="9:80" x14ac:dyDescent="0.25">
      <c r="I46" s="33">
        <v>6</v>
      </c>
      <c r="J46" s="30">
        <v>0.2</v>
      </c>
      <c r="K46" s="30">
        <v>0.44721359549995798</v>
      </c>
      <c r="L46" s="30">
        <v>0</v>
      </c>
      <c r="M46" s="30">
        <v>1</v>
      </c>
      <c r="AZ46" s="35">
        <v>43</v>
      </c>
      <c r="BA46" s="35">
        <v>7.6542016165229666E-3</v>
      </c>
      <c r="BB46" s="35">
        <v>0</v>
      </c>
      <c r="BC46" s="35">
        <v>23</v>
      </c>
      <c r="BD46" s="35">
        <v>19.78</v>
      </c>
      <c r="BZ46">
        <v>0.88888888888888884</v>
      </c>
      <c r="CA46">
        <v>1</v>
      </c>
      <c r="CB46">
        <v>0.88888888888888884</v>
      </c>
    </row>
    <row r="47" spans="9:80" x14ac:dyDescent="0.25">
      <c r="I47" s="33">
        <v>7</v>
      </c>
      <c r="J47" s="30">
        <v>0</v>
      </c>
      <c r="K47" s="30">
        <v>0</v>
      </c>
      <c r="L47" s="30">
        <v>0</v>
      </c>
      <c r="M47" s="30">
        <v>0</v>
      </c>
      <c r="AZ47" s="35">
        <v>44</v>
      </c>
      <c r="BA47" s="35">
        <v>6.5771078145877831E-3</v>
      </c>
      <c r="BB47" s="35">
        <v>0</v>
      </c>
      <c r="BC47" s="35">
        <v>23</v>
      </c>
      <c r="BD47" s="35">
        <v>20.240000000000002</v>
      </c>
      <c r="BZ47">
        <v>0.92592592592592593</v>
      </c>
      <c r="CA47">
        <v>1</v>
      </c>
      <c r="CB47">
        <v>0.92592592592592593</v>
      </c>
    </row>
    <row r="48" spans="9:80" x14ac:dyDescent="0.25">
      <c r="I48" s="33">
        <v>8</v>
      </c>
      <c r="J48" s="30">
        <v>0</v>
      </c>
      <c r="K48" s="30">
        <v>0</v>
      </c>
      <c r="L48" s="30">
        <v>0</v>
      </c>
      <c r="M48" s="30">
        <v>0</v>
      </c>
      <c r="AZ48" s="35">
        <v>45</v>
      </c>
      <c r="BA48" s="35">
        <v>5.6633108196641633E-3</v>
      </c>
      <c r="BB48" s="35">
        <v>0</v>
      </c>
      <c r="BC48" s="35">
        <v>23</v>
      </c>
      <c r="BD48" s="35">
        <v>20.7</v>
      </c>
      <c r="BZ48">
        <v>0.96296296296296291</v>
      </c>
      <c r="CA48">
        <v>1</v>
      </c>
      <c r="CB48">
        <v>0.96296296296296291</v>
      </c>
    </row>
    <row r="49" spans="9:80" x14ac:dyDescent="0.25">
      <c r="I49" s="33">
        <v>9</v>
      </c>
      <c r="J49" s="30">
        <v>0</v>
      </c>
      <c r="K49" s="30">
        <v>0</v>
      </c>
      <c r="L49" s="30">
        <v>0</v>
      </c>
      <c r="M49" s="30">
        <v>0</v>
      </c>
      <c r="AZ49" s="36">
        <v>46</v>
      </c>
      <c r="BA49" s="36">
        <v>4.2193094060013455E-3</v>
      </c>
      <c r="BB49" s="36">
        <v>0</v>
      </c>
      <c r="BC49" s="36">
        <v>23</v>
      </c>
      <c r="BD49" s="36">
        <v>21.16</v>
      </c>
      <c r="BZ49">
        <v>1</v>
      </c>
      <c r="CA49">
        <v>1</v>
      </c>
      <c r="CB49">
        <v>1</v>
      </c>
    </row>
    <row r="50" spans="9:80" x14ac:dyDescent="0.25">
      <c r="I50" s="33">
        <v>10</v>
      </c>
      <c r="J50" s="30">
        <v>0</v>
      </c>
      <c r="K50" s="30">
        <v>0</v>
      </c>
      <c r="L50" s="30">
        <v>0</v>
      </c>
      <c r="M50" s="30">
        <v>0</v>
      </c>
      <c r="AZ50" s="36">
        <v>47</v>
      </c>
      <c r="BA50" s="36">
        <v>2.7084748754038282E-3</v>
      </c>
      <c r="BB50" s="36">
        <v>0</v>
      </c>
      <c r="BC50" s="36">
        <v>23</v>
      </c>
      <c r="BD50" s="36">
        <v>21.62</v>
      </c>
    </row>
    <row r="51" spans="9:80" x14ac:dyDescent="0.25">
      <c r="AZ51" s="36">
        <v>48</v>
      </c>
      <c r="BA51" s="36">
        <v>3.8038540413300778E-4</v>
      </c>
      <c r="BB51" s="36">
        <v>0</v>
      </c>
      <c r="BC51" s="36">
        <v>23</v>
      </c>
      <c r="BD51" s="36">
        <v>22.080000000000002</v>
      </c>
    </row>
    <row r="52" spans="9:80" x14ac:dyDescent="0.25">
      <c r="AZ52" s="36">
        <v>49</v>
      </c>
      <c r="BA52" s="36">
        <v>2.7231118859146776E-4</v>
      </c>
      <c r="BB52" s="36">
        <v>0</v>
      </c>
      <c r="BC52" s="36">
        <v>23</v>
      </c>
      <c r="BD52" s="36">
        <v>22.540000000000003</v>
      </c>
    </row>
    <row r="53" spans="9:80" x14ac:dyDescent="0.25">
      <c r="AZ53" s="36">
        <v>50</v>
      </c>
      <c r="BA53" s="36">
        <v>2.6299277563270832E-4</v>
      </c>
      <c r="BB53" s="36">
        <v>0</v>
      </c>
      <c r="BC53" s="36">
        <v>23</v>
      </c>
      <c r="BD53" s="36">
        <v>23</v>
      </c>
    </row>
  </sheetData>
  <mergeCells count="7">
    <mergeCell ref="N4:Q4"/>
    <mergeCell ref="B5:C5"/>
    <mergeCell ref="D5:E5"/>
    <mergeCell ref="F5:G5"/>
    <mergeCell ref="H5:I5"/>
    <mergeCell ref="J5:K5"/>
    <mergeCell ref="B4:K4"/>
  </mergeCells>
  <hyperlinks>
    <hyperlink ref="B5" location="'DA_Output'!$A$12:$A$12" display="Inputs" xr:uid="{E2850CA2-589D-4D11-91EB-A5AA1C5A75E8}"/>
    <hyperlink ref="D5" location="'DA_Output'!$A$36:$A$36" display="Prior Class Probabilities" xr:uid="{28D4BBA3-5E5A-4937-9E90-6A91B8E7A5C1}"/>
    <hyperlink ref="F5" location="'DA_Output'!$A$45:$A$45" display="Class Funs" xr:uid="{1312BBF1-8A1D-4F07-819C-F33D01AB2331}"/>
    <hyperlink ref="H5" location="'DA_Output'!$A$53:$A$53" display="Train. Score - LDA Summary" xr:uid="{6A627029-F5F8-4E11-BD63-F2C3FC1A82E0}"/>
    <hyperlink ref="J5" location="'DA_TrainingLiftChartLDA'!$B$12:$B$12" display="LDA Train. Lift Chart" xr:uid="{246CE5CA-7C14-49CE-952B-714660EC6188}"/>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110B3-39E0-47E0-B79C-17DF2868EE0C}">
  <dimension ref="B2:N11"/>
  <sheetViews>
    <sheetView showGridLines="0" workbookViewId="0"/>
  </sheetViews>
  <sheetFormatPr defaultRowHeight="15" x14ac:dyDescent="0.25"/>
  <cols>
    <col min="2" max="2" width="37.140625" bestFit="1" customWidth="1"/>
    <col min="3" max="3" width="20.140625" bestFit="1" customWidth="1"/>
  </cols>
  <sheetData>
    <row r="2" spans="2:14" x14ac:dyDescent="0.25">
      <c r="N2" t="s">
        <v>185</v>
      </c>
    </row>
    <row r="3" spans="2:14" x14ac:dyDescent="0.25">
      <c r="B3" s="33" t="s">
        <v>97</v>
      </c>
      <c r="C3" s="30" t="s">
        <v>186</v>
      </c>
    </row>
    <row r="4" spans="2:14" x14ac:dyDescent="0.25">
      <c r="B4" s="33" t="s">
        <v>187</v>
      </c>
      <c r="C4" s="30" t="s">
        <v>188</v>
      </c>
    </row>
    <row r="5" spans="2:14" x14ac:dyDescent="0.25">
      <c r="B5" s="33" t="s">
        <v>189</v>
      </c>
      <c r="C5" s="30" t="s">
        <v>190</v>
      </c>
    </row>
    <row r="6" spans="2:14" x14ac:dyDescent="0.25">
      <c r="B6" s="33" t="s">
        <v>82</v>
      </c>
      <c r="C6" s="30" t="s">
        <v>191</v>
      </c>
      <c r="F6" s="30">
        <v>0</v>
      </c>
      <c r="G6" s="30">
        <v>1</v>
      </c>
    </row>
    <row r="7" spans="2:14" x14ac:dyDescent="0.25">
      <c r="B7" s="33" t="s">
        <v>192</v>
      </c>
      <c r="C7" s="30" t="s">
        <v>193</v>
      </c>
      <c r="E7" s="33" t="s">
        <v>194</v>
      </c>
      <c r="F7" s="30">
        <v>-50.199124868240709</v>
      </c>
      <c r="G7" s="30">
        <v>-77.720723770548418</v>
      </c>
    </row>
    <row r="8" spans="2:14" x14ac:dyDescent="0.25">
      <c r="B8" s="33" t="s">
        <v>111</v>
      </c>
      <c r="C8" s="30" t="s">
        <v>195</v>
      </c>
      <c r="E8" s="33" t="s">
        <v>11</v>
      </c>
      <c r="F8" s="30">
        <v>0.16059087035004146</v>
      </c>
      <c r="G8" s="30">
        <v>0.19765769145830689</v>
      </c>
      <c r="H8" s="30" t="s">
        <v>100</v>
      </c>
      <c r="I8" s="30">
        <v>1</v>
      </c>
    </row>
    <row r="9" spans="2:14" x14ac:dyDescent="0.25">
      <c r="B9" s="33" t="s">
        <v>109</v>
      </c>
      <c r="C9" s="30" t="s">
        <v>196</v>
      </c>
      <c r="E9" s="33" t="s">
        <v>12</v>
      </c>
      <c r="F9" s="30">
        <v>0.49069713440284984</v>
      </c>
      <c r="G9" s="30">
        <v>0.7509110737873147</v>
      </c>
      <c r="H9" s="30" t="s">
        <v>100</v>
      </c>
      <c r="I9" s="30">
        <v>2</v>
      </c>
    </row>
    <row r="10" spans="2:14" x14ac:dyDescent="0.25">
      <c r="B10" s="33" t="s">
        <v>197</v>
      </c>
      <c r="C10" s="30">
        <v>1</v>
      </c>
      <c r="E10" s="33" t="s">
        <v>15</v>
      </c>
      <c r="H10" s="30" t="s">
        <v>101</v>
      </c>
      <c r="I10" s="30">
        <v>5</v>
      </c>
    </row>
    <row r="11" spans="2:14" x14ac:dyDescent="0.25">
      <c r="B11" s="33" t="s">
        <v>120</v>
      </c>
      <c r="C11" s="30">
        <v>0.5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54"/>
  <sheetViews>
    <sheetView topLeftCell="A39" workbookViewId="0">
      <selection activeCell="A3" sqref="A3:F53"/>
    </sheetView>
  </sheetViews>
  <sheetFormatPr defaultColWidth="8.7109375" defaultRowHeight="15" x14ac:dyDescent="0.25"/>
  <cols>
    <col min="1" max="1" width="31.42578125" style="21" bestFit="1" customWidth="1"/>
    <col min="2" max="2" width="12.28515625" style="21" bestFit="1" customWidth="1"/>
    <col min="3" max="3" width="8.7109375" style="21"/>
    <col min="4" max="4" width="18.28515625" style="21" bestFit="1" customWidth="1"/>
    <col min="5" max="5" width="20" style="21" bestFit="1" customWidth="1"/>
    <col min="6" max="16384" width="8.7109375" style="21"/>
  </cols>
  <sheetData>
    <row r="1" spans="1:6" x14ac:dyDescent="0.25">
      <c r="A1" s="22" t="s">
        <v>9</v>
      </c>
    </row>
    <row r="2" spans="1:6" x14ac:dyDescent="0.25">
      <c r="A2" s="23"/>
    </row>
    <row r="3" spans="1:6" x14ac:dyDescent="0.25">
      <c r="A3" s="24" t="s">
        <v>10</v>
      </c>
      <c r="B3" s="24" t="s">
        <v>11</v>
      </c>
      <c r="C3" s="24" t="s">
        <v>12</v>
      </c>
      <c r="D3" s="25" t="s">
        <v>13</v>
      </c>
      <c r="E3" s="26" t="s">
        <v>14</v>
      </c>
      <c r="F3" s="24" t="s">
        <v>15</v>
      </c>
    </row>
    <row r="4" spans="1:6" x14ac:dyDescent="0.25">
      <c r="A4" s="23">
        <v>1</v>
      </c>
      <c r="B4" s="23">
        <v>725</v>
      </c>
      <c r="C4" s="23">
        <v>20</v>
      </c>
      <c r="D4" s="27">
        <v>11320</v>
      </c>
      <c r="E4" s="28">
        <v>0.25</v>
      </c>
      <c r="F4" s="23">
        <v>1</v>
      </c>
    </row>
    <row r="5" spans="1:6" x14ac:dyDescent="0.25">
      <c r="A5" s="23">
        <v>1</v>
      </c>
      <c r="B5" s="23">
        <v>573</v>
      </c>
      <c r="C5" s="23">
        <v>9</v>
      </c>
      <c r="D5" s="27">
        <v>7200</v>
      </c>
      <c r="E5" s="28">
        <v>0.7</v>
      </c>
      <c r="F5" s="23">
        <v>0</v>
      </c>
    </row>
    <row r="6" spans="1:6" x14ac:dyDescent="0.25">
      <c r="A6" s="23">
        <v>1</v>
      </c>
      <c r="B6" s="23">
        <v>677</v>
      </c>
      <c r="C6" s="23">
        <v>11</v>
      </c>
      <c r="D6" s="27">
        <v>20000</v>
      </c>
      <c r="E6" s="28">
        <v>0.55000000000000004</v>
      </c>
      <c r="F6" s="23">
        <v>1</v>
      </c>
    </row>
    <row r="7" spans="1:6" x14ac:dyDescent="0.25">
      <c r="A7" s="23">
        <v>0</v>
      </c>
      <c r="B7" s="23">
        <v>625</v>
      </c>
      <c r="C7" s="23">
        <v>15</v>
      </c>
      <c r="D7" s="27">
        <v>12800</v>
      </c>
      <c r="E7" s="28">
        <v>0.65</v>
      </c>
      <c r="F7" s="23">
        <v>0</v>
      </c>
    </row>
    <row r="8" spans="1:6" x14ac:dyDescent="0.25">
      <c r="A8" s="23">
        <v>0</v>
      </c>
      <c r="B8" s="23">
        <v>527</v>
      </c>
      <c r="C8" s="23">
        <v>12</v>
      </c>
      <c r="D8" s="27">
        <v>5700</v>
      </c>
      <c r="E8" s="28">
        <v>0.75</v>
      </c>
      <c r="F8" s="23">
        <v>0</v>
      </c>
    </row>
    <row r="9" spans="1:6" x14ac:dyDescent="0.25">
      <c r="A9" s="23">
        <v>1</v>
      </c>
      <c r="B9" s="23">
        <v>795</v>
      </c>
      <c r="C9" s="23">
        <v>22</v>
      </c>
      <c r="D9" s="27">
        <v>9000</v>
      </c>
      <c r="E9" s="28">
        <v>0.12</v>
      </c>
      <c r="F9" s="23">
        <v>1</v>
      </c>
    </row>
    <row r="10" spans="1:6" x14ac:dyDescent="0.25">
      <c r="A10" s="23">
        <v>0</v>
      </c>
      <c r="B10" s="23">
        <v>733</v>
      </c>
      <c r="C10" s="23">
        <v>7</v>
      </c>
      <c r="D10" s="27">
        <v>35200</v>
      </c>
      <c r="E10" s="28">
        <v>0.2</v>
      </c>
      <c r="F10" s="23">
        <v>1</v>
      </c>
    </row>
    <row r="11" spans="1:6" x14ac:dyDescent="0.25">
      <c r="A11" s="23">
        <v>0</v>
      </c>
      <c r="B11" s="23">
        <v>620</v>
      </c>
      <c r="C11" s="23">
        <v>5</v>
      </c>
      <c r="D11" s="27">
        <v>22800</v>
      </c>
      <c r="E11" s="28">
        <v>0.62</v>
      </c>
      <c r="F11" s="23">
        <v>0</v>
      </c>
    </row>
    <row r="12" spans="1:6" x14ac:dyDescent="0.25">
      <c r="A12" s="23">
        <v>1</v>
      </c>
      <c r="B12" s="23">
        <v>591</v>
      </c>
      <c r="C12" s="23">
        <v>17</v>
      </c>
      <c r="D12" s="27">
        <v>16500</v>
      </c>
      <c r="E12" s="28">
        <v>0.5</v>
      </c>
      <c r="F12" s="23">
        <v>0</v>
      </c>
    </row>
    <row r="13" spans="1:6" x14ac:dyDescent="0.25">
      <c r="A13" s="23">
        <v>1</v>
      </c>
      <c r="B13" s="23">
        <v>660</v>
      </c>
      <c r="C13" s="23">
        <v>24</v>
      </c>
      <c r="D13" s="27">
        <v>9200</v>
      </c>
      <c r="E13" s="28">
        <v>0.35</v>
      </c>
      <c r="F13" s="23">
        <v>1</v>
      </c>
    </row>
    <row r="14" spans="1:6" x14ac:dyDescent="0.25">
      <c r="A14" s="23">
        <v>1</v>
      </c>
      <c r="B14" s="23">
        <v>700</v>
      </c>
      <c r="C14" s="23">
        <v>19</v>
      </c>
      <c r="D14" s="27">
        <v>22000</v>
      </c>
      <c r="E14" s="28">
        <v>0.18</v>
      </c>
      <c r="F14" s="23">
        <v>1</v>
      </c>
    </row>
    <row r="15" spans="1:6" x14ac:dyDescent="0.25">
      <c r="A15" s="23">
        <v>1</v>
      </c>
      <c r="B15" s="23">
        <v>500</v>
      </c>
      <c r="C15" s="23">
        <v>16</v>
      </c>
      <c r="D15" s="27">
        <v>12500</v>
      </c>
      <c r="E15" s="28">
        <v>0.83</v>
      </c>
      <c r="F15" s="23">
        <v>0</v>
      </c>
    </row>
    <row r="16" spans="1:6" x14ac:dyDescent="0.25">
      <c r="A16" s="23">
        <v>1</v>
      </c>
      <c r="B16" s="23">
        <v>565</v>
      </c>
      <c r="C16" s="23">
        <v>6</v>
      </c>
      <c r="D16" s="27">
        <v>7700</v>
      </c>
      <c r="E16" s="28">
        <v>0.7</v>
      </c>
      <c r="F16" s="23">
        <v>0</v>
      </c>
    </row>
    <row r="17" spans="1:6" x14ac:dyDescent="0.25">
      <c r="A17" s="23">
        <v>0</v>
      </c>
      <c r="B17" s="23">
        <v>620</v>
      </c>
      <c r="C17" s="23">
        <v>3</v>
      </c>
      <c r="D17" s="27">
        <v>37400</v>
      </c>
      <c r="E17" s="28">
        <v>0.87</v>
      </c>
      <c r="F17" s="23">
        <v>0</v>
      </c>
    </row>
    <row r="18" spans="1:6" x14ac:dyDescent="0.25">
      <c r="A18" s="23">
        <v>1</v>
      </c>
      <c r="B18" s="23">
        <v>774</v>
      </c>
      <c r="C18" s="23">
        <v>13</v>
      </c>
      <c r="D18" s="27">
        <v>6100</v>
      </c>
      <c r="E18" s="28">
        <v>7.0000000000000007E-2</v>
      </c>
      <c r="F18" s="23">
        <v>1</v>
      </c>
    </row>
    <row r="19" spans="1:6" x14ac:dyDescent="0.25">
      <c r="A19" s="23">
        <v>1</v>
      </c>
      <c r="B19" s="23">
        <v>802</v>
      </c>
      <c r="C19" s="23">
        <v>10</v>
      </c>
      <c r="D19" s="27">
        <v>10500</v>
      </c>
      <c r="E19" s="28">
        <v>0.05</v>
      </c>
      <c r="F19" s="23">
        <v>1</v>
      </c>
    </row>
    <row r="20" spans="1:6" x14ac:dyDescent="0.25">
      <c r="A20" s="23">
        <v>0</v>
      </c>
      <c r="B20" s="23">
        <v>640</v>
      </c>
      <c r="C20" s="23">
        <v>7</v>
      </c>
      <c r="D20" s="27">
        <v>17300</v>
      </c>
      <c r="E20" s="28">
        <v>0.59</v>
      </c>
      <c r="F20" s="23">
        <v>0</v>
      </c>
    </row>
    <row r="21" spans="1:6" x14ac:dyDescent="0.25">
      <c r="A21" s="23">
        <v>0</v>
      </c>
      <c r="B21" s="23">
        <v>523</v>
      </c>
      <c r="C21" s="23">
        <v>14</v>
      </c>
      <c r="D21" s="27">
        <v>27000</v>
      </c>
      <c r="E21" s="28">
        <v>0.79</v>
      </c>
      <c r="F21" s="23">
        <v>0</v>
      </c>
    </row>
    <row r="22" spans="1:6" x14ac:dyDescent="0.25">
      <c r="A22" s="23">
        <v>1</v>
      </c>
      <c r="B22" s="23">
        <v>811</v>
      </c>
      <c r="C22" s="23">
        <v>20</v>
      </c>
      <c r="D22" s="27">
        <v>13400</v>
      </c>
      <c r="E22" s="28">
        <v>0.03</v>
      </c>
      <c r="F22" s="23">
        <v>1</v>
      </c>
    </row>
    <row r="23" spans="1:6" x14ac:dyDescent="0.25">
      <c r="A23" s="23">
        <v>0</v>
      </c>
      <c r="B23" s="23">
        <v>763</v>
      </c>
      <c r="C23" s="23">
        <v>2</v>
      </c>
      <c r="D23" s="27">
        <v>11200</v>
      </c>
      <c r="E23" s="28">
        <v>0.7</v>
      </c>
      <c r="F23" s="23">
        <v>0</v>
      </c>
    </row>
    <row r="24" spans="1:6" x14ac:dyDescent="0.25">
      <c r="A24" s="23">
        <v>0</v>
      </c>
      <c r="B24" s="23">
        <v>555</v>
      </c>
      <c r="C24" s="23">
        <v>4</v>
      </c>
      <c r="D24" s="27">
        <v>2500</v>
      </c>
      <c r="E24" s="28">
        <v>1</v>
      </c>
      <c r="F24" s="23">
        <v>0</v>
      </c>
    </row>
    <row r="25" spans="1:6" x14ac:dyDescent="0.25">
      <c r="A25" s="23">
        <v>0</v>
      </c>
      <c r="B25" s="23">
        <v>617</v>
      </c>
      <c r="C25" s="23">
        <v>9</v>
      </c>
      <c r="D25" s="27">
        <v>8400</v>
      </c>
      <c r="E25" s="28">
        <v>0.34</v>
      </c>
      <c r="F25" s="23">
        <v>0</v>
      </c>
    </row>
    <row r="26" spans="1:6" x14ac:dyDescent="0.25">
      <c r="A26" s="23">
        <v>1</v>
      </c>
      <c r="B26" s="23">
        <v>642</v>
      </c>
      <c r="C26" s="23">
        <v>13</v>
      </c>
      <c r="D26" s="27">
        <v>16000</v>
      </c>
      <c r="E26" s="28">
        <v>0.25</v>
      </c>
      <c r="F26" s="23">
        <v>1</v>
      </c>
    </row>
    <row r="27" spans="1:6" x14ac:dyDescent="0.25">
      <c r="A27" s="23">
        <v>0</v>
      </c>
      <c r="B27" s="23">
        <v>688</v>
      </c>
      <c r="C27" s="23">
        <v>3</v>
      </c>
      <c r="D27" s="27">
        <v>3300</v>
      </c>
      <c r="E27" s="28">
        <v>0.11</v>
      </c>
      <c r="F27" s="23">
        <v>1</v>
      </c>
    </row>
    <row r="28" spans="1:6" x14ac:dyDescent="0.25">
      <c r="A28" s="23">
        <v>1</v>
      </c>
      <c r="B28" s="23">
        <v>649</v>
      </c>
      <c r="C28" s="23">
        <v>12</v>
      </c>
      <c r="D28" s="27">
        <v>7500</v>
      </c>
      <c r="E28" s="28">
        <v>0.05</v>
      </c>
      <c r="F28" s="23">
        <v>1</v>
      </c>
    </row>
    <row r="29" spans="1:6" x14ac:dyDescent="0.25">
      <c r="A29" s="23">
        <v>1</v>
      </c>
      <c r="B29" s="23">
        <v>695</v>
      </c>
      <c r="C29" s="23">
        <v>15</v>
      </c>
      <c r="D29" s="27">
        <v>20300</v>
      </c>
      <c r="E29" s="28">
        <v>0.22</v>
      </c>
      <c r="F29" s="23">
        <v>1</v>
      </c>
    </row>
    <row r="30" spans="1:6" x14ac:dyDescent="0.25">
      <c r="A30" s="23">
        <v>1</v>
      </c>
      <c r="B30" s="23">
        <v>701</v>
      </c>
      <c r="C30" s="23">
        <v>9</v>
      </c>
      <c r="D30" s="27">
        <v>11700</v>
      </c>
      <c r="E30" s="28">
        <v>0.15</v>
      </c>
      <c r="F30" s="23">
        <v>1</v>
      </c>
    </row>
    <row r="31" spans="1:6" x14ac:dyDescent="0.25">
      <c r="A31" s="23">
        <v>0</v>
      </c>
      <c r="B31" s="23">
        <v>635</v>
      </c>
      <c r="C31" s="23">
        <v>7</v>
      </c>
      <c r="D31" s="27">
        <v>29100</v>
      </c>
      <c r="E31" s="28">
        <v>0.85</v>
      </c>
      <c r="F31" s="23">
        <v>0</v>
      </c>
    </row>
    <row r="32" spans="1:6" x14ac:dyDescent="0.25">
      <c r="A32" s="23">
        <v>0</v>
      </c>
      <c r="B32" s="23">
        <v>507</v>
      </c>
      <c r="C32" s="23">
        <v>2</v>
      </c>
      <c r="D32" s="27">
        <v>2000</v>
      </c>
      <c r="E32" s="28">
        <v>1</v>
      </c>
      <c r="F32" s="23">
        <v>0</v>
      </c>
    </row>
    <row r="33" spans="1:6" x14ac:dyDescent="0.25">
      <c r="A33" s="23">
        <v>1</v>
      </c>
      <c r="B33" s="23">
        <v>677</v>
      </c>
      <c r="C33" s="23">
        <v>12</v>
      </c>
      <c r="D33" s="27">
        <v>7600</v>
      </c>
      <c r="E33" s="28">
        <v>0.09</v>
      </c>
      <c r="F33" s="23">
        <v>1</v>
      </c>
    </row>
    <row r="34" spans="1:6" x14ac:dyDescent="0.25">
      <c r="A34" s="23">
        <v>0</v>
      </c>
      <c r="B34" s="23">
        <v>485</v>
      </c>
      <c r="C34" s="23">
        <v>5</v>
      </c>
      <c r="D34" s="27">
        <v>1000</v>
      </c>
      <c r="E34" s="28">
        <v>0.8</v>
      </c>
      <c r="F34" s="23">
        <v>0</v>
      </c>
    </row>
    <row r="35" spans="1:6" x14ac:dyDescent="0.25">
      <c r="A35" s="23">
        <v>0</v>
      </c>
      <c r="B35" s="23">
        <v>582</v>
      </c>
      <c r="C35" s="23">
        <v>3</v>
      </c>
      <c r="D35" s="27">
        <v>8500</v>
      </c>
      <c r="E35" s="28">
        <v>0.65</v>
      </c>
      <c r="F35" s="23">
        <v>0</v>
      </c>
    </row>
    <row r="36" spans="1:6" x14ac:dyDescent="0.25">
      <c r="A36" s="23">
        <v>1</v>
      </c>
      <c r="B36" s="23">
        <v>699</v>
      </c>
      <c r="C36" s="23">
        <v>17</v>
      </c>
      <c r="D36" s="27">
        <v>12800</v>
      </c>
      <c r="E36" s="28">
        <v>0.27</v>
      </c>
      <c r="F36" s="23">
        <v>1</v>
      </c>
    </row>
    <row r="37" spans="1:6" x14ac:dyDescent="0.25">
      <c r="A37" s="23">
        <v>1</v>
      </c>
      <c r="B37" s="23">
        <v>703</v>
      </c>
      <c r="C37" s="23">
        <v>22</v>
      </c>
      <c r="D37" s="27">
        <v>10000</v>
      </c>
      <c r="E37" s="28">
        <v>0.2</v>
      </c>
      <c r="F37" s="23">
        <v>1</v>
      </c>
    </row>
    <row r="38" spans="1:6" x14ac:dyDescent="0.25">
      <c r="A38" s="23">
        <v>0</v>
      </c>
      <c r="B38" s="23">
        <v>585</v>
      </c>
      <c r="C38" s="23">
        <v>18</v>
      </c>
      <c r="D38" s="27">
        <v>31000</v>
      </c>
      <c r="E38" s="28">
        <v>0.78</v>
      </c>
      <c r="F38" s="23">
        <v>0</v>
      </c>
    </row>
    <row r="39" spans="1:6" x14ac:dyDescent="0.25">
      <c r="A39" s="23">
        <v>1</v>
      </c>
      <c r="B39" s="23">
        <v>620</v>
      </c>
      <c r="C39" s="23">
        <v>8</v>
      </c>
      <c r="D39" s="27">
        <v>16200</v>
      </c>
      <c r="E39" s="28">
        <v>0.55000000000000004</v>
      </c>
      <c r="F39" s="23">
        <v>0</v>
      </c>
    </row>
    <row r="40" spans="1:6" x14ac:dyDescent="0.25">
      <c r="A40" s="23">
        <v>1</v>
      </c>
      <c r="B40" s="23">
        <v>695</v>
      </c>
      <c r="C40" s="23">
        <v>16</v>
      </c>
      <c r="D40" s="27">
        <v>9700</v>
      </c>
      <c r="E40" s="28">
        <v>0.11</v>
      </c>
      <c r="F40" s="23">
        <v>1</v>
      </c>
    </row>
    <row r="41" spans="1:6" x14ac:dyDescent="0.25">
      <c r="A41" s="23">
        <v>1</v>
      </c>
      <c r="B41" s="23">
        <v>774</v>
      </c>
      <c r="C41" s="23">
        <v>13</v>
      </c>
      <c r="D41" s="27">
        <v>6100</v>
      </c>
      <c r="E41" s="28">
        <v>7.0000000000000007E-2</v>
      </c>
      <c r="F41" s="23">
        <v>1</v>
      </c>
    </row>
    <row r="42" spans="1:6" x14ac:dyDescent="0.25">
      <c r="A42" s="23">
        <v>1</v>
      </c>
      <c r="B42" s="23">
        <v>802</v>
      </c>
      <c r="C42" s="23">
        <v>10</v>
      </c>
      <c r="D42" s="27">
        <v>10500</v>
      </c>
      <c r="E42" s="28">
        <v>0.05</v>
      </c>
      <c r="F42" s="23">
        <v>1</v>
      </c>
    </row>
    <row r="43" spans="1:6" x14ac:dyDescent="0.25">
      <c r="A43" s="23">
        <v>0</v>
      </c>
      <c r="B43" s="23">
        <v>640</v>
      </c>
      <c r="C43" s="23">
        <v>7</v>
      </c>
      <c r="D43" s="27">
        <v>17300</v>
      </c>
      <c r="E43" s="28">
        <v>0.59</v>
      </c>
      <c r="F43" s="23">
        <v>0</v>
      </c>
    </row>
    <row r="44" spans="1:6" x14ac:dyDescent="0.25">
      <c r="A44" s="23">
        <v>0</v>
      </c>
      <c r="B44" s="23">
        <v>536</v>
      </c>
      <c r="C44" s="23">
        <v>14</v>
      </c>
      <c r="D44" s="27">
        <v>27000</v>
      </c>
      <c r="E44" s="28">
        <v>0.79</v>
      </c>
      <c r="F44" s="23">
        <v>0</v>
      </c>
    </row>
    <row r="45" spans="1:6" x14ac:dyDescent="0.25">
      <c r="A45" s="23">
        <v>1</v>
      </c>
      <c r="B45" s="23">
        <v>801</v>
      </c>
      <c r="C45" s="23">
        <v>20</v>
      </c>
      <c r="D45" s="27">
        <v>13400</v>
      </c>
      <c r="E45" s="28">
        <v>0.03</v>
      </c>
      <c r="F45" s="23">
        <v>1</v>
      </c>
    </row>
    <row r="46" spans="1:6" x14ac:dyDescent="0.25">
      <c r="A46" s="23">
        <v>0</v>
      </c>
      <c r="B46" s="23">
        <v>760</v>
      </c>
      <c r="C46" s="23">
        <v>2</v>
      </c>
      <c r="D46" s="27">
        <v>11200</v>
      </c>
      <c r="E46" s="28">
        <v>0.7</v>
      </c>
      <c r="F46" s="23">
        <v>0</v>
      </c>
    </row>
    <row r="47" spans="1:6" x14ac:dyDescent="0.25">
      <c r="A47" s="23">
        <v>0</v>
      </c>
      <c r="B47" s="23">
        <v>567</v>
      </c>
      <c r="C47" s="23">
        <v>4</v>
      </c>
      <c r="D47" s="27">
        <v>2200</v>
      </c>
      <c r="E47" s="28">
        <v>0.95</v>
      </c>
      <c r="F47" s="23">
        <v>0</v>
      </c>
    </row>
    <row r="48" spans="1:6" x14ac:dyDescent="0.25">
      <c r="A48" s="23">
        <v>0</v>
      </c>
      <c r="B48" s="23">
        <v>600</v>
      </c>
      <c r="C48" s="23">
        <v>10</v>
      </c>
      <c r="D48" s="27">
        <v>12050</v>
      </c>
      <c r="E48" s="28">
        <v>0.81</v>
      </c>
      <c r="F48" s="23">
        <v>0</v>
      </c>
    </row>
    <row r="49" spans="1:6" x14ac:dyDescent="0.25">
      <c r="A49" s="23">
        <v>1</v>
      </c>
      <c r="B49" s="23">
        <v>702</v>
      </c>
      <c r="C49" s="23">
        <v>11</v>
      </c>
      <c r="D49" s="27">
        <v>11700</v>
      </c>
      <c r="E49" s="28">
        <v>0.15</v>
      </c>
      <c r="F49" s="23">
        <v>1</v>
      </c>
    </row>
    <row r="50" spans="1:6" x14ac:dyDescent="0.25">
      <c r="A50" s="23">
        <v>1</v>
      </c>
      <c r="B50" s="23">
        <v>636</v>
      </c>
      <c r="C50" s="23">
        <v>8</v>
      </c>
      <c r="D50" s="27">
        <v>29100</v>
      </c>
      <c r="E50" s="28">
        <v>0.85</v>
      </c>
      <c r="F50" s="23">
        <v>0</v>
      </c>
    </row>
    <row r="51" spans="1:6" x14ac:dyDescent="0.25">
      <c r="A51" s="23">
        <v>0</v>
      </c>
      <c r="B51" s="23">
        <v>509</v>
      </c>
      <c r="C51" s="23">
        <v>3</v>
      </c>
      <c r="D51" s="27">
        <v>2000</v>
      </c>
      <c r="E51" s="28">
        <v>1</v>
      </c>
      <c r="F51" s="23">
        <v>0</v>
      </c>
    </row>
    <row r="52" spans="1:6" x14ac:dyDescent="0.25">
      <c r="A52" s="23">
        <v>0</v>
      </c>
      <c r="B52" s="23">
        <v>595</v>
      </c>
      <c r="C52" s="23">
        <v>18</v>
      </c>
      <c r="D52" s="27">
        <v>29000</v>
      </c>
      <c r="E52" s="28">
        <v>0.78</v>
      </c>
      <c r="F52" s="23">
        <v>0</v>
      </c>
    </row>
    <row r="53" spans="1:6" x14ac:dyDescent="0.25">
      <c r="A53" s="23">
        <v>1</v>
      </c>
      <c r="B53" s="23">
        <v>733</v>
      </c>
      <c r="C53" s="23">
        <v>15</v>
      </c>
      <c r="D53" s="27">
        <v>13000</v>
      </c>
      <c r="E53" s="28">
        <v>0.24</v>
      </c>
      <c r="F53" s="23">
        <v>1</v>
      </c>
    </row>
    <row r="54" spans="1:6" x14ac:dyDescent="0.25">
      <c r="A54" s="23"/>
      <c r="D54" s="27"/>
      <c r="E54" s="28"/>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445CBB-008F-4601-8450-97193B473025}">
  <dimension ref="B1:BC96"/>
  <sheetViews>
    <sheetView showGridLines="0" workbookViewId="0"/>
  </sheetViews>
  <sheetFormatPr defaultRowHeight="15" x14ac:dyDescent="0.25"/>
  <cols>
    <col min="3" max="3" width="13.140625" customWidth="1"/>
    <col min="4" max="4" width="9.85546875" customWidth="1"/>
    <col min="6" max="6" width="12" bestFit="1" customWidth="1"/>
    <col min="7" max="7" width="12.85546875" customWidth="1"/>
    <col min="12" max="12" width="13.28515625" bestFit="1" customWidth="1"/>
  </cols>
  <sheetData>
    <row r="1" spans="2:55" ht="18.75" x14ac:dyDescent="0.3">
      <c r="B1" s="29" t="s">
        <v>235</v>
      </c>
      <c r="N1" t="s">
        <v>216</v>
      </c>
      <c r="AZ1" s="30">
        <v>0.9988774271973353</v>
      </c>
      <c r="BA1" t="str">
        <f>"1"</f>
        <v>1</v>
      </c>
      <c r="BB1" t="str">
        <f xml:space="preserve"> IF($AZ$1 &gt;= $G$77, "1","0")</f>
        <v>1</v>
      </c>
      <c r="BC1">
        <f xml:space="preserve"> IF( AND( $BA$1 = "1", $BB$1 = "1" ), 1, IF( AND( $BA$1 = "1", $BB$1 = "0" ), 2, IF( AND( $BA$1 = "0", $BB$1 = "1" ), 3, 4 ) ) )</f>
        <v>1</v>
      </c>
    </row>
    <row r="2" spans="2:55" x14ac:dyDescent="0.25">
      <c r="AZ2" s="30">
        <v>5.3135270387136731E-3</v>
      </c>
      <c r="BA2" t="str">
        <f>"0"</f>
        <v>0</v>
      </c>
      <c r="BB2" t="str">
        <f xml:space="preserve"> IF($AZ$2 &gt;= $G$77, "1","0")</f>
        <v>0</v>
      </c>
      <c r="BC2">
        <f xml:space="preserve"> IF( AND( $BA$2 = "1", $BB$2 = "1" ), 1, IF( AND( $BA$2 = "1", $BB$2 = "0" ), 2, IF( AND( $BA$2 = "0", $BB$2 = "1" ), 3, 4 ) ) )</f>
        <v>4</v>
      </c>
    </row>
    <row r="3" spans="2:55" ht="15.75" x14ac:dyDescent="0.25">
      <c r="B3" s="59" t="s">
        <v>24</v>
      </c>
      <c r="C3" s="60"/>
      <c r="D3" s="60"/>
      <c r="E3" s="60"/>
      <c r="F3" s="60"/>
      <c r="G3" s="60"/>
      <c r="H3" s="60"/>
      <c r="I3" s="61"/>
      <c r="L3" s="59" t="s">
        <v>25</v>
      </c>
      <c r="M3" s="60"/>
      <c r="N3" s="60"/>
      <c r="O3" s="61"/>
      <c r="AZ3" s="30">
        <v>0.66131422685371188</v>
      </c>
      <c r="BA3" t="str">
        <f>"1"</f>
        <v>1</v>
      </c>
      <c r="BB3" t="str">
        <f xml:space="preserve"> IF($AZ$3 &gt;= $G$77, "1","0")</f>
        <v>1</v>
      </c>
      <c r="BC3">
        <f xml:space="preserve"> IF( AND( $BA$3 = "1", $BB$3 = "1" ), 1, IF( AND( $BA$3 = "1", $BB$3 = "0" ), 2, IF( AND( $BA$3 = "0", $BB$3 = "1" ), 3, 4 ) ) )</f>
        <v>1</v>
      </c>
    </row>
    <row r="4" spans="2:55" x14ac:dyDescent="0.25">
      <c r="B4" s="57" t="s">
        <v>62</v>
      </c>
      <c r="C4" s="58"/>
      <c r="D4" s="57" t="s">
        <v>144</v>
      </c>
      <c r="E4" s="58"/>
      <c r="F4" s="57" t="s">
        <v>231</v>
      </c>
      <c r="G4" s="58"/>
      <c r="H4" s="57" t="s">
        <v>232</v>
      </c>
      <c r="I4" s="58"/>
      <c r="L4" s="32" t="s">
        <v>229</v>
      </c>
      <c r="M4" s="32" t="s">
        <v>230</v>
      </c>
      <c r="N4" s="32" t="s">
        <v>27</v>
      </c>
      <c r="O4" s="32" t="s">
        <v>28</v>
      </c>
      <c r="AZ4" s="30">
        <v>0.45564609201930684</v>
      </c>
      <c r="BA4" t="str">
        <f>"0"</f>
        <v>0</v>
      </c>
      <c r="BB4" t="str">
        <f xml:space="preserve"> IF($AZ$4 &gt;= $G$77, "1","0")</f>
        <v>0</v>
      </c>
      <c r="BC4">
        <f xml:space="preserve"> IF( AND( $BA$4 = "1", $BB$4 = "1" ), 1, IF( AND( $BA$4 = "1", $BB$4 = "0" ), 2, IF( AND( $BA$4 = "0", $BB$4 = "1" ), 3, 4 ) ) )</f>
        <v>4</v>
      </c>
    </row>
    <row r="5" spans="2:55" x14ac:dyDescent="0.25">
      <c r="B5" s="57" t="s">
        <v>233</v>
      </c>
      <c r="C5" s="58"/>
      <c r="D5" s="57" t="s">
        <v>234</v>
      </c>
      <c r="E5" s="58"/>
      <c r="F5" s="57" t="s">
        <v>147</v>
      </c>
      <c r="G5" s="58"/>
      <c r="H5" s="65"/>
      <c r="I5" s="58"/>
      <c r="L5" s="30">
        <v>0</v>
      </c>
      <c r="M5" s="30">
        <v>0</v>
      </c>
      <c r="N5" s="30">
        <v>1</v>
      </c>
      <c r="O5" s="30">
        <v>1</v>
      </c>
      <c r="AZ5" s="30">
        <v>2.0091744908496694E-3</v>
      </c>
      <c r="BA5" t="str">
        <f>"0"</f>
        <v>0</v>
      </c>
      <c r="BB5" t="str">
        <f xml:space="preserve"> IF($AZ$5 &gt;= $G$77, "1","0")</f>
        <v>0</v>
      </c>
      <c r="BC5">
        <f xml:space="preserve"> IF( AND( $BA$5 = "1", $BB$5 = "1" ), 1, IF( AND( $BA$5 = "1", $BB$5 = "0" ), 2, IF( AND( $BA$5 = "0", $BB$5 = "1" ), 3, 4 ) ) )</f>
        <v>4</v>
      </c>
    </row>
    <row r="6" spans="2:55" x14ac:dyDescent="0.25">
      <c r="AZ6" s="30">
        <v>0.99998392366222077</v>
      </c>
      <c r="BA6" t="str">
        <f>"1"</f>
        <v>1</v>
      </c>
      <c r="BB6" t="str">
        <f xml:space="preserve"> IF($AZ$6 &gt;= $G$77, "1","0")</f>
        <v>1</v>
      </c>
      <c r="BC6">
        <f xml:space="preserve"> IF( AND( $BA$6 = "1", $BB$6 = "1" ), 1, IF( AND( $BA$6 = "1", $BB$6 = "0" ), 2, IF( AND( $BA$6 = "0", $BB$6 = "1" ), 3, 4 ) ) )</f>
        <v>1</v>
      </c>
    </row>
    <row r="7" spans="2:55" x14ac:dyDescent="0.25">
      <c r="AZ7" s="30">
        <v>0.84694087699360743</v>
      </c>
      <c r="BA7" t="str">
        <f>"1"</f>
        <v>1</v>
      </c>
      <c r="BB7" t="str">
        <f xml:space="preserve"> IF($AZ$7 &gt;= $G$77, "1","0")</f>
        <v>1</v>
      </c>
      <c r="BC7">
        <f xml:space="preserve"> IF( AND( $BA$7 = "1", $BB$7 = "1" ), 1, IF( AND( $BA$7 = "1", $BB$7 = "0" ), 2, IF( AND( $BA$7 = "0", $BB$7 = "1" ), 3, 4 ) ) )</f>
        <v>1</v>
      </c>
    </row>
    <row r="8" spans="2:55" x14ac:dyDescent="0.25">
      <c r="AZ8" s="30">
        <v>9.6758850671453088E-3</v>
      </c>
      <c r="BA8" t="str">
        <f>"0"</f>
        <v>0</v>
      </c>
      <c r="BB8" t="str">
        <f xml:space="preserve"> IF($AZ$8 &gt;= $G$77, "1","0")</f>
        <v>0</v>
      </c>
      <c r="BC8">
        <f xml:space="preserve"> IF( AND( $BA$8 = "1", $BB$8 = "1" ), 1, IF( AND( $BA$8 = "1", $BB$8 = "0" ), 2, IF( AND( $BA$8 = "0", $BB$8 = "1" ), 3, 4 ) ) )</f>
        <v>4</v>
      </c>
    </row>
    <row r="9" spans="2:55" x14ac:dyDescent="0.25">
      <c r="AZ9" s="30">
        <v>0.27078876550496545</v>
      </c>
      <c r="BA9" t="str">
        <f>"0"</f>
        <v>0</v>
      </c>
      <c r="BB9" t="str">
        <f xml:space="preserve"> IF($AZ$9 &gt;= $G$77, "1","0")</f>
        <v>0</v>
      </c>
      <c r="BC9">
        <f xml:space="preserve"> IF( AND( $BA$9 = "1", $BB$9 = "1" ), 1, IF( AND( $BA$9 = "1", $BB$9 = "0" ), 2, IF( AND( $BA$9 = "0", $BB$9 = "1" ), 3, 4 ) ) )</f>
        <v>4</v>
      </c>
    </row>
    <row r="10" spans="2:55" ht="18.75" x14ac:dyDescent="0.3">
      <c r="B10" s="34" t="s">
        <v>62</v>
      </c>
      <c r="AZ10" s="30">
        <v>0.99508963494987146</v>
      </c>
      <c r="BA10" t="str">
        <f>"1"</f>
        <v>1</v>
      </c>
      <c r="BB10" t="str">
        <f xml:space="preserve"> IF($AZ$10 &gt;= $G$77, "1","0")</f>
        <v>1</v>
      </c>
      <c r="BC10">
        <f xml:space="preserve"> IF( AND( $BA$10 = "1", $BB$10 = "1" ), 1, IF( AND( $BA$10 = "1", $BB$10 = "0" ), 2, IF( AND( $BA$10 = "0", $BB$10 = "1" ), 3, 4 ) ) )</f>
        <v>1</v>
      </c>
    </row>
    <row r="11" spans="2:55" x14ac:dyDescent="0.25">
      <c r="AZ11" s="30">
        <v>0.99425673207714427</v>
      </c>
      <c r="BA11" t="str">
        <f>"1"</f>
        <v>1</v>
      </c>
      <c r="BB11" t="str">
        <f xml:space="preserve"> IF($AZ$11 &gt;= $G$77, "1","0")</f>
        <v>1</v>
      </c>
      <c r="BC11">
        <f xml:space="preserve"> IF( AND( $BA$11 = "1", $BB$11 = "1" ), 1, IF( AND( $BA$11 = "1", $BB$11 = "0" ), 2, IF( AND( $BA$11 = "0", $BB$11 = "1" ), 3, 4 ) ) )</f>
        <v>1</v>
      </c>
    </row>
    <row r="12" spans="2:55" ht="15.75" x14ac:dyDescent="0.25">
      <c r="C12" s="59" t="s">
        <v>69</v>
      </c>
      <c r="D12" s="60"/>
      <c r="E12" s="60"/>
      <c r="F12" s="60"/>
      <c r="G12" s="60"/>
      <c r="H12" s="60"/>
      <c r="I12" s="60"/>
      <c r="J12" s="60"/>
      <c r="K12" s="61"/>
      <c r="AZ12" s="30">
        <v>2.904043866853528E-3</v>
      </c>
      <c r="BA12" t="str">
        <f>"0"</f>
        <v>0</v>
      </c>
      <c r="BB12" t="str">
        <f xml:space="preserve"> IF($AZ$12 &gt;= $G$77, "1","0")</f>
        <v>0</v>
      </c>
      <c r="BC12">
        <f xml:space="preserve"> IF( AND( $BA$12 = "1", $BB$12 = "1" ), 1, IF( AND( $BA$12 = "1", $BB$12 = "0" ), 2, IF( AND( $BA$12 = "0", $BB$12 = "1" ), 3, 4 ) ) )</f>
        <v>4</v>
      </c>
    </row>
    <row r="13" spans="2:55" x14ac:dyDescent="0.25">
      <c r="C13" s="62" t="s">
        <v>70</v>
      </c>
      <c r="D13" s="63"/>
      <c r="E13" s="63"/>
      <c r="F13" s="64"/>
      <c r="G13" s="67" t="s">
        <v>71</v>
      </c>
      <c r="H13" s="68"/>
      <c r="I13" s="68"/>
      <c r="J13" s="68"/>
      <c r="K13" s="69"/>
      <c r="AZ13" s="30">
        <v>1.0234338325043157E-3</v>
      </c>
      <c r="BA13" t="str">
        <f>"0"</f>
        <v>0</v>
      </c>
      <c r="BB13" t="str">
        <f xml:space="preserve"> IF($AZ$13 &gt;= $G$77, "1","0")</f>
        <v>0</v>
      </c>
      <c r="BC13">
        <f xml:space="preserve"> IF( AND( $BA$13 = "1", $BB$13 = "1" ), 1, IF( AND( $BA$13 = "1", $BB$13 = "0" ), 2, IF( AND( $BA$13 = "0", $BB$13 = "1" ), 3, 4 ) ) )</f>
        <v>4</v>
      </c>
    </row>
    <row r="14" spans="2:55" x14ac:dyDescent="0.25">
      <c r="C14" s="62" t="s">
        <v>72</v>
      </c>
      <c r="D14" s="63"/>
      <c r="E14" s="63"/>
      <c r="F14" s="64"/>
      <c r="G14" s="67">
        <v>10.15</v>
      </c>
      <c r="H14" s="68"/>
      <c r="I14" s="68"/>
      <c r="J14" s="68"/>
      <c r="K14" s="69"/>
      <c r="AZ14" s="30">
        <v>4.1942178800341403E-3</v>
      </c>
      <c r="BA14" t="str">
        <f>"0"</f>
        <v>0</v>
      </c>
      <c r="BB14" t="str">
        <f xml:space="preserve"> IF($AZ$14 &gt;= $G$77, "1","0")</f>
        <v>0</v>
      </c>
      <c r="BC14">
        <f xml:space="preserve"> IF( AND( $BA$14 = "1", $BB$14 = "1" ), 1, IF( AND( $BA$14 = "1", $BB$14 = "0" ), 2, IF( AND( $BA$14 = "0", $BB$14 = "1" ), 3, 4 ) ) )</f>
        <v>4</v>
      </c>
    </row>
    <row r="15" spans="2:55" x14ac:dyDescent="0.25">
      <c r="C15" s="62" t="s">
        <v>149</v>
      </c>
      <c r="D15" s="63"/>
      <c r="E15" s="63"/>
      <c r="F15" s="64"/>
      <c r="G15" s="67" t="s">
        <v>150</v>
      </c>
      <c r="H15" s="68"/>
      <c r="I15" s="68"/>
      <c r="J15" s="68"/>
      <c r="K15" s="69"/>
      <c r="AZ15" s="30">
        <v>0.99803425387789346</v>
      </c>
      <c r="BA15" t="str">
        <f>"1"</f>
        <v>1</v>
      </c>
      <c r="BB15" t="str">
        <f xml:space="preserve"> IF($AZ$15 &gt;= $G$77, "1","0")</f>
        <v>1</v>
      </c>
      <c r="BC15">
        <f xml:space="preserve"> IF( AND( $BA$15 = "1", $BB$15 = "1" ), 1, IF( AND( $BA$15 = "1", $BB$15 = "0" ), 2, IF( AND( $BA$15 = "0", $BB$15 = "1" ), 3, 4 ) ) )</f>
        <v>1</v>
      </c>
    </row>
    <row r="16" spans="2:55" x14ac:dyDescent="0.25">
      <c r="C16" s="62" t="s">
        <v>151</v>
      </c>
      <c r="D16" s="63"/>
      <c r="E16" s="63"/>
      <c r="F16" s="64"/>
      <c r="G16" s="67">
        <v>50</v>
      </c>
      <c r="H16" s="68"/>
      <c r="I16" s="68"/>
      <c r="J16" s="68"/>
      <c r="K16" s="69"/>
      <c r="AZ16" s="30">
        <v>0.99822116455490517</v>
      </c>
      <c r="BA16" t="str">
        <f>"1"</f>
        <v>1</v>
      </c>
      <c r="BB16" t="str">
        <f xml:space="preserve"> IF($AZ$16 &gt;= $G$77, "1","0")</f>
        <v>1</v>
      </c>
      <c r="BC16">
        <f xml:space="preserve"> IF( AND( $BA$16 = "1", $BB$16 = "1" ), 1, IF( AND( $BA$16 = "1", $BB$16 = "0" ), 2, IF( AND( $BA$16 = "0", $BB$16 = "1" ), 3, 4 ) ) )</f>
        <v>1</v>
      </c>
    </row>
    <row r="17" spans="3:55" x14ac:dyDescent="0.25">
      <c r="AZ17" s="30">
        <v>5.6578065365526981E-2</v>
      </c>
      <c r="BA17" t="str">
        <f>"0"</f>
        <v>0</v>
      </c>
      <c r="BB17" t="str">
        <f xml:space="preserve"> IF($AZ$17 &gt;= $G$77, "1","0")</f>
        <v>0</v>
      </c>
      <c r="BC17">
        <f xml:space="preserve"> IF( AND( $BA$17 = "1", $BB$17 = "1" ), 1, IF( AND( $BA$17 = "1", $BB$17 = "0" ), 2, IF( AND( $BA$17 = "0", $BB$17 = "1" ), 3, 4 ) ) )</f>
        <v>4</v>
      </c>
    </row>
    <row r="18" spans="3:55" ht="15.75" x14ac:dyDescent="0.25">
      <c r="C18" s="59" t="s">
        <v>80</v>
      </c>
      <c r="D18" s="60"/>
      <c r="E18" s="60"/>
      <c r="F18" s="61"/>
      <c r="AZ18" s="30">
        <v>3.8295119249652319E-3</v>
      </c>
      <c r="BA18" t="str">
        <f>"0"</f>
        <v>0</v>
      </c>
      <c r="BB18" t="str">
        <f xml:space="preserve"> IF($AZ$18 &gt;= $G$77, "1","0")</f>
        <v>0</v>
      </c>
      <c r="BC18">
        <f xml:space="preserve"> IF( AND( $BA$18 = "1", $BB$18 = "1" ), 1, IF( AND( $BA$18 = "1", $BB$18 = "0" ), 2, IF( AND( $BA$18 = "0", $BB$18 = "1" ), 3, 4 ) ) )</f>
        <v>4</v>
      </c>
    </row>
    <row r="19" spans="3:55" x14ac:dyDescent="0.25">
      <c r="C19" s="62" t="s">
        <v>152</v>
      </c>
      <c r="D19" s="64"/>
      <c r="E19" s="67">
        <v>2</v>
      </c>
      <c r="F19" s="69"/>
      <c r="AZ19" s="30">
        <v>0.99998287816718667</v>
      </c>
      <c r="BA19" t="str">
        <f>"1"</f>
        <v>1</v>
      </c>
      <c r="BB19" t="str">
        <f xml:space="preserve"> IF($AZ$19 &gt;= $G$77, "1","0")</f>
        <v>1</v>
      </c>
      <c r="BC19">
        <f xml:space="preserve"> IF( AND( $BA$19 = "1", $BB$19 = "1" ), 1, IF( AND( $BA$19 = "1", $BB$19 = "0" ), 2, IF( AND( $BA$19 = "0", $BB$19 = "1" ), 3, 4 ) ) )</f>
        <v>1</v>
      </c>
    </row>
    <row r="20" spans="3:55" x14ac:dyDescent="0.25">
      <c r="C20" s="62" t="s">
        <v>153</v>
      </c>
      <c r="D20" s="64"/>
      <c r="E20" s="30" t="s">
        <v>11</v>
      </c>
      <c r="F20" s="30" t="s">
        <v>12</v>
      </c>
      <c r="AZ20" s="30">
        <v>0.74398072811310778</v>
      </c>
      <c r="BA20" t="str">
        <f>"0"</f>
        <v>0</v>
      </c>
      <c r="BB20" t="str">
        <f xml:space="preserve"> IF($AZ$20 &gt;= $G$77, "1","0")</f>
        <v>1</v>
      </c>
      <c r="BC20">
        <f xml:space="preserve"> IF( AND( $BA$20 = "1", $BB$20 = "1" ), 1, IF( AND( $BA$20 = "1", $BB$20 = "0" ), 2, IF( AND( $BA$20 = "0", $BB$20 = "1" ), 3, 4 ) ) )</f>
        <v>3</v>
      </c>
    </row>
    <row r="21" spans="3:55" x14ac:dyDescent="0.25">
      <c r="C21" s="62" t="s">
        <v>154</v>
      </c>
      <c r="D21" s="64"/>
      <c r="E21" s="65" t="s">
        <v>15</v>
      </c>
      <c r="F21" s="58"/>
      <c r="AZ21" s="30">
        <v>2.7142739808278817E-4</v>
      </c>
      <c r="BA21" t="str">
        <f>"0"</f>
        <v>0</v>
      </c>
      <c r="BB21" t="str">
        <f xml:space="preserve"> IF($AZ$21 &gt;= $G$77, "1","0")</f>
        <v>0</v>
      </c>
      <c r="BC21">
        <f xml:space="preserve"> IF( AND( $BA$21 = "1", $BB$21 = "1" ), 1, IF( AND( $BA$21 = "1", $BB$21 = "0" ), 2, IF( AND( $BA$21 = "0", $BB$21 = "1" ), 3, 4 ) ) )</f>
        <v>4</v>
      </c>
    </row>
    <row r="22" spans="3:55" x14ac:dyDescent="0.25">
      <c r="AZ22" s="30">
        <v>4.3461148676461551E-2</v>
      </c>
      <c r="BA22" t="str">
        <f>"0"</f>
        <v>0</v>
      </c>
      <c r="BB22" t="str">
        <f xml:space="preserve"> IF($AZ$22 &gt;= $G$77, "1","0")</f>
        <v>0</v>
      </c>
      <c r="BC22">
        <f xml:space="preserve"> IF( AND( $BA$22 = "1", $BB$22 = "1" ), 1, IF( AND( $BA$22 = "1", $BB$22 = "0" ), 2, IF( AND( $BA$22 = "0", $BB$22 = "1" ), 3, 4 ) ) )</f>
        <v>4</v>
      </c>
    </row>
    <row r="23" spans="3:55" ht="15.75" x14ac:dyDescent="0.25">
      <c r="C23" s="59" t="s">
        <v>83</v>
      </c>
      <c r="D23" s="60"/>
      <c r="E23" s="60"/>
      <c r="F23" s="60"/>
      <c r="G23" s="60"/>
      <c r="H23" s="60"/>
      <c r="I23" s="60"/>
      <c r="J23" s="61"/>
      <c r="AZ23" s="30">
        <v>0.45208808127031713</v>
      </c>
      <c r="BA23" t="str">
        <f>"1"</f>
        <v>1</v>
      </c>
      <c r="BB23" t="str">
        <f xml:space="preserve"> IF($AZ$23 &gt;= $G$77, "1","0")</f>
        <v>0</v>
      </c>
      <c r="BC23">
        <f xml:space="preserve"> IF( AND( $BA$23 = "1", $BB$23 = "1" ), 1, IF( AND( $BA$23 = "1", $BB$23 = "0" ), 2, IF( AND( $BA$23 = "0", $BB$23 = "1" ), 3, 4 ) ) )</f>
        <v>2</v>
      </c>
    </row>
    <row r="24" spans="3:55" x14ac:dyDescent="0.25">
      <c r="C24" s="62" t="s">
        <v>236</v>
      </c>
      <c r="D24" s="63"/>
      <c r="E24" s="63"/>
      <c r="F24" s="64"/>
      <c r="G24" s="67" t="s">
        <v>205</v>
      </c>
      <c r="H24" s="68"/>
      <c r="I24" s="68"/>
      <c r="J24" s="69"/>
      <c r="AZ24" s="30">
        <v>0.10326486084395541</v>
      </c>
      <c r="BA24" t="str">
        <f>"1"</f>
        <v>1</v>
      </c>
      <c r="BB24" t="str">
        <f xml:space="preserve"> IF($AZ$24 &gt;= $G$77, "1","0")</f>
        <v>0</v>
      </c>
      <c r="BC24">
        <f xml:space="preserve"> IF( AND( $BA$24 = "1", $BB$24 = "1" ), 1, IF( AND( $BA$24 = "1", $BB$24 = "0" ), 2, IF( AND( $BA$24 = "0", $BB$24 = "1" ), 3, 4 ) ) )</f>
        <v>2</v>
      </c>
    </row>
    <row r="25" spans="3:55" x14ac:dyDescent="0.25">
      <c r="C25" s="62" t="s">
        <v>237</v>
      </c>
      <c r="D25" s="63"/>
      <c r="E25" s="63"/>
      <c r="F25" s="64"/>
      <c r="G25" s="67">
        <v>95</v>
      </c>
      <c r="H25" s="68"/>
      <c r="I25" s="68"/>
      <c r="J25" s="69"/>
      <c r="AZ25" s="30">
        <v>0.43231954554929347</v>
      </c>
      <c r="BA25" t="str">
        <f>"1"</f>
        <v>1</v>
      </c>
      <c r="BB25" t="str">
        <f xml:space="preserve"> IF($AZ$25 &gt;= $G$77, "1","0")</f>
        <v>0</v>
      </c>
      <c r="BC25">
        <f xml:space="preserve"> IF( AND( $BA$25 = "1", $BB$25 = "1" ), 1, IF( AND( $BA$25 = "1", $BB$25 = "0" ), 2, IF( AND( $BA$25 = "0", $BB$25 = "1" ), 3, 4 ) ) )</f>
        <v>2</v>
      </c>
    </row>
    <row r="26" spans="3:55" x14ac:dyDescent="0.25">
      <c r="C26" s="62" t="s">
        <v>238</v>
      </c>
      <c r="D26" s="63"/>
      <c r="E26" s="63"/>
      <c r="F26" s="64"/>
      <c r="G26" s="67">
        <v>50</v>
      </c>
      <c r="H26" s="68"/>
      <c r="I26" s="68"/>
      <c r="J26" s="69"/>
      <c r="AZ26" s="30">
        <v>0.96186729244495994</v>
      </c>
      <c r="BA26" t="str">
        <f>"1"</f>
        <v>1</v>
      </c>
      <c r="BB26" t="str">
        <f xml:space="preserve"> IF($AZ$26 &gt;= $G$77, "1","0")</f>
        <v>1</v>
      </c>
      <c r="BC26">
        <f xml:space="preserve"> IF( AND( $BA$26 = "1", $BB$26 = "1" ), 1, IF( AND( $BA$26 = "1", $BB$26 = "0" ), 2, IF( AND( $BA$26 = "0", $BB$26 = "1" ), 3, 4 ) ) )</f>
        <v>1</v>
      </c>
    </row>
    <row r="27" spans="3:55" x14ac:dyDescent="0.25">
      <c r="C27" s="62" t="s">
        <v>239</v>
      </c>
      <c r="D27" s="63"/>
      <c r="E27" s="63"/>
      <c r="F27" s="64"/>
      <c r="G27" s="67" t="s">
        <v>77</v>
      </c>
      <c r="H27" s="68"/>
      <c r="I27" s="68"/>
      <c r="J27" s="69"/>
      <c r="AZ27" s="30">
        <v>0.73014744610547189</v>
      </c>
      <c r="BA27" t="str">
        <f>"1"</f>
        <v>1</v>
      </c>
      <c r="BB27" t="str">
        <f xml:space="preserve"> IF($AZ$27 &gt;= $G$77, "1","0")</f>
        <v>1</v>
      </c>
      <c r="BC27">
        <f xml:space="preserve"> IF( AND( $BA$27 = "1", $BB$27 = "1" ), 1, IF( AND( $BA$27 = "1", $BB$27 = "0" ), 2, IF( AND( $BA$27 = "0", $BB$27 = "1" ), 3, 4 ) ) )</f>
        <v>1</v>
      </c>
    </row>
    <row r="28" spans="3:55" x14ac:dyDescent="0.25">
      <c r="C28" s="62" t="s">
        <v>240</v>
      </c>
      <c r="D28" s="63"/>
      <c r="E28" s="63"/>
      <c r="F28" s="64"/>
      <c r="G28" s="67">
        <v>2</v>
      </c>
      <c r="H28" s="68"/>
      <c r="I28" s="68"/>
      <c r="J28" s="69"/>
      <c r="AZ28" s="30">
        <v>4.4909547953666432E-2</v>
      </c>
      <c r="BA28" t="str">
        <f>"0"</f>
        <v>0</v>
      </c>
      <c r="BB28" t="str">
        <f xml:space="preserve"> IF($AZ$28 &gt;= $G$77, "1","0")</f>
        <v>0</v>
      </c>
      <c r="BC28">
        <f xml:space="preserve"> IF( AND( $BA$28 = "1", $BB$28 = "1" ), 1, IF( AND( $BA$28 = "1", $BB$28 = "0" ), 2, IF( AND( $BA$28 = "0", $BB$28 = "1" ), 3, 4 ) ) )</f>
        <v>4</v>
      </c>
    </row>
    <row r="29" spans="3:55" x14ac:dyDescent="0.25">
      <c r="C29" s="62" t="s">
        <v>241</v>
      </c>
      <c r="D29" s="63"/>
      <c r="E29" s="63"/>
      <c r="F29" s="64"/>
      <c r="G29" s="67" t="s">
        <v>242</v>
      </c>
      <c r="H29" s="68"/>
      <c r="I29" s="68"/>
      <c r="J29" s="69"/>
      <c r="AZ29" s="30">
        <v>1.13268565077168E-5</v>
      </c>
      <c r="BA29" t="str">
        <f>"0"</f>
        <v>0</v>
      </c>
      <c r="BB29" t="str">
        <f xml:space="preserve"> IF($AZ$29 &gt;= $G$77, "1","0")</f>
        <v>0</v>
      </c>
      <c r="BC29">
        <f xml:space="preserve"> IF( AND( $BA$29 = "1", $BB$29 = "1" ), 1, IF( AND( $BA$29 = "1", $BB$29 = "0" ), 2, IF( AND( $BA$29 = "0", $BB$29 = "1" ), 3, 4 ) ) )</f>
        <v>4</v>
      </c>
    </row>
    <row r="30" spans="3:55" x14ac:dyDescent="0.25">
      <c r="C30" s="62" t="s">
        <v>243</v>
      </c>
      <c r="D30" s="63"/>
      <c r="E30" s="63"/>
      <c r="F30" s="64"/>
      <c r="G30" s="67">
        <v>2.71</v>
      </c>
      <c r="H30" s="68"/>
      <c r="I30" s="68"/>
      <c r="J30" s="69"/>
      <c r="AZ30" s="30">
        <v>0.74835935972264722</v>
      </c>
      <c r="BA30" t="str">
        <f>"1"</f>
        <v>1</v>
      </c>
      <c r="BB30" t="str">
        <f xml:space="preserve"> IF($AZ$30 &gt;= $G$77, "1","0")</f>
        <v>1</v>
      </c>
      <c r="BC30">
        <f xml:space="preserve"> IF( AND( $BA$30 = "1", $BB$30 = "1" ), 1, IF( AND( $BA$30 = "1", $BB$30 = "0" ), 2, IF( AND( $BA$30 = "0", $BB$30 = "1" ), 3, 4 ) ) )</f>
        <v>1</v>
      </c>
    </row>
    <row r="31" spans="3:55" x14ac:dyDescent="0.25">
      <c r="C31" s="62" t="s">
        <v>244</v>
      </c>
      <c r="D31" s="63"/>
      <c r="E31" s="63"/>
      <c r="F31" s="64"/>
      <c r="G31" s="67" t="s">
        <v>205</v>
      </c>
      <c r="H31" s="68"/>
      <c r="I31" s="68"/>
      <c r="J31" s="69"/>
      <c r="AZ31" s="30">
        <v>1.3721857703646643E-5</v>
      </c>
      <c r="BA31" t="str">
        <f>"0"</f>
        <v>0</v>
      </c>
      <c r="BB31" t="str">
        <f xml:space="preserve"> IF($AZ$31 &gt;= $G$77, "1","0")</f>
        <v>0</v>
      </c>
      <c r="BC31">
        <f xml:space="preserve"> IF( AND( $BA$31 = "1", $BB$31 = "1" ), 1, IF( AND( $BA$31 = "1", $BB$31 = "0" ), 2, IF( AND( $BA$31 = "0", $BB$31 = "1" ), 3, 4 ) ) )</f>
        <v>4</v>
      </c>
    </row>
    <row r="32" spans="3:55" x14ac:dyDescent="0.25">
      <c r="C32" s="62" t="s">
        <v>245</v>
      </c>
      <c r="D32" s="63"/>
      <c r="E32" s="63"/>
      <c r="F32" s="64"/>
      <c r="G32" s="67" t="s">
        <v>205</v>
      </c>
      <c r="H32" s="68"/>
      <c r="I32" s="68"/>
      <c r="J32" s="69"/>
      <c r="AZ32" s="30">
        <v>6.6261933665040637E-4</v>
      </c>
      <c r="BA32" t="str">
        <f>"0"</f>
        <v>0</v>
      </c>
      <c r="BB32" t="str">
        <f xml:space="preserve"> IF($AZ$32 &gt;= $G$77, "1","0")</f>
        <v>0</v>
      </c>
      <c r="BC32">
        <f xml:space="preserve"> IF( AND( $BA$32 = "1", $BB$32 = "1" ), 1, IF( AND( $BA$32 = "1", $BB$32 = "0" ), 2, IF( AND( $BA$32 = "0", $BB$32 = "1" ), 3, 4 ) ) )</f>
        <v>4</v>
      </c>
    </row>
    <row r="33" spans="2:55" x14ac:dyDescent="0.25">
      <c r="AZ33" s="30">
        <v>0.98612732787006629</v>
      </c>
      <c r="BA33" t="str">
        <f>"1"</f>
        <v>1</v>
      </c>
      <c r="BB33" t="str">
        <f xml:space="preserve"> IF($AZ$33 &gt;= $G$77, "1","0")</f>
        <v>1</v>
      </c>
      <c r="BC33">
        <f xml:space="preserve"> IF( AND( $BA$33 = "1", $BB$33 = "1" ), 1, IF( AND( $BA$33 = "1", $BB$33 = "0" ), 2, IF( AND( $BA$33 = "0", $BB$33 = "1" ), 3, 4 ) ) )</f>
        <v>1</v>
      </c>
    </row>
    <row r="34" spans="2:55" ht="15.75" x14ac:dyDescent="0.25">
      <c r="C34" s="59" t="s">
        <v>161</v>
      </c>
      <c r="D34" s="60"/>
      <c r="E34" s="60"/>
      <c r="F34" s="60"/>
      <c r="G34" s="61"/>
      <c r="AZ34" s="30">
        <v>0.99858907776591221</v>
      </c>
      <c r="BA34" t="str">
        <f>"1"</f>
        <v>1</v>
      </c>
      <c r="BB34" t="str">
        <f xml:space="preserve"> IF($AZ$34 &gt;= $G$77, "1","0")</f>
        <v>1</v>
      </c>
      <c r="BC34">
        <f xml:space="preserve"> IF( AND( $BA$34 = "1", $BB$34 = "1" ), 1, IF( AND( $BA$34 = "1", $BB$34 = "0" ), 2, IF( AND( $BA$34 = "0", $BB$34 = "1" ), 3, 4 ) ) )</f>
        <v>1</v>
      </c>
    </row>
    <row r="35" spans="2:55" x14ac:dyDescent="0.25">
      <c r="C35" s="65" t="s">
        <v>162</v>
      </c>
      <c r="D35" s="66"/>
      <c r="E35" s="66"/>
      <c r="F35" s="66"/>
      <c r="G35" s="58"/>
      <c r="AZ35" s="30">
        <v>0.29696016408110565</v>
      </c>
      <c r="BA35" t="str">
        <f>"0"</f>
        <v>0</v>
      </c>
      <c r="BB35" t="str">
        <f xml:space="preserve"> IF($AZ$35 &gt;= $G$77, "1","0")</f>
        <v>0</v>
      </c>
      <c r="BC35">
        <f xml:space="preserve"> IF( AND( $BA$35 = "1", $BB$35 = "1" ), 1, IF( AND( $BA$35 = "1", $BB$35 = "0" ), 2, IF( AND( $BA$35 = "0", $BB$35 = "1" ), 3, 4 ) ) )</f>
        <v>4</v>
      </c>
    </row>
    <row r="36" spans="2:55" x14ac:dyDescent="0.25">
      <c r="C36" s="65" t="s">
        <v>163</v>
      </c>
      <c r="D36" s="66"/>
      <c r="E36" s="66"/>
      <c r="F36" s="66"/>
      <c r="G36" s="58"/>
      <c r="AZ36" s="30">
        <v>3.3367988287008571E-2</v>
      </c>
      <c r="BA36" t="str">
        <f>"0"</f>
        <v>0</v>
      </c>
      <c r="BB36" t="str">
        <f xml:space="preserve"> IF($AZ$36 &gt;= $G$77, "1","0")</f>
        <v>0</v>
      </c>
      <c r="BC36">
        <f xml:space="preserve"> IF( AND( $BA$36 = "1", $BB$36 = "1" ), 1, IF( AND( $BA$36 = "1", $BB$36 = "0" ), 2, IF( AND( $BA$36 = "0", $BB$36 = "1" ), 3, 4 ) ) )</f>
        <v>4</v>
      </c>
    </row>
    <row r="37" spans="2:55" x14ac:dyDescent="0.25">
      <c r="AZ37" s="30">
        <v>0.97463095123337029</v>
      </c>
      <c r="BA37" t="str">
        <f>"1"</f>
        <v>1</v>
      </c>
      <c r="BB37" t="str">
        <f xml:space="preserve"> IF($AZ$37 &gt;= $G$77, "1","0")</f>
        <v>1</v>
      </c>
      <c r="BC37">
        <f xml:space="preserve"> IF( AND( $BA$37 = "1", $BB$37 = "1" ), 1, IF( AND( $BA$37 = "1", $BB$37 = "0" ), 2, IF( AND( $BA$37 = "0", $BB$37 = "1" ), 3, 4 ) ) )</f>
        <v>1</v>
      </c>
    </row>
    <row r="38" spans="2:55" x14ac:dyDescent="0.25">
      <c r="AZ38" s="30">
        <v>0.99803425387789346</v>
      </c>
      <c r="BA38" t="str">
        <f>"1"</f>
        <v>1</v>
      </c>
      <c r="BB38" t="str">
        <f xml:space="preserve"> IF($AZ$38 &gt;= $G$77, "1","0")</f>
        <v>1</v>
      </c>
      <c r="BC38">
        <f xml:space="preserve"> IF( AND( $BA$38 = "1", $BB$38 = "1" ), 1, IF( AND( $BA$38 = "1", $BB$38 = "0" ), 2, IF( AND( $BA$38 = "0", $BB$38 = "1" ), 3, 4 ) ) )</f>
        <v>1</v>
      </c>
    </row>
    <row r="39" spans="2:55" ht="18.75" x14ac:dyDescent="0.3">
      <c r="B39" s="34" t="s">
        <v>113</v>
      </c>
      <c r="AZ39" s="30">
        <v>0.99822116455490517</v>
      </c>
      <c r="BA39" t="str">
        <f>"1"</f>
        <v>1</v>
      </c>
      <c r="BB39" t="str">
        <f xml:space="preserve"> IF($AZ$39 &gt;= $G$77, "1","0")</f>
        <v>1</v>
      </c>
      <c r="BC39">
        <f xml:space="preserve"> IF( AND( $BA$39 = "1", $BB$39 = "1" ), 1, IF( AND( $BA$39 = "1", $BB$39 = "0" ), 2, IF( AND( $BA$39 = "0", $BB$39 = "1" ), 3, 4 ) ) )</f>
        <v>1</v>
      </c>
    </row>
    <row r="40" spans="2:55" x14ac:dyDescent="0.25">
      <c r="AZ40" s="30">
        <v>5.6578065365526981E-2</v>
      </c>
      <c r="BA40" t="str">
        <f>"0"</f>
        <v>0</v>
      </c>
      <c r="BB40" t="str">
        <f xml:space="preserve"> IF($AZ$40 &gt;= $G$77, "1","0")</f>
        <v>0</v>
      </c>
      <c r="BC40">
        <f xml:space="preserve"> IF( AND( $BA$40 = "1", $BB$40 = "1" ), 1, IF( AND( $BA$40 = "1", $BB$40 = "0" ), 2, IF( AND( $BA$40 = "0", $BB$40 = "1" ), 3, 4 ) ) )</f>
        <v>4</v>
      </c>
    </row>
    <row r="41" spans="2:55" x14ac:dyDescent="0.25">
      <c r="C41" s="65" t="s">
        <v>160</v>
      </c>
      <c r="D41" s="66"/>
      <c r="E41" s="66"/>
      <c r="F41" s="66"/>
      <c r="G41" s="58"/>
      <c r="AZ41" s="30">
        <v>7.1839482991269479E-3</v>
      </c>
      <c r="BA41" t="str">
        <f>"0"</f>
        <v>0</v>
      </c>
      <c r="BB41" t="str">
        <f xml:space="preserve"> IF($AZ$41 &gt;= $G$77, "1","0")</f>
        <v>0</v>
      </c>
      <c r="BC41">
        <f xml:space="preserve"> IF( AND( $BA$41 = "1", $BB$41 = "1" ), 1, IF( AND( $BA$41 = "1", $BB$41 = "0" ), 2, IF( AND( $BA$41 = "0", $BB$41 = "1" ), 3, 4 ) ) )</f>
        <v>4</v>
      </c>
    </row>
    <row r="42" spans="2:55" x14ac:dyDescent="0.25">
      <c r="AZ42" s="30">
        <v>0.99997214895599951</v>
      </c>
      <c r="BA42" t="str">
        <f>"1"</f>
        <v>1</v>
      </c>
      <c r="BB42" t="str">
        <f xml:space="preserve"> IF($AZ$42 &gt;= $G$77, "1","0")</f>
        <v>1</v>
      </c>
      <c r="BC42">
        <f xml:space="preserve"> IF( AND( $BA$42 = "1", $BB$42 = "1" ), 1, IF( AND( $BA$42 = "1", $BB$42 = "0" ), 2, IF( AND( $BA$42 = "0", $BB$42 = "1" ), 3, 4 ) ) )</f>
        <v>1</v>
      </c>
    </row>
    <row r="43" spans="2:55" x14ac:dyDescent="0.25">
      <c r="C43" s="32" t="s">
        <v>105</v>
      </c>
      <c r="D43" s="32" t="s">
        <v>164</v>
      </c>
      <c r="AZ43" s="30">
        <v>0.71520597552306531</v>
      </c>
      <c r="BA43" t="str">
        <f>"0"</f>
        <v>0</v>
      </c>
      <c r="BB43" t="str">
        <f xml:space="preserve"> IF($AZ$43 &gt;= $G$77, "1","0")</f>
        <v>1</v>
      </c>
      <c r="BC43">
        <f xml:space="preserve"> IF( AND( $BA$43 = "1", $BB$43 = "1" ), 1, IF( AND( $BA$43 = "1", $BB$43 = "0" ), 2, IF( AND( $BA$43 = "0", $BB$43 = "1" ), 3, 4 ) ) )</f>
        <v>3</v>
      </c>
    </row>
    <row r="44" spans="2:55" x14ac:dyDescent="0.25">
      <c r="C44" s="33">
        <v>0</v>
      </c>
      <c r="D44" s="30">
        <v>0.54</v>
      </c>
      <c r="AZ44" s="30">
        <v>4.8653634919342329E-4</v>
      </c>
      <c r="BA44" t="str">
        <f>"0"</f>
        <v>0</v>
      </c>
      <c r="BB44" t="str">
        <f xml:space="preserve"> IF($AZ$44 &gt;= $G$77, "1","0")</f>
        <v>0</v>
      </c>
      <c r="BC44">
        <f xml:space="preserve"> IF( AND( $BA$44 = "1", $BB$44 = "1" ), 1, IF( AND( $BA$44 = "1", $BB$44 = "0" ), 2, IF( AND( $BA$44 = "0", $BB$44 = "1" ), 3, 4 ) ) )</f>
        <v>4</v>
      </c>
    </row>
    <row r="45" spans="2:55" x14ac:dyDescent="0.25">
      <c r="C45" s="33">
        <v>1</v>
      </c>
      <c r="D45" s="30">
        <v>0.46</v>
      </c>
      <c r="AZ45" s="30">
        <v>2.9374191014810626E-2</v>
      </c>
      <c r="BA45" t="str">
        <f>"0"</f>
        <v>0</v>
      </c>
      <c r="BB45" t="str">
        <f xml:space="preserve"> IF($AZ$45 &gt;= $G$77, "1","0")</f>
        <v>0</v>
      </c>
      <c r="BC45">
        <f xml:space="preserve"> IF( AND( $BA$45 = "1", $BB$45 = "1" ), 1, IF( AND( $BA$45 = "1", $BB$45 = "0" ), 2, IF( AND( $BA$45 = "0", $BB$45 = "1" ), 3, 4 ) ) )</f>
        <v>4</v>
      </c>
    </row>
    <row r="46" spans="2:55" x14ac:dyDescent="0.25">
      <c r="AZ46" s="30">
        <v>0.86823853163321163</v>
      </c>
      <c r="BA46" t="str">
        <f>"1"</f>
        <v>1</v>
      </c>
      <c r="BB46" t="str">
        <f xml:space="preserve"> IF($AZ$46 &gt;= $G$77, "1","0")</f>
        <v>1</v>
      </c>
      <c r="BC46">
        <f xml:space="preserve"> IF( AND( $BA$46 = "1", $BB$46 = "1" ), 1, IF( AND( $BA$46 = "1", $BB$46 = "0" ), 2, IF( AND( $BA$46 = "0", $BB$46 = "1" ), 3, 4 ) ) )</f>
        <v>1</v>
      </c>
    </row>
    <row r="47" spans="2:55" x14ac:dyDescent="0.25">
      <c r="AZ47" s="30">
        <v>6.9929158085787729E-2</v>
      </c>
      <c r="BA47" t="str">
        <f>"0"</f>
        <v>0</v>
      </c>
      <c r="BB47" t="str">
        <f xml:space="preserve"> IF($AZ$47 &gt;= $G$77, "1","0")</f>
        <v>0</v>
      </c>
      <c r="BC47">
        <f xml:space="preserve"> IF( AND( $BA$47 = "1", $BB$47 = "1" ), 1, IF( AND( $BA$47 = "1", $BB$47 = "0" ), 2, IF( AND( $BA$47 = "0", $BB$47 = "1" ), 3, 4 ) ) )</f>
        <v>4</v>
      </c>
    </row>
    <row r="48" spans="2:55" ht="18.75" x14ac:dyDescent="0.3">
      <c r="B48" s="34" t="s">
        <v>246</v>
      </c>
      <c r="AZ48" s="30">
        <v>1.9014448734956848E-5</v>
      </c>
      <c r="BA48" t="str">
        <f>"0"</f>
        <v>0</v>
      </c>
      <c r="BB48" t="str">
        <f xml:space="preserve"> IF($AZ$48 &gt;= $G$77, "1","0")</f>
        <v>0</v>
      </c>
      <c r="BC48">
        <f xml:space="preserve"> IF( AND( $BA$48 = "1", $BB$48 = "1" ), 1, IF( AND( $BA$48 = "1", $BB$48 = "0" ), 2, IF( AND( $BA$48 = "0", $BB$48 = "1" ), 3, 4 ) ) )</f>
        <v>4</v>
      </c>
    </row>
    <row r="49" spans="2:55" x14ac:dyDescent="0.25">
      <c r="AZ49" s="30">
        <v>0.40726368335595892</v>
      </c>
      <c r="BA49" t="str">
        <f>"0"</f>
        <v>0</v>
      </c>
      <c r="BB49" t="str">
        <f xml:space="preserve"> IF($AZ$49 &gt;= $G$77, "1","0")</f>
        <v>0</v>
      </c>
      <c r="BC49">
        <f xml:space="preserve"> IF( AND( $BA$49 = "1", $BB$49 = "1" ), 1, IF( AND( $BA$49 = "1", $BB$49 = "0" ), 2, IF( AND( $BA$49 = "0", $BB$49 = "1" ), 3, 4 ) ) )</f>
        <v>4</v>
      </c>
    </row>
    <row r="50" spans="2:55" x14ac:dyDescent="0.25">
      <c r="C50" s="77" t="s">
        <v>247</v>
      </c>
      <c r="D50" s="78"/>
      <c r="E50" s="79"/>
      <c r="F50" s="30">
        <v>5.1681661890128028E-11</v>
      </c>
      <c r="AZ50" s="30">
        <v>0.9937976526938449</v>
      </c>
      <c r="BA50" t="str">
        <f>"1"</f>
        <v>1</v>
      </c>
      <c r="BB50" t="str">
        <f xml:space="preserve"> IF($AZ$50 &gt;= $G$77, "1","0")</f>
        <v>1</v>
      </c>
      <c r="BC50">
        <f xml:space="preserve"> IF( AND( $BA$50 = "1", $BB$50 = "1" ), 1, IF( AND( $BA$50 = "1", $BB$50 = "0" ), 2, IF( AND( $BA$50 = "0", $BB$50 = "1" ), 3, 4 ) ) )</f>
        <v>1</v>
      </c>
    </row>
    <row r="52" spans="2:55" ht="15.75" x14ac:dyDescent="0.25">
      <c r="C52" s="80" t="s">
        <v>248</v>
      </c>
      <c r="D52" s="81"/>
      <c r="E52" s="80" t="s">
        <v>249</v>
      </c>
      <c r="F52" s="81"/>
    </row>
    <row r="53" spans="2:55" x14ac:dyDescent="0.25">
      <c r="C53" s="40" t="s">
        <v>250</v>
      </c>
      <c r="D53" s="40" t="s">
        <v>251</v>
      </c>
      <c r="E53" s="40" t="s">
        <v>250</v>
      </c>
      <c r="F53" s="40" t="s">
        <v>251</v>
      </c>
    </row>
    <row r="54" spans="2:55" x14ac:dyDescent="0.25">
      <c r="C54" s="33" t="s">
        <v>252</v>
      </c>
      <c r="D54" s="30">
        <v>0.95558683383573384</v>
      </c>
    </row>
    <row r="55" spans="2:55" x14ac:dyDescent="0.25">
      <c r="C55" s="33" t="s">
        <v>11</v>
      </c>
      <c r="D55" s="30">
        <v>4655.1668068931749</v>
      </c>
    </row>
    <row r="56" spans="2:55" x14ac:dyDescent="0.25">
      <c r="C56" s="33" t="s">
        <v>12</v>
      </c>
      <c r="D56" s="30">
        <v>40.464580351695908</v>
      </c>
    </row>
    <row r="59" spans="2:55" ht="18.75" x14ac:dyDescent="0.3">
      <c r="B59" s="34" t="s">
        <v>253</v>
      </c>
    </row>
    <row r="61" spans="2:55" ht="25.5" x14ac:dyDescent="0.25">
      <c r="C61" s="41" t="s">
        <v>254</v>
      </c>
      <c r="D61" s="39" t="s">
        <v>255</v>
      </c>
      <c r="E61" s="39" t="s">
        <v>256</v>
      </c>
      <c r="F61" s="39" t="s">
        <v>257</v>
      </c>
      <c r="G61" s="39" t="s">
        <v>258</v>
      </c>
      <c r="H61" s="39" t="s">
        <v>259</v>
      </c>
      <c r="I61" s="39" t="s">
        <v>260</v>
      </c>
      <c r="J61" s="39" t="s">
        <v>261</v>
      </c>
      <c r="L61" s="33" t="s">
        <v>262</v>
      </c>
      <c r="M61" s="30">
        <v>47</v>
      </c>
    </row>
    <row r="62" spans="2:55" x14ac:dyDescent="0.25">
      <c r="C62" s="33" t="s">
        <v>252</v>
      </c>
      <c r="D62" s="30">
        <v>-36.896679162546697</v>
      </c>
      <c r="E62" s="30">
        <v>12.964450195580627</v>
      </c>
      <c r="F62" s="30">
        <v>8.0996518579947168</v>
      </c>
      <c r="G62" s="30">
        <v>4.4273761610885785E-3</v>
      </c>
      <c r="H62" s="30">
        <v>9.4618452137623017E-17</v>
      </c>
      <c r="I62" s="30">
        <v>0</v>
      </c>
      <c r="J62" s="30">
        <v>1.0264453995028126E-5</v>
      </c>
      <c r="L62" s="33" t="s">
        <v>263</v>
      </c>
      <c r="M62" s="30">
        <v>20.264792181295537</v>
      </c>
    </row>
    <row r="63" spans="2:55" x14ac:dyDescent="0.25">
      <c r="C63" s="33" t="s">
        <v>11</v>
      </c>
      <c r="D63" s="30">
        <v>4.8652675984523074E-2</v>
      </c>
      <c r="E63" s="30">
        <v>1.6968867089734215E-2</v>
      </c>
      <c r="F63" s="30">
        <v>8.2206804794300528</v>
      </c>
      <c r="G63" s="30">
        <v>4.1415667193282959E-3</v>
      </c>
      <c r="H63" s="30">
        <v>1.0498556473294662</v>
      </c>
      <c r="I63" s="30">
        <v>1.0155134103671148</v>
      </c>
      <c r="J63" s="30">
        <v>1.0853592566848738</v>
      </c>
      <c r="L63" s="33" t="s">
        <v>264</v>
      </c>
      <c r="M63" s="30">
        <v>6</v>
      </c>
    </row>
    <row r="64" spans="2:55" x14ac:dyDescent="0.25">
      <c r="C64" s="33" t="s">
        <v>12</v>
      </c>
      <c r="D64" s="30">
        <v>0.42072489766256793</v>
      </c>
      <c r="E64" s="30">
        <v>0.18643570078266561</v>
      </c>
      <c r="F64" s="30">
        <v>5.0925847814874148</v>
      </c>
      <c r="G64" s="30">
        <v>2.402835233835271E-2</v>
      </c>
      <c r="H64" s="30">
        <v>1.5230652219670688</v>
      </c>
      <c r="I64" s="30">
        <v>1.0568762661638</v>
      </c>
      <c r="J64" s="30">
        <v>2.1948904944054006</v>
      </c>
      <c r="L64" s="33" t="s">
        <v>265</v>
      </c>
      <c r="M64" s="30">
        <v>0.70628341900541436</v>
      </c>
    </row>
    <row r="67" spans="2:13" ht="18.75" x14ac:dyDescent="0.3">
      <c r="B67" s="34" t="s">
        <v>233</v>
      </c>
    </row>
    <row r="69" spans="2:13" ht="15.75" x14ac:dyDescent="0.25">
      <c r="H69" s="59" t="s">
        <v>97</v>
      </c>
      <c r="I69" s="60"/>
      <c r="J69" s="61"/>
    </row>
    <row r="70" spans="2:13" x14ac:dyDescent="0.25">
      <c r="C70" t="s">
        <v>266</v>
      </c>
      <c r="D70" t="s">
        <v>267</v>
      </c>
      <c r="E70" t="s">
        <v>268</v>
      </c>
      <c r="F70" t="s">
        <v>269</v>
      </c>
      <c r="G70" t="s">
        <v>270</v>
      </c>
      <c r="H70" t="s">
        <v>274</v>
      </c>
      <c r="I70" t="s">
        <v>275</v>
      </c>
      <c r="J70" t="s">
        <v>276</v>
      </c>
    </row>
    <row r="71" spans="2:13" x14ac:dyDescent="0.25">
      <c r="B71" s="42" t="s">
        <v>271</v>
      </c>
      <c r="C71" s="43" t="s">
        <v>273</v>
      </c>
      <c r="D71">
        <v>3</v>
      </c>
      <c r="E71">
        <v>20.991499999999998</v>
      </c>
      <c r="F71">
        <v>3</v>
      </c>
      <c r="G71">
        <v>1</v>
      </c>
      <c r="H71" t="s">
        <v>252</v>
      </c>
      <c r="I71" t="s">
        <v>11</v>
      </c>
      <c r="J71" t="s">
        <v>12</v>
      </c>
    </row>
    <row r="75" spans="2:13" ht="18.75" x14ac:dyDescent="0.3">
      <c r="B75" s="34" t="s">
        <v>272</v>
      </c>
    </row>
    <row r="77" spans="2:13" x14ac:dyDescent="0.25">
      <c r="C77" s="72" t="s">
        <v>170</v>
      </c>
      <c r="D77" s="73"/>
      <c r="E77" s="73"/>
      <c r="F77" s="74"/>
      <c r="G77" s="38">
        <v>0.5</v>
      </c>
      <c r="H77" s="72" t="s">
        <v>171</v>
      </c>
      <c r="I77" s="73"/>
      <c r="J77" s="73"/>
      <c r="K77" s="73"/>
      <c r="L77" s="73"/>
      <c r="M77" s="74"/>
    </row>
    <row r="79" spans="2:13" ht="15.75" x14ac:dyDescent="0.25">
      <c r="C79" s="59" t="s">
        <v>172</v>
      </c>
      <c r="D79" s="60"/>
      <c r="E79" s="61"/>
    </row>
    <row r="80" spans="2:13" x14ac:dyDescent="0.25">
      <c r="C80" s="32"/>
      <c r="D80" s="70" t="s">
        <v>173</v>
      </c>
      <c r="E80" s="71"/>
    </row>
    <row r="81" spans="3:6" x14ac:dyDescent="0.25">
      <c r="C81" s="33" t="s">
        <v>174</v>
      </c>
      <c r="D81" s="32">
        <v>1</v>
      </c>
      <c r="E81" s="32">
        <v>0</v>
      </c>
    </row>
    <row r="82" spans="3:6" x14ac:dyDescent="0.25">
      <c r="C82" s="33">
        <v>1</v>
      </c>
      <c r="D82" s="30">
        <f xml:space="preserve"> COUNTIF( $BC$1:$BC$50, 1 )</f>
        <v>20</v>
      </c>
      <c r="E82" s="30">
        <f xml:space="preserve"> COUNTIF( $BC$1:$BC$50, 2 )</f>
        <v>3</v>
      </c>
    </row>
    <row r="83" spans="3:6" x14ac:dyDescent="0.25">
      <c r="C83" s="33">
        <v>0</v>
      </c>
      <c r="D83" s="30">
        <f xml:space="preserve"> COUNTIF( $BC$1:$BC$50, 3 )</f>
        <v>2</v>
      </c>
      <c r="E83" s="30">
        <f xml:space="preserve"> COUNTIF( $BC$1:$BC$50, 4 )</f>
        <v>25</v>
      </c>
    </row>
    <row r="85" spans="3:6" ht="15.75" x14ac:dyDescent="0.25">
      <c r="C85" s="59" t="s">
        <v>175</v>
      </c>
      <c r="D85" s="60"/>
      <c r="E85" s="60"/>
      <c r="F85" s="61"/>
    </row>
    <row r="86" spans="3:6" x14ac:dyDescent="0.25">
      <c r="C86" s="32" t="s">
        <v>105</v>
      </c>
      <c r="D86" s="32" t="s">
        <v>176</v>
      </c>
      <c r="E86" s="32" t="s">
        <v>177</v>
      </c>
      <c r="F86" s="32" t="s">
        <v>178</v>
      </c>
    </row>
    <row r="87" spans="3:6" x14ac:dyDescent="0.25">
      <c r="C87" s="33">
        <v>1</v>
      </c>
      <c r="D87" s="30">
        <f>SUM($D$82:$E$82)</f>
        <v>23</v>
      </c>
      <c r="E87" s="30">
        <f>SUM($D$82:$E$82) - $D$82</f>
        <v>3</v>
      </c>
      <c r="F87" s="30">
        <f>IF($D$87=0,"Undefined",(($E$87)*100) / ($D$87))</f>
        <v>13.043478260869565</v>
      </c>
    </row>
    <row r="88" spans="3:6" x14ac:dyDescent="0.25">
      <c r="C88" s="33">
        <v>0</v>
      </c>
      <c r="D88" s="30">
        <f>SUM($D$83:$E$83)</f>
        <v>27</v>
      </c>
      <c r="E88" s="30">
        <f>SUM($D$83:$E$83) - $E$83</f>
        <v>2</v>
      </c>
      <c r="F88" s="30">
        <f>IF($D$88=0,"Undefined",(($E$88)*100) / ($D$88))</f>
        <v>7.4074074074074074</v>
      </c>
    </row>
    <row r="89" spans="3:6" x14ac:dyDescent="0.25">
      <c r="C89" s="33" t="s">
        <v>179</v>
      </c>
      <c r="D89" s="30">
        <f>SUM($D$87:$D$88)</f>
        <v>50</v>
      </c>
      <c r="E89" s="30">
        <f>SUM($E$87:$E$88)</f>
        <v>5</v>
      </c>
      <c r="F89" s="30">
        <f>IF($D$89=0,"Undefined",(($E$89)*100) / ($D$89))</f>
        <v>10</v>
      </c>
    </row>
    <row r="91" spans="3:6" ht="15.75" x14ac:dyDescent="0.25">
      <c r="C91" s="59" t="s">
        <v>180</v>
      </c>
      <c r="D91" s="60"/>
      <c r="E91" s="61"/>
    </row>
    <row r="92" spans="3:6" x14ac:dyDescent="0.25">
      <c r="C92" s="62" t="s">
        <v>119</v>
      </c>
      <c r="D92" s="64"/>
      <c r="E92" s="37">
        <v>1</v>
      </c>
    </row>
    <row r="93" spans="3:6" x14ac:dyDescent="0.25">
      <c r="C93" s="62" t="s">
        <v>181</v>
      </c>
      <c r="D93" s="64"/>
      <c r="E93" s="37">
        <f>IF(($D$82 + $D$83) = 0,"Undefined",$D$82/($D$82 + $D$83))</f>
        <v>0.90909090909090906</v>
      </c>
    </row>
    <row r="94" spans="3:6" x14ac:dyDescent="0.25">
      <c r="C94" s="62" t="s">
        <v>182</v>
      </c>
      <c r="D94" s="64"/>
      <c r="E94" s="37">
        <f>IF(($D$82 + $E$82) = 0,"Undefined",$D$82/($D$82 + $E$82))</f>
        <v>0.86956521739130432</v>
      </c>
    </row>
    <row r="95" spans="3:6" x14ac:dyDescent="0.25">
      <c r="C95" s="62" t="s">
        <v>183</v>
      </c>
      <c r="D95" s="64"/>
      <c r="E95" s="37">
        <f>IF(($D$83 + $E$83) = 0,"Undefined",$E$83/($D$83 + $E$83))</f>
        <v>0.92592592592592593</v>
      </c>
    </row>
    <row r="96" spans="3:6" x14ac:dyDescent="0.25">
      <c r="C96" s="62" t="s">
        <v>184</v>
      </c>
      <c r="D96" s="64"/>
      <c r="E96" s="37">
        <f>IF(OR($E$93="Undefined",$E$94="Undefined"),"Undefined",IF(($E$93+ $E$94)=0,"Undefined",2*$E$93*$E$94/($E$93+$E$94)))</f>
        <v>0.88888888888888895</v>
      </c>
    </row>
  </sheetData>
  <mergeCells count="63">
    <mergeCell ref="C12:K12"/>
    <mergeCell ref="C13:F13"/>
    <mergeCell ref="C14:F14"/>
    <mergeCell ref="C15:F15"/>
    <mergeCell ref="C16:F16"/>
    <mergeCell ref="G13:K13"/>
    <mergeCell ref="G14:K14"/>
    <mergeCell ref="G15:K15"/>
    <mergeCell ref="G16:K16"/>
    <mergeCell ref="C18:F18"/>
    <mergeCell ref="C19:D19"/>
    <mergeCell ref="C20:D20"/>
    <mergeCell ref="C21:D21"/>
    <mergeCell ref="E19:F19"/>
    <mergeCell ref="E21:F21"/>
    <mergeCell ref="G29:J29"/>
    <mergeCell ref="C23:J23"/>
    <mergeCell ref="C24:F24"/>
    <mergeCell ref="C25:F25"/>
    <mergeCell ref="C26:F26"/>
    <mergeCell ref="C27:F27"/>
    <mergeCell ref="C28:F28"/>
    <mergeCell ref="G24:J24"/>
    <mergeCell ref="G25:J25"/>
    <mergeCell ref="G26:J26"/>
    <mergeCell ref="G27:J27"/>
    <mergeCell ref="G28:J28"/>
    <mergeCell ref="H69:J69"/>
    <mergeCell ref="C77:F77"/>
    <mergeCell ref="H77:M77"/>
    <mergeCell ref="G30:J30"/>
    <mergeCell ref="G31:J31"/>
    <mergeCell ref="G32:J32"/>
    <mergeCell ref="C34:G34"/>
    <mergeCell ref="C35:G35"/>
    <mergeCell ref="C36:G36"/>
    <mergeCell ref="C30:F30"/>
    <mergeCell ref="C31:F31"/>
    <mergeCell ref="C32:F32"/>
    <mergeCell ref="C94:D94"/>
    <mergeCell ref="C95:D95"/>
    <mergeCell ref="C96:D96"/>
    <mergeCell ref="B4:C4"/>
    <mergeCell ref="D4:E4"/>
    <mergeCell ref="C79:E79"/>
    <mergeCell ref="D80:E80"/>
    <mergeCell ref="C85:F85"/>
    <mergeCell ref="C91:E91"/>
    <mergeCell ref="C92:D92"/>
    <mergeCell ref="C93:D93"/>
    <mergeCell ref="C41:G41"/>
    <mergeCell ref="C50:E50"/>
    <mergeCell ref="C52:D52"/>
    <mergeCell ref="E52:F52"/>
    <mergeCell ref="C29:F29"/>
    <mergeCell ref="L3:O3"/>
    <mergeCell ref="H4:I4"/>
    <mergeCell ref="B5:C5"/>
    <mergeCell ref="D5:E5"/>
    <mergeCell ref="F5:G5"/>
    <mergeCell ref="H5:I5"/>
    <mergeCell ref="B3:I3"/>
    <mergeCell ref="F4:G4"/>
  </mergeCells>
  <hyperlinks>
    <hyperlink ref="C71" location="B71:B71" tooltip="603" display="Choose Subset" xr:uid="{BAB6F777-30BF-45A1-B99B-D59BB93EF11F}"/>
    <hyperlink ref="B4" location="'LR_Output'!$B$10:$B$10" display="Inputs" xr:uid="{578E98DA-157D-4F8B-9D0E-22DB5210BE29}"/>
    <hyperlink ref="D4" location="'LR_Output'!$B$39:$B$39" display="Prior Class Prob." xr:uid="{28E0D755-6B5F-4AE6-A31D-42672583F8C8}"/>
    <hyperlink ref="F4" location="'LR_Output'!$B$48:$B$48" display="Predictors" xr:uid="{9D7DC897-5727-46B7-9A0E-5142A80C0026}"/>
    <hyperlink ref="H4" location="'LR_Output'!$B$59:$B$59" display="Regress. Model" xr:uid="{B183C8D8-707F-4A9C-85C1-D797032F4BE0}"/>
    <hyperlink ref="B5" location="'LR_Output'!$B$67:$B$67" display="Variable Selection" xr:uid="{DCFB6E71-A0AD-4EC6-9AAC-7C04DEE7EF5B}"/>
    <hyperlink ref="D5" location="'LR_Output'!$B$75:$B$75" display="Train. Score Summary" xr:uid="{3C9CE6DF-1736-4CDB-A3AA-372045E414D9}"/>
    <hyperlink ref="F5" location="'LR_TrainingLiftChart'!$B$10:$B$10" display="Training Lift Chart" xr:uid="{22207777-AEA9-429F-88EB-08FF81BC998A}"/>
  </hyperlinks>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D3107C-8389-4C33-AEB4-72EFA1A2D9F2}">
  <dimension ref="B1:CB53"/>
  <sheetViews>
    <sheetView showGridLines="0" workbookViewId="0"/>
  </sheetViews>
  <sheetFormatPr defaultRowHeight="15" x14ac:dyDescent="0.25"/>
  <cols>
    <col min="12" max="12" width="13.28515625" bestFit="1" customWidth="1"/>
    <col min="52" max="52" width="8.140625" bestFit="1" customWidth="1"/>
    <col min="53" max="53" width="15.5703125" bestFit="1" customWidth="1"/>
    <col min="54" max="54" width="12.7109375" bestFit="1" customWidth="1"/>
    <col min="55" max="55" width="46" bestFit="1" customWidth="1"/>
    <col min="56" max="56" width="28.28515625" bestFit="1" customWidth="1"/>
    <col min="57" max="57" width="6.42578125" bestFit="1" customWidth="1"/>
    <col min="58" max="58" width="22.42578125" bestFit="1" customWidth="1"/>
    <col min="78" max="80" width="12" bestFit="1" customWidth="1"/>
  </cols>
  <sheetData>
    <row r="1" spans="2:80" ht="18.75" x14ac:dyDescent="0.3">
      <c r="B1" s="29" t="s">
        <v>228</v>
      </c>
      <c r="N1" t="s">
        <v>216</v>
      </c>
      <c r="BZ1" s="32" t="s">
        <v>136</v>
      </c>
      <c r="CA1" s="32" t="s">
        <v>137</v>
      </c>
      <c r="CB1" s="32" t="s">
        <v>138</v>
      </c>
    </row>
    <row r="2" spans="2:80" x14ac:dyDescent="0.25">
      <c r="BZ2">
        <v>0</v>
      </c>
      <c r="CA2">
        <v>0</v>
      </c>
      <c r="CB2">
        <v>0</v>
      </c>
    </row>
    <row r="3" spans="2:80" ht="15.75" x14ac:dyDescent="0.25">
      <c r="B3" s="59" t="s">
        <v>24</v>
      </c>
      <c r="C3" s="60"/>
      <c r="D3" s="60"/>
      <c r="E3" s="60"/>
      <c r="F3" s="60"/>
      <c r="G3" s="60"/>
      <c r="H3" s="60"/>
      <c r="I3" s="61"/>
      <c r="L3" s="59" t="s">
        <v>25</v>
      </c>
      <c r="M3" s="60"/>
      <c r="N3" s="60"/>
      <c r="O3" s="61"/>
      <c r="AZ3" s="32" t="s">
        <v>129</v>
      </c>
      <c r="BA3" s="32" t="s">
        <v>130</v>
      </c>
      <c r="BB3" s="32" t="s">
        <v>131</v>
      </c>
      <c r="BC3" s="32" t="s">
        <v>132</v>
      </c>
      <c r="BD3" s="32" t="s">
        <v>133</v>
      </c>
      <c r="BE3" s="32" t="s">
        <v>134</v>
      </c>
      <c r="BF3" s="32" t="s">
        <v>135</v>
      </c>
      <c r="BZ3">
        <v>0</v>
      </c>
      <c r="CA3">
        <v>4.3478260869565216E-2</v>
      </c>
      <c r="CB3">
        <v>0</v>
      </c>
    </row>
    <row r="4" spans="2:80" x14ac:dyDescent="0.25">
      <c r="B4" s="57" t="s">
        <v>62</v>
      </c>
      <c r="C4" s="58"/>
      <c r="D4" s="57" t="s">
        <v>144</v>
      </c>
      <c r="E4" s="58"/>
      <c r="F4" s="57" t="s">
        <v>231</v>
      </c>
      <c r="G4" s="58"/>
      <c r="H4" s="57" t="s">
        <v>232</v>
      </c>
      <c r="I4" s="58"/>
      <c r="L4" s="32" t="s">
        <v>229</v>
      </c>
      <c r="M4" s="32" t="s">
        <v>230</v>
      </c>
      <c r="N4" s="32" t="s">
        <v>27</v>
      </c>
      <c r="O4" s="32" t="s">
        <v>28</v>
      </c>
      <c r="AZ4" s="35">
        <v>1</v>
      </c>
      <c r="BA4" s="35">
        <v>0.99998392366222077</v>
      </c>
      <c r="BB4" s="35">
        <v>1</v>
      </c>
      <c r="BC4" s="35">
        <v>1</v>
      </c>
      <c r="BD4" s="35">
        <v>0.46</v>
      </c>
      <c r="BE4">
        <v>1</v>
      </c>
      <c r="BF4">
        <v>2.1739130434782608</v>
      </c>
      <c r="BZ4">
        <v>0</v>
      </c>
      <c r="CA4">
        <v>8.6956521739130432E-2</v>
      </c>
      <c r="CB4">
        <v>0</v>
      </c>
    </row>
    <row r="5" spans="2:80" x14ac:dyDescent="0.25">
      <c r="B5" s="57" t="s">
        <v>233</v>
      </c>
      <c r="C5" s="58"/>
      <c r="D5" s="57" t="s">
        <v>234</v>
      </c>
      <c r="E5" s="58"/>
      <c r="F5" s="57" t="s">
        <v>147</v>
      </c>
      <c r="G5" s="58"/>
      <c r="H5" s="65"/>
      <c r="I5" s="58"/>
      <c r="L5" s="30">
        <v>0</v>
      </c>
      <c r="M5" s="30">
        <v>0</v>
      </c>
      <c r="N5" s="30">
        <v>1</v>
      </c>
      <c r="O5" s="30">
        <v>1</v>
      </c>
      <c r="AZ5" s="35">
        <v>2</v>
      </c>
      <c r="BA5" s="35">
        <v>0.99998287816718667</v>
      </c>
      <c r="BB5" s="35">
        <v>1</v>
      </c>
      <c r="BC5" s="35">
        <v>2</v>
      </c>
      <c r="BD5" s="35">
        <v>0.92</v>
      </c>
      <c r="BE5">
        <v>2</v>
      </c>
      <c r="BF5">
        <v>2.1739130434782608</v>
      </c>
      <c r="BZ5">
        <v>0</v>
      </c>
      <c r="CA5">
        <v>0.13043478260869565</v>
      </c>
      <c r="CB5">
        <v>0</v>
      </c>
    </row>
    <row r="6" spans="2:80" x14ac:dyDescent="0.25">
      <c r="AZ6" s="35">
        <v>3</v>
      </c>
      <c r="BA6" s="35">
        <v>0.99997214895599951</v>
      </c>
      <c r="BB6" s="35">
        <v>1</v>
      </c>
      <c r="BC6" s="35">
        <v>3</v>
      </c>
      <c r="BD6" s="35">
        <v>1.3800000000000001</v>
      </c>
      <c r="BE6">
        <v>3</v>
      </c>
      <c r="BF6">
        <v>2.1739130434782608</v>
      </c>
      <c r="BZ6">
        <v>0</v>
      </c>
      <c r="CA6">
        <v>0.17391304347826086</v>
      </c>
      <c r="CB6">
        <v>0</v>
      </c>
    </row>
    <row r="7" spans="2:80" x14ac:dyDescent="0.25">
      <c r="AZ7" s="35">
        <v>4</v>
      </c>
      <c r="BA7" s="35">
        <v>0.9988774271973353</v>
      </c>
      <c r="BB7" s="35">
        <v>1</v>
      </c>
      <c r="BC7" s="35">
        <v>4</v>
      </c>
      <c r="BD7" s="35">
        <v>1.84</v>
      </c>
      <c r="BE7">
        <v>4</v>
      </c>
      <c r="BF7">
        <v>1.7391304347826084</v>
      </c>
      <c r="BZ7">
        <v>0</v>
      </c>
      <c r="CA7">
        <v>0.21739130434782608</v>
      </c>
      <c r="CB7">
        <v>0</v>
      </c>
    </row>
    <row r="8" spans="2:80" x14ac:dyDescent="0.25">
      <c r="AZ8" s="35">
        <v>5</v>
      </c>
      <c r="BA8" s="35">
        <v>0.99858907776591221</v>
      </c>
      <c r="BB8" s="35">
        <v>1</v>
      </c>
      <c r="BC8" s="35">
        <v>5</v>
      </c>
      <c r="BD8" s="35">
        <v>2.3000000000000003</v>
      </c>
      <c r="BE8">
        <v>5</v>
      </c>
      <c r="BF8">
        <v>1.3043478260869563</v>
      </c>
      <c r="BZ8">
        <v>0</v>
      </c>
      <c r="CA8">
        <v>0.30434782608695654</v>
      </c>
      <c r="CB8">
        <v>0</v>
      </c>
    </row>
    <row r="9" spans="2:80" x14ac:dyDescent="0.25">
      <c r="AZ9" s="36">
        <v>6</v>
      </c>
      <c r="BA9" s="36">
        <v>0.99822116455490517</v>
      </c>
      <c r="BB9" s="36">
        <v>1</v>
      </c>
      <c r="BC9" s="36">
        <v>6</v>
      </c>
      <c r="BD9" s="36">
        <v>2.7600000000000002</v>
      </c>
      <c r="BE9">
        <v>6</v>
      </c>
      <c r="BF9">
        <v>0.43478260869565211</v>
      </c>
      <c r="BZ9">
        <v>0</v>
      </c>
      <c r="CA9">
        <v>0.39130434782608697</v>
      </c>
      <c r="CB9">
        <v>0</v>
      </c>
    </row>
    <row r="10" spans="2:80" x14ac:dyDescent="0.25">
      <c r="AZ10" s="36">
        <v>7</v>
      </c>
      <c r="BA10" s="36">
        <v>0.99822116455490517</v>
      </c>
      <c r="BB10" s="36">
        <v>1</v>
      </c>
      <c r="BC10" s="36">
        <v>7</v>
      </c>
      <c r="BD10" s="36">
        <v>3.22</v>
      </c>
      <c r="BE10">
        <v>7</v>
      </c>
      <c r="BF10">
        <v>0</v>
      </c>
      <c r="BZ10">
        <v>0</v>
      </c>
      <c r="CA10">
        <v>0.43478260869565216</v>
      </c>
      <c r="CB10">
        <v>0</v>
      </c>
    </row>
    <row r="11" spans="2:80" x14ac:dyDescent="0.25">
      <c r="AZ11" s="36">
        <v>8</v>
      </c>
      <c r="BA11" s="36">
        <v>0.99803425387789346</v>
      </c>
      <c r="BB11" s="36">
        <v>1</v>
      </c>
      <c r="BC11" s="36">
        <v>8</v>
      </c>
      <c r="BD11" s="36">
        <v>3.68</v>
      </c>
      <c r="BE11">
        <v>8</v>
      </c>
      <c r="BF11">
        <v>0</v>
      </c>
      <c r="BZ11">
        <v>0</v>
      </c>
      <c r="CA11">
        <v>0.47826086956521741</v>
      </c>
      <c r="CB11">
        <v>0</v>
      </c>
    </row>
    <row r="12" spans="2:80" x14ac:dyDescent="0.25">
      <c r="AZ12" s="36">
        <v>9</v>
      </c>
      <c r="BA12" s="36">
        <v>0.99803425387789346</v>
      </c>
      <c r="BB12" s="36">
        <v>1</v>
      </c>
      <c r="BC12" s="36">
        <v>9</v>
      </c>
      <c r="BD12" s="36">
        <v>4.1400000000000006</v>
      </c>
      <c r="BE12">
        <v>9</v>
      </c>
      <c r="BF12">
        <v>0</v>
      </c>
      <c r="BZ12">
        <v>0</v>
      </c>
      <c r="CA12">
        <v>0.52173913043478259</v>
      </c>
      <c r="CB12">
        <v>0</v>
      </c>
    </row>
    <row r="13" spans="2:80" x14ac:dyDescent="0.25">
      <c r="AZ13" s="36">
        <v>10</v>
      </c>
      <c r="BA13" s="36">
        <v>0.99508963494987146</v>
      </c>
      <c r="BB13" s="36">
        <v>1</v>
      </c>
      <c r="BC13" s="36">
        <v>10</v>
      </c>
      <c r="BD13" s="36">
        <v>4.6000000000000005</v>
      </c>
      <c r="BE13">
        <v>10</v>
      </c>
      <c r="BF13">
        <v>0</v>
      </c>
      <c r="BZ13">
        <v>0</v>
      </c>
      <c r="CA13">
        <v>0.56521739130434778</v>
      </c>
      <c r="CB13">
        <v>0</v>
      </c>
    </row>
    <row r="14" spans="2:80" x14ac:dyDescent="0.25">
      <c r="AZ14" s="35">
        <v>11</v>
      </c>
      <c r="BA14" s="35">
        <v>0.99425673207714427</v>
      </c>
      <c r="BB14" s="35">
        <v>1</v>
      </c>
      <c r="BC14" s="35">
        <v>11</v>
      </c>
      <c r="BD14" s="35">
        <v>5.0600000000000005</v>
      </c>
      <c r="BZ14">
        <v>0</v>
      </c>
      <c r="CA14">
        <v>0.60869565217391308</v>
      </c>
      <c r="CB14">
        <v>0</v>
      </c>
    </row>
    <row r="15" spans="2:80" x14ac:dyDescent="0.25">
      <c r="AZ15" s="35">
        <v>12</v>
      </c>
      <c r="BA15" s="35">
        <v>0.9937976526938449</v>
      </c>
      <c r="BB15" s="35">
        <v>1</v>
      </c>
      <c r="BC15" s="35">
        <v>12</v>
      </c>
      <c r="BD15" s="35">
        <v>5.5200000000000005</v>
      </c>
      <c r="BZ15">
        <v>0</v>
      </c>
      <c r="CA15">
        <v>0.65217391304347827</v>
      </c>
      <c r="CB15">
        <v>0</v>
      </c>
    </row>
    <row r="16" spans="2:80" x14ac:dyDescent="0.25">
      <c r="AZ16" s="35">
        <v>13</v>
      </c>
      <c r="BA16" s="35">
        <v>0.98612732787006629</v>
      </c>
      <c r="BB16" s="35">
        <v>1</v>
      </c>
      <c r="BC16" s="35">
        <v>13</v>
      </c>
      <c r="BD16" s="35">
        <v>5.98</v>
      </c>
      <c r="BZ16">
        <v>0</v>
      </c>
      <c r="CA16">
        <v>0.69565217391304346</v>
      </c>
      <c r="CB16">
        <v>0</v>
      </c>
    </row>
    <row r="17" spans="52:80" x14ac:dyDescent="0.25">
      <c r="AZ17" s="35">
        <v>14</v>
      </c>
      <c r="BA17" s="35">
        <v>0.97463095123337029</v>
      </c>
      <c r="BB17" s="35">
        <v>1</v>
      </c>
      <c r="BC17" s="35">
        <v>14</v>
      </c>
      <c r="BD17" s="35">
        <v>6.44</v>
      </c>
      <c r="BZ17">
        <v>0</v>
      </c>
      <c r="CA17">
        <v>0.73913043478260865</v>
      </c>
      <c r="CB17">
        <v>0</v>
      </c>
    </row>
    <row r="18" spans="52:80" x14ac:dyDescent="0.25">
      <c r="AZ18" s="35">
        <v>15</v>
      </c>
      <c r="BA18" s="35">
        <v>0.96186729244495994</v>
      </c>
      <c r="BB18" s="35">
        <v>1</v>
      </c>
      <c r="BC18" s="35">
        <v>15</v>
      </c>
      <c r="BD18" s="35">
        <v>6.9</v>
      </c>
      <c r="BZ18">
        <v>0</v>
      </c>
      <c r="CA18">
        <v>0.78260869565217395</v>
      </c>
      <c r="CB18">
        <v>0</v>
      </c>
    </row>
    <row r="19" spans="52:80" x14ac:dyDescent="0.25">
      <c r="AZ19" s="36">
        <v>16</v>
      </c>
      <c r="BA19" s="36">
        <v>0.86823853163321163</v>
      </c>
      <c r="BB19" s="36">
        <v>1</v>
      </c>
      <c r="BC19" s="36">
        <v>16</v>
      </c>
      <c r="BD19" s="36">
        <v>7.36</v>
      </c>
      <c r="BZ19">
        <v>3.7037037037037035E-2</v>
      </c>
      <c r="CA19">
        <v>0.78260869565217395</v>
      </c>
      <c r="CB19">
        <v>3.7037037037037035E-2</v>
      </c>
    </row>
    <row r="20" spans="52:80" x14ac:dyDescent="0.25">
      <c r="AZ20" s="36">
        <v>17</v>
      </c>
      <c r="BA20" s="36">
        <v>0.84694087699360743</v>
      </c>
      <c r="BB20" s="36">
        <v>1</v>
      </c>
      <c r="BC20" s="36">
        <v>17</v>
      </c>
      <c r="BD20" s="36">
        <v>7.82</v>
      </c>
      <c r="BZ20">
        <v>3.7037037037037035E-2</v>
      </c>
      <c r="CA20">
        <v>0.82608695652173914</v>
      </c>
      <c r="CB20">
        <v>3.7037037037037035E-2</v>
      </c>
    </row>
    <row r="21" spans="52:80" x14ac:dyDescent="0.25">
      <c r="AZ21" s="36">
        <v>18</v>
      </c>
      <c r="BA21" s="36">
        <v>0.74835935972264722</v>
      </c>
      <c r="BB21" s="36">
        <v>1</v>
      </c>
      <c r="BC21" s="36">
        <v>18</v>
      </c>
      <c r="BD21" s="36">
        <v>8.2800000000000011</v>
      </c>
      <c r="BZ21">
        <v>7.407407407407407E-2</v>
      </c>
      <c r="CA21">
        <v>0.82608695652173914</v>
      </c>
      <c r="CB21">
        <v>7.407407407407407E-2</v>
      </c>
    </row>
    <row r="22" spans="52:80" x14ac:dyDescent="0.25">
      <c r="AZ22" s="36">
        <v>19</v>
      </c>
      <c r="BA22" s="36">
        <v>0.74398072811310778</v>
      </c>
      <c r="BB22" s="36">
        <v>0</v>
      </c>
      <c r="BC22" s="36">
        <v>18</v>
      </c>
      <c r="BD22" s="36">
        <v>8.74</v>
      </c>
      <c r="BZ22">
        <v>7.407407407407407E-2</v>
      </c>
      <c r="CA22">
        <v>0.86956521739130432</v>
      </c>
      <c r="CB22">
        <v>7.407407407407407E-2</v>
      </c>
    </row>
    <row r="23" spans="52:80" x14ac:dyDescent="0.25">
      <c r="AZ23" s="36">
        <v>20</v>
      </c>
      <c r="BA23" s="36">
        <v>0.73014744610547189</v>
      </c>
      <c r="BB23" s="36">
        <v>1</v>
      </c>
      <c r="BC23" s="36">
        <v>19</v>
      </c>
      <c r="BD23" s="36">
        <v>9.2000000000000011</v>
      </c>
      <c r="BZ23">
        <v>0.1111111111111111</v>
      </c>
      <c r="CA23">
        <v>0.86956521739130432</v>
      </c>
      <c r="CB23">
        <v>0.1111111111111111</v>
      </c>
    </row>
    <row r="24" spans="52:80" x14ac:dyDescent="0.25">
      <c r="AZ24" s="35">
        <v>21</v>
      </c>
      <c r="BA24" s="35">
        <v>0.71520597552306531</v>
      </c>
      <c r="BB24" s="35">
        <v>0</v>
      </c>
      <c r="BC24" s="35">
        <v>19</v>
      </c>
      <c r="BD24" s="35">
        <v>9.66</v>
      </c>
      <c r="BZ24">
        <v>0.1111111111111111</v>
      </c>
      <c r="CA24">
        <v>0.91304347826086951</v>
      </c>
      <c r="CB24">
        <v>0.1111111111111111</v>
      </c>
    </row>
    <row r="25" spans="52:80" x14ac:dyDescent="0.25">
      <c r="AZ25" s="35">
        <v>22</v>
      </c>
      <c r="BA25" s="35">
        <v>0.66131422685371188</v>
      </c>
      <c r="BB25" s="35">
        <v>1</v>
      </c>
      <c r="BC25" s="35">
        <v>20</v>
      </c>
      <c r="BD25" s="35">
        <v>10.120000000000001</v>
      </c>
      <c r="BZ25">
        <v>0.1111111111111111</v>
      </c>
      <c r="CA25">
        <v>0.95652173913043481</v>
      </c>
      <c r="CB25">
        <v>0.1111111111111111</v>
      </c>
    </row>
    <row r="26" spans="52:80" x14ac:dyDescent="0.25">
      <c r="AZ26" s="35">
        <v>23</v>
      </c>
      <c r="BA26" s="35">
        <v>0.45564609201930684</v>
      </c>
      <c r="BB26" s="35">
        <v>0</v>
      </c>
      <c r="BC26" s="35">
        <v>20</v>
      </c>
      <c r="BD26" s="35">
        <v>10.58</v>
      </c>
      <c r="BZ26">
        <v>0.14814814814814814</v>
      </c>
      <c r="CA26">
        <v>0.95652173913043481</v>
      </c>
      <c r="CB26">
        <v>0.14814814814814814</v>
      </c>
    </row>
    <row r="27" spans="52:80" x14ac:dyDescent="0.25">
      <c r="AZ27" s="35">
        <v>24</v>
      </c>
      <c r="BA27" s="35">
        <v>0.45208808127031713</v>
      </c>
      <c r="BB27" s="35">
        <v>1</v>
      </c>
      <c r="BC27" s="35">
        <v>21</v>
      </c>
      <c r="BD27" s="35">
        <v>11.040000000000001</v>
      </c>
      <c r="BZ27">
        <v>0.18518518518518517</v>
      </c>
      <c r="CA27">
        <v>0.95652173913043481</v>
      </c>
      <c r="CB27">
        <v>0.18518518518518517</v>
      </c>
    </row>
    <row r="28" spans="52:80" x14ac:dyDescent="0.25">
      <c r="AZ28" s="35">
        <v>25</v>
      </c>
      <c r="BA28" s="35">
        <v>0.43231954554929347</v>
      </c>
      <c r="BB28" s="35">
        <v>1</v>
      </c>
      <c r="BC28" s="35">
        <v>22</v>
      </c>
      <c r="BD28" s="35">
        <v>11.5</v>
      </c>
      <c r="BZ28">
        <v>0.22222222222222221</v>
      </c>
      <c r="CA28">
        <v>0.95652173913043481</v>
      </c>
      <c r="CB28">
        <v>0.22222222222222221</v>
      </c>
    </row>
    <row r="29" spans="52:80" x14ac:dyDescent="0.25">
      <c r="AZ29" s="36">
        <v>26</v>
      </c>
      <c r="BA29" s="36">
        <v>0.40726368335595892</v>
      </c>
      <c r="BB29" s="36">
        <v>0</v>
      </c>
      <c r="BC29" s="36">
        <v>22</v>
      </c>
      <c r="BD29" s="36">
        <v>11.96</v>
      </c>
      <c r="BZ29">
        <v>0.22222222222222221</v>
      </c>
      <c r="CA29">
        <v>1</v>
      </c>
      <c r="CB29">
        <v>0.22222222222222221</v>
      </c>
    </row>
    <row r="30" spans="52:80" x14ac:dyDescent="0.25">
      <c r="AZ30" s="36">
        <v>27</v>
      </c>
      <c r="BA30" s="36">
        <v>0.29696016408110565</v>
      </c>
      <c r="BB30" s="36">
        <v>0</v>
      </c>
      <c r="BC30" s="36">
        <v>22</v>
      </c>
      <c r="BD30" s="36">
        <v>12.42</v>
      </c>
      <c r="BZ30">
        <v>0.25925925925925924</v>
      </c>
      <c r="CA30">
        <v>1</v>
      </c>
      <c r="CB30">
        <v>0.25925925925925924</v>
      </c>
    </row>
    <row r="31" spans="52:80" x14ac:dyDescent="0.25">
      <c r="AZ31" s="36">
        <v>28</v>
      </c>
      <c r="BA31" s="36">
        <v>0.27078876550496545</v>
      </c>
      <c r="BB31" s="36">
        <v>0</v>
      </c>
      <c r="BC31" s="36">
        <v>22</v>
      </c>
      <c r="BD31" s="36">
        <v>12.88</v>
      </c>
      <c r="BZ31">
        <v>0.33333333333333331</v>
      </c>
      <c r="CA31">
        <v>1</v>
      </c>
      <c r="CB31">
        <v>0.33333333333333331</v>
      </c>
    </row>
    <row r="32" spans="52:80" x14ac:dyDescent="0.25">
      <c r="AZ32" s="36">
        <v>29</v>
      </c>
      <c r="BA32" s="36">
        <v>0.10326486084395541</v>
      </c>
      <c r="BB32" s="36">
        <v>1</v>
      </c>
      <c r="BC32" s="36">
        <v>23</v>
      </c>
      <c r="BD32" s="36">
        <v>13.34</v>
      </c>
      <c r="BZ32">
        <v>0.37037037037037035</v>
      </c>
      <c r="CA32">
        <v>1</v>
      </c>
      <c r="CB32">
        <v>0.37037037037037035</v>
      </c>
    </row>
    <row r="33" spans="9:80" x14ac:dyDescent="0.25">
      <c r="AZ33" s="36">
        <v>30</v>
      </c>
      <c r="BA33" s="36">
        <v>6.9929158085787729E-2</v>
      </c>
      <c r="BB33" s="36">
        <v>0</v>
      </c>
      <c r="BC33" s="36">
        <v>23</v>
      </c>
      <c r="BD33" s="36">
        <v>13.8</v>
      </c>
      <c r="BZ33">
        <v>0.40740740740740738</v>
      </c>
      <c r="CA33">
        <v>1</v>
      </c>
      <c r="CB33">
        <v>0.40740740740740738</v>
      </c>
    </row>
    <row r="34" spans="9:80" x14ac:dyDescent="0.25">
      <c r="AZ34" s="35">
        <v>31</v>
      </c>
      <c r="BA34" s="35">
        <v>5.6578065365526981E-2</v>
      </c>
      <c r="BB34" s="35">
        <v>0</v>
      </c>
      <c r="BC34" s="35">
        <v>23</v>
      </c>
      <c r="BD34" s="35">
        <v>14.26</v>
      </c>
      <c r="BZ34">
        <v>0.44444444444444442</v>
      </c>
      <c r="CA34">
        <v>1</v>
      </c>
      <c r="CB34">
        <v>0.44444444444444442</v>
      </c>
    </row>
    <row r="35" spans="9:80" x14ac:dyDescent="0.25">
      <c r="AZ35" s="35">
        <v>32</v>
      </c>
      <c r="BA35" s="35">
        <v>5.6578065365526981E-2</v>
      </c>
      <c r="BB35" s="35">
        <v>0</v>
      </c>
      <c r="BC35" s="35">
        <v>23</v>
      </c>
      <c r="BD35" s="35">
        <v>14.72</v>
      </c>
      <c r="BZ35">
        <v>0.48148148148148145</v>
      </c>
      <c r="CA35">
        <v>1</v>
      </c>
      <c r="CB35">
        <v>0.48148148148148145</v>
      </c>
    </row>
    <row r="36" spans="9:80" x14ac:dyDescent="0.25">
      <c r="AZ36" s="35">
        <v>33</v>
      </c>
      <c r="BA36" s="35">
        <v>4.4909547953666432E-2</v>
      </c>
      <c r="BB36" s="35">
        <v>0</v>
      </c>
      <c r="BC36" s="35">
        <v>23</v>
      </c>
      <c r="BD36" s="35">
        <v>15.180000000000001</v>
      </c>
      <c r="BZ36">
        <v>0.51851851851851849</v>
      </c>
      <c r="CA36">
        <v>1</v>
      </c>
      <c r="CB36">
        <v>0.51851851851851849</v>
      </c>
    </row>
    <row r="37" spans="9:80" x14ac:dyDescent="0.25">
      <c r="AZ37" s="35">
        <v>34</v>
      </c>
      <c r="BA37" s="35">
        <v>4.3461148676461551E-2</v>
      </c>
      <c r="BB37" s="35">
        <v>0</v>
      </c>
      <c r="BC37" s="35">
        <v>23</v>
      </c>
      <c r="BD37" s="35">
        <v>15.64</v>
      </c>
      <c r="BZ37">
        <v>0.55555555555555558</v>
      </c>
      <c r="CA37">
        <v>1</v>
      </c>
      <c r="CB37">
        <v>0.55555555555555558</v>
      </c>
    </row>
    <row r="38" spans="9:80" x14ac:dyDescent="0.25">
      <c r="I38" s="32" t="s">
        <v>139</v>
      </c>
      <c r="J38" s="32" t="s">
        <v>140</v>
      </c>
      <c r="K38" s="32" t="s">
        <v>141</v>
      </c>
      <c r="L38" s="32" t="s">
        <v>142</v>
      </c>
      <c r="M38" s="32" t="s">
        <v>143</v>
      </c>
      <c r="AZ38" s="35">
        <v>35</v>
      </c>
      <c r="BA38" s="35">
        <v>3.3367988287008571E-2</v>
      </c>
      <c r="BB38" s="35">
        <v>0</v>
      </c>
      <c r="BC38" s="35">
        <v>23</v>
      </c>
      <c r="BD38" s="35">
        <v>16.100000000000001</v>
      </c>
      <c r="BZ38">
        <v>0.59259259259259256</v>
      </c>
      <c r="CA38">
        <v>1</v>
      </c>
      <c r="CB38">
        <v>0.59259259259259256</v>
      </c>
    </row>
    <row r="39" spans="9:80" x14ac:dyDescent="0.25">
      <c r="I39" s="33">
        <v>1</v>
      </c>
      <c r="J39" s="30">
        <v>1</v>
      </c>
      <c r="K39" s="30">
        <v>0</v>
      </c>
      <c r="L39" s="30">
        <v>1</v>
      </c>
      <c r="M39" s="30">
        <v>1</v>
      </c>
      <c r="AZ39" s="36">
        <v>36</v>
      </c>
      <c r="BA39" s="36">
        <v>2.9374191014810626E-2</v>
      </c>
      <c r="BB39" s="36">
        <v>0</v>
      </c>
      <c r="BC39" s="36">
        <v>23</v>
      </c>
      <c r="BD39" s="36">
        <v>16.560000000000002</v>
      </c>
      <c r="BZ39">
        <v>0.62962962962962965</v>
      </c>
      <c r="CA39">
        <v>1</v>
      </c>
      <c r="CB39">
        <v>0.62962962962962965</v>
      </c>
    </row>
    <row r="40" spans="9:80" x14ac:dyDescent="0.25">
      <c r="I40" s="33">
        <v>2</v>
      </c>
      <c r="J40" s="30">
        <v>1</v>
      </c>
      <c r="K40" s="30">
        <v>0</v>
      </c>
      <c r="L40" s="30">
        <v>1</v>
      </c>
      <c r="M40" s="30">
        <v>1</v>
      </c>
      <c r="AZ40" s="36">
        <v>37</v>
      </c>
      <c r="BA40" s="36">
        <v>9.6758850671453088E-3</v>
      </c>
      <c r="BB40" s="36">
        <v>0</v>
      </c>
      <c r="BC40" s="36">
        <v>23</v>
      </c>
      <c r="BD40" s="36">
        <v>17.02</v>
      </c>
      <c r="BZ40">
        <v>0.66666666666666663</v>
      </c>
      <c r="CA40">
        <v>1</v>
      </c>
      <c r="CB40">
        <v>0.66666666666666663</v>
      </c>
    </row>
    <row r="41" spans="9:80" x14ac:dyDescent="0.25">
      <c r="I41" s="33">
        <v>3</v>
      </c>
      <c r="J41" s="30">
        <v>1</v>
      </c>
      <c r="K41" s="30">
        <v>0</v>
      </c>
      <c r="L41" s="30">
        <v>1</v>
      </c>
      <c r="M41" s="30">
        <v>1</v>
      </c>
      <c r="AZ41" s="36">
        <v>38</v>
      </c>
      <c r="BA41" s="36">
        <v>7.1839482991269479E-3</v>
      </c>
      <c r="BB41" s="36">
        <v>0</v>
      </c>
      <c r="BC41" s="36">
        <v>23</v>
      </c>
      <c r="BD41" s="36">
        <v>17.48</v>
      </c>
      <c r="BZ41">
        <v>0.70370370370370372</v>
      </c>
      <c r="CA41">
        <v>1</v>
      </c>
      <c r="CB41">
        <v>0.70370370370370372</v>
      </c>
    </row>
    <row r="42" spans="9:80" x14ac:dyDescent="0.25">
      <c r="I42" s="33">
        <v>4</v>
      </c>
      <c r="J42" s="30">
        <v>0.8</v>
      </c>
      <c r="K42" s="30">
        <v>0.44721359549995793</v>
      </c>
      <c r="L42" s="30">
        <v>0</v>
      </c>
      <c r="M42" s="30">
        <v>1</v>
      </c>
      <c r="AZ42" s="36">
        <v>39</v>
      </c>
      <c r="BA42" s="36">
        <v>5.3135270387136731E-3</v>
      </c>
      <c r="BB42" s="36">
        <v>0</v>
      </c>
      <c r="BC42" s="36">
        <v>23</v>
      </c>
      <c r="BD42" s="36">
        <v>17.940000000000001</v>
      </c>
      <c r="BZ42">
        <v>0.7407407407407407</v>
      </c>
      <c r="CA42">
        <v>1</v>
      </c>
      <c r="CB42">
        <v>0.7407407407407407</v>
      </c>
    </row>
    <row r="43" spans="9:80" x14ac:dyDescent="0.25">
      <c r="I43" s="33">
        <v>5</v>
      </c>
      <c r="J43" s="30">
        <v>0.6</v>
      </c>
      <c r="K43" s="30">
        <v>0.54772255750516607</v>
      </c>
      <c r="L43" s="30">
        <v>0</v>
      </c>
      <c r="M43" s="30">
        <v>1</v>
      </c>
      <c r="AZ43" s="36">
        <v>40</v>
      </c>
      <c r="BA43" s="36">
        <v>4.1942178800341403E-3</v>
      </c>
      <c r="BB43" s="36">
        <v>0</v>
      </c>
      <c r="BC43" s="36">
        <v>23</v>
      </c>
      <c r="BD43" s="36">
        <v>18.400000000000002</v>
      </c>
      <c r="BZ43">
        <v>0.77777777777777779</v>
      </c>
      <c r="CA43">
        <v>1</v>
      </c>
      <c r="CB43">
        <v>0.77777777777777779</v>
      </c>
    </row>
    <row r="44" spans="9:80" x14ac:dyDescent="0.25">
      <c r="I44" s="33">
        <v>6</v>
      </c>
      <c r="J44" s="30">
        <v>0.2</v>
      </c>
      <c r="K44" s="30">
        <v>0.44721359549995798</v>
      </c>
      <c r="L44" s="30">
        <v>0</v>
      </c>
      <c r="M44" s="30">
        <v>1</v>
      </c>
      <c r="AZ44" s="35">
        <v>41</v>
      </c>
      <c r="BA44" s="35">
        <v>3.8295119249652319E-3</v>
      </c>
      <c r="BB44" s="35">
        <v>0</v>
      </c>
      <c r="BC44" s="35">
        <v>23</v>
      </c>
      <c r="BD44" s="35">
        <v>18.86</v>
      </c>
      <c r="BZ44">
        <v>0.81481481481481477</v>
      </c>
      <c r="CA44">
        <v>1</v>
      </c>
      <c r="CB44">
        <v>0.81481481481481477</v>
      </c>
    </row>
    <row r="45" spans="9:80" x14ac:dyDescent="0.25">
      <c r="I45" s="33">
        <v>7</v>
      </c>
      <c r="J45" s="30">
        <v>0</v>
      </c>
      <c r="K45" s="30">
        <v>0</v>
      </c>
      <c r="L45" s="30">
        <v>0</v>
      </c>
      <c r="M45" s="30">
        <v>0</v>
      </c>
      <c r="AZ45" s="35">
        <v>42</v>
      </c>
      <c r="BA45" s="35">
        <v>2.904043866853528E-3</v>
      </c>
      <c r="BB45" s="35">
        <v>0</v>
      </c>
      <c r="BC45" s="35">
        <v>23</v>
      </c>
      <c r="BD45" s="35">
        <v>19.32</v>
      </c>
      <c r="BZ45">
        <v>0.85185185185185186</v>
      </c>
      <c r="CA45">
        <v>1</v>
      </c>
      <c r="CB45">
        <v>0.85185185185185186</v>
      </c>
    </row>
    <row r="46" spans="9:80" x14ac:dyDescent="0.25">
      <c r="I46" s="33">
        <v>8</v>
      </c>
      <c r="J46" s="30">
        <v>0</v>
      </c>
      <c r="K46" s="30">
        <v>0</v>
      </c>
      <c r="L46" s="30">
        <v>0</v>
      </c>
      <c r="M46" s="30">
        <v>0</v>
      </c>
      <c r="AZ46" s="35">
        <v>43</v>
      </c>
      <c r="BA46" s="35">
        <v>2.0091744908496694E-3</v>
      </c>
      <c r="BB46" s="35">
        <v>0</v>
      </c>
      <c r="BC46" s="35">
        <v>23</v>
      </c>
      <c r="BD46" s="35">
        <v>19.78</v>
      </c>
      <c r="BZ46">
        <v>0.88888888888888884</v>
      </c>
      <c r="CA46">
        <v>1</v>
      </c>
      <c r="CB46">
        <v>0.88888888888888884</v>
      </c>
    </row>
    <row r="47" spans="9:80" x14ac:dyDescent="0.25">
      <c r="I47" s="33">
        <v>9</v>
      </c>
      <c r="J47" s="30">
        <v>0</v>
      </c>
      <c r="K47" s="30">
        <v>0</v>
      </c>
      <c r="L47" s="30">
        <v>0</v>
      </c>
      <c r="M47" s="30">
        <v>0</v>
      </c>
      <c r="AZ47" s="35">
        <v>44</v>
      </c>
      <c r="BA47" s="35">
        <v>1.0234338325043157E-3</v>
      </c>
      <c r="BB47" s="35">
        <v>0</v>
      </c>
      <c r="BC47" s="35">
        <v>23</v>
      </c>
      <c r="BD47" s="35">
        <v>20.240000000000002</v>
      </c>
      <c r="BZ47">
        <v>0.92592592592592593</v>
      </c>
      <c r="CA47">
        <v>1</v>
      </c>
      <c r="CB47">
        <v>0.92592592592592593</v>
      </c>
    </row>
    <row r="48" spans="9:80" x14ac:dyDescent="0.25">
      <c r="I48" s="33">
        <v>10</v>
      </c>
      <c r="J48" s="30">
        <v>0</v>
      </c>
      <c r="K48" s="30">
        <v>0</v>
      </c>
      <c r="L48" s="30">
        <v>0</v>
      </c>
      <c r="M48" s="30">
        <v>0</v>
      </c>
      <c r="AZ48" s="35">
        <v>45</v>
      </c>
      <c r="BA48" s="35">
        <v>6.6261933665040637E-4</v>
      </c>
      <c r="BB48" s="35">
        <v>0</v>
      </c>
      <c r="BC48" s="35">
        <v>23</v>
      </c>
      <c r="BD48" s="35">
        <v>20.7</v>
      </c>
      <c r="BZ48">
        <v>0.96296296296296291</v>
      </c>
      <c r="CA48">
        <v>1</v>
      </c>
      <c r="CB48">
        <v>0.96296296296296291</v>
      </c>
    </row>
    <row r="49" spans="52:80" x14ac:dyDescent="0.25">
      <c r="AZ49" s="36">
        <v>46</v>
      </c>
      <c r="BA49" s="36">
        <v>4.8653634919342329E-4</v>
      </c>
      <c r="BB49" s="36">
        <v>0</v>
      </c>
      <c r="BC49" s="36">
        <v>23</v>
      </c>
      <c r="BD49" s="36">
        <v>21.16</v>
      </c>
      <c r="BZ49">
        <v>1</v>
      </c>
      <c r="CA49">
        <v>1</v>
      </c>
      <c r="CB49">
        <v>1</v>
      </c>
    </row>
    <row r="50" spans="52:80" x14ac:dyDescent="0.25">
      <c r="AZ50" s="36">
        <v>47</v>
      </c>
      <c r="BA50" s="36">
        <v>2.7142739808278817E-4</v>
      </c>
      <c r="BB50" s="36">
        <v>0</v>
      </c>
      <c r="BC50" s="36">
        <v>23</v>
      </c>
      <c r="BD50" s="36">
        <v>21.62</v>
      </c>
    </row>
    <row r="51" spans="52:80" x14ac:dyDescent="0.25">
      <c r="AZ51" s="36">
        <v>48</v>
      </c>
      <c r="BA51" s="36">
        <v>1.9014448734956848E-5</v>
      </c>
      <c r="BB51" s="36">
        <v>0</v>
      </c>
      <c r="BC51" s="36">
        <v>23</v>
      </c>
      <c r="BD51" s="36">
        <v>22.080000000000002</v>
      </c>
    </row>
    <row r="52" spans="52:80" x14ac:dyDescent="0.25">
      <c r="AZ52" s="36">
        <v>49</v>
      </c>
      <c r="BA52" s="36">
        <v>1.3721857703646643E-5</v>
      </c>
      <c r="BB52" s="36">
        <v>0</v>
      </c>
      <c r="BC52" s="36">
        <v>23</v>
      </c>
      <c r="BD52" s="36">
        <v>22.540000000000003</v>
      </c>
    </row>
    <row r="53" spans="52:80" x14ac:dyDescent="0.25">
      <c r="AZ53" s="36">
        <v>50</v>
      </c>
      <c r="BA53" s="36">
        <v>1.13268565077168E-5</v>
      </c>
      <c r="BB53" s="36">
        <v>0</v>
      </c>
      <c r="BC53" s="36">
        <v>23</v>
      </c>
      <c r="BD53" s="36">
        <v>23</v>
      </c>
    </row>
  </sheetData>
  <mergeCells count="10">
    <mergeCell ref="B5:C5"/>
    <mergeCell ref="D5:E5"/>
    <mergeCell ref="F5:G5"/>
    <mergeCell ref="H5:I5"/>
    <mergeCell ref="B3:I3"/>
    <mergeCell ref="L3:O3"/>
    <mergeCell ref="B4:C4"/>
    <mergeCell ref="D4:E4"/>
    <mergeCell ref="F4:G4"/>
    <mergeCell ref="H4:I4"/>
  </mergeCells>
  <hyperlinks>
    <hyperlink ref="B4" location="'LR_Output'!$B$10:$B$10" display="Inputs" xr:uid="{C9A68045-55C4-4CE8-98F2-58C3C568FFE2}"/>
    <hyperlink ref="D4" location="'LR_Output'!$B$39:$B$39" display="Prior Class Prob." xr:uid="{22E6D813-BFF9-434A-9382-632448651BDE}"/>
    <hyperlink ref="F4" location="'LR_Output'!$B$48:$B$48" display="Predictors" xr:uid="{C56598B0-8B2C-476E-B806-7C0C68E2B2AC}"/>
    <hyperlink ref="H4" location="'LR_Output'!$B$59:$B$59" display="Regress. Model" xr:uid="{1063AA2A-DF78-4017-9226-AC15CD423845}"/>
    <hyperlink ref="B5" location="'LR_Output'!$B$67:$B$67" display="Variable Selection" xr:uid="{8C4D3B44-A7ED-4530-8418-EFC0F17F6940}"/>
    <hyperlink ref="D5" location="'LR_Output'!$B$75:$B$75" display="Train. Score Summary" xr:uid="{F5F5CAB3-50AC-44B5-AC76-8303061A5EB7}"/>
    <hyperlink ref="F5" location="'LR_TrainingLiftChart'!$B$10:$B$10" display="Training Lift Chart" xr:uid="{27981EFA-928B-48BC-B6BD-52C5EB0732ED}"/>
  </hyperlink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V106"/>
  <sheetViews>
    <sheetView topLeftCell="O1" workbookViewId="0">
      <selection activeCell="S19" sqref="S19"/>
    </sheetView>
  </sheetViews>
  <sheetFormatPr defaultColWidth="8.7109375" defaultRowHeight="15" x14ac:dyDescent="0.25"/>
  <cols>
    <col min="1" max="1" width="13.28515625" style="21" bestFit="1" customWidth="1"/>
    <col min="2" max="2" width="23.28515625" style="21" bestFit="1" customWidth="1"/>
    <col min="3" max="3" width="15.140625" style="21" bestFit="1" customWidth="1"/>
    <col min="4" max="4" width="19.140625" style="21" bestFit="1" customWidth="1"/>
    <col min="5" max="5" width="25.28515625" style="21" bestFit="1" customWidth="1"/>
    <col min="6" max="6" width="22.140625" style="21" bestFit="1" customWidth="1"/>
    <col min="7" max="16384" width="8.7109375" style="21"/>
  </cols>
  <sheetData>
    <row r="1" spans="1:256" x14ac:dyDescent="0.25">
      <c r="A1" s="10" t="s">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row>
    <row r="3" spans="1:256" x14ac:dyDescent="0.25">
      <c r="B3" s="11"/>
      <c r="C3" s="12"/>
      <c r="D3" s="11"/>
      <c r="E3" s="11"/>
      <c r="F3" s="11"/>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row>
    <row r="4" spans="1:256" ht="15.75" thickBot="1" x14ac:dyDescent="0.3">
      <c r="A4" s="13" t="s">
        <v>16</v>
      </c>
      <c r="B4" s="13" t="s">
        <v>17</v>
      </c>
      <c r="C4" s="14" t="s">
        <v>18</v>
      </c>
      <c r="D4" s="13" t="s">
        <v>22</v>
      </c>
      <c r="E4" s="13" t="s">
        <v>20</v>
      </c>
      <c r="F4" s="13" t="s">
        <v>21</v>
      </c>
      <c r="G4" s="9"/>
      <c r="H4" s="9"/>
      <c r="I4" s="9"/>
      <c r="J4" s="9"/>
      <c r="K4" s="9"/>
      <c r="L4" s="9"/>
      <c r="M4" s="9"/>
      <c r="N4" s="9"/>
      <c r="O4" s="9"/>
      <c r="P4" s="9"/>
      <c r="Q4" s="9"/>
      <c r="R4" s="9"/>
      <c r="S4" s="9"/>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row>
    <row r="5" spans="1:256" ht="15.75" thickTop="1" x14ac:dyDescent="0.25">
      <c r="A5" s="8">
        <v>35.9</v>
      </c>
      <c r="B5" s="5">
        <v>14.8</v>
      </c>
      <c r="C5" s="3">
        <v>91033</v>
      </c>
      <c r="D5" s="4">
        <v>183104</v>
      </c>
      <c r="E5" s="4">
        <v>220741</v>
      </c>
      <c r="F5" s="4">
        <v>38517</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x14ac:dyDescent="0.25">
      <c r="A6" s="6">
        <v>37.700000000000003</v>
      </c>
      <c r="B6" s="6">
        <v>13.8</v>
      </c>
      <c r="C6" s="3">
        <v>86748</v>
      </c>
      <c r="D6" s="4">
        <v>163843</v>
      </c>
      <c r="E6" s="4">
        <v>223152</v>
      </c>
      <c r="F6" s="4">
        <v>40618</v>
      </c>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x14ac:dyDescent="0.25">
      <c r="A7" s="6">
        <v>36.799999999999997</v>
      </c>
      <c r="B7" s="6">
        <v>13.8</v>
      </c>
      <c r="C7" s="3">
        <v>72245</v>
      </c>
      <c r="D7" s="4">
        <v>142732</v>
      </c>
      <c r="E7" s="4">
        <v>176926</v>
      </c>
      <c r="F7" s="4">
        <v>35206</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x14ac:dyDescent="0.25">
      <c r="A8" s="6">
        <v>35.299999999999997</v>
      </c>
      <c r="B8" s="6">
        <v>13.2</v>
      </c>
      <c r="C8" s="3">
        <v>70639</v>
      </c>
      <c r="D8" s="4">
        <v>145024</v>
      </c>
      <c r="E8" s="4">
        <v>166260</v>
      </c>
      <c r="F8" s="4">
        <v>33434</v>
      </c>
      <c r="G8" s="2"/>
      <c r="H8" s="2"/>
      <c r="I8" s="2"/>
      <c r="J8" s="2"/>
      <c r="K8" s="2"/>
      <c r="L8" s="2"/>
      <c r="M8" s="2"/>
      <c r="N8" s="2"/>
      <c r="O8" s="2"/>
      <c r="P8" s="2"/>
      <c r="Q8" s="2"/>
      <c r="R8" s="2"/>
      <c r="S8" s="2"/>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x14ac:dyDescent="0.25">
      <c r="A9" s="6">
        <v>35.299999999999997</v>
      </c>
      <c r="B9" s="6">
        <v>13.2</v>
      </c>
      <c r="C9" s="3">
        <v>64879</v>
      </c>
      <c r="D9" s="4">
        <v>135951</v>
      </c>
      <c r="E9" s="4">
        <v>148868</v>
      </c>
      <c r="F9" s="4">
        <v>28162</v>
      </c>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x14ac:dyDescent="0.25">
      <c r="A10" s="6">
        <v>34.799999999999997</v>
      </c>
      <c r="B10" s="6">
        <v>13.7</v>
      </c>
      <c r="C10" s="3">
        <v>75591</v>
      </c>
      <c r="D10" s="4">
        <v>155334</v>
      </c>
      <c r="E10" s="4">
        <v>188310</v>
      </c>
      <c r="F10" s="4">
        <v>36708</v>
      </c>
      <c r="G10" s="2"/>
      <c r="H10" s="2"/>
      <c r="I10" s="2"/>
      <c r="J10" s="2"/>
      <c r="K10" s="2"/>
      <c r="L10" s="2"/>
      <c r="M10" s="2"/>
      <c r="N10" s="2"/>
      <c r="O10" s="2"/>
      <c r="P10" s="2"/>
      <c r="Q10" s="2"/>
      <c r="R10" s="2"/>
      <c r="S10" s="2"/>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x14ac:dyDescent="0.25">
      <c r="A11" s="6">
        <v>39.299999999999997</v>
      </c>
      <c r="B11" s="6">
        <v>14.4</v>
      </c>
      <c r="C11" s="3">
        <v>80615</v>
      </c>
      <c r="D11" s="4">
        <v>181265</v>
      </c>
      <c r="E11" s="4">
        <v>201743</v>
      </c>
      <c r="F11" s="4">
        <v>38766</v>
      </c>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x14ac:dyDescent="0.25">
      <c r="A12" s="6">
        <v>36.6</v>
      </c>
      <c r="B12" s="6">
        <v>13.9</v>
      </c>
      <c r="C12" s="3">
        <v>76507</v>
      </c>
      <c r="D12" s="4">
        <v>149880</v>
      </c>
      <c r="E12" s="4">
        <v>189727</v>
      </c>
      <c r="F12" s="4">
        <v>34811</v>
      </c>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x14ac:dyDescent="0.25">
      <c r="A13" s="6">
        <v>35.700000000000003</v>
      </c>
      <c r="B13" s="6">
        <v>16.100000000000001</v>
      </c>
      <c r="C13" s="3">
        <v>107935</v>
      </c>
      <c r="D13" s="4">
        <v>276139</v>
      </c>
      <c r="E13" s="4">
        <v>211085</v>
      </c>
      <c r="F13" s="4">
        <v>41032</v>
      </c>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x14ac:dyDescent="0.25">
      <c r="A14" s="6">
        <v>40.5</v>
      </c>
      <c r="B14" s="6">
        <v>15.1</v>
      </c>
      <c r="C14" s="3">
        <v>82557</v>
      </c>
      <c r="D14" s="4">
        <v>182088</v>
      </c>
      <c r="E14" s="4">
        <v>220782</v>
      </c>
      <c r="F14" s="4">
        <v>41742</v>
      </c>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x14ac:dyDescent="0.25">
      <c r="A15" s="6">
        <v>37.9</v>
      </c>
      <c r="B15" s="6">
        <v>14.2</v>
      </c>
      <c r="C15" s="3">
        <v>58294</v>
      </c>
      <c r="D15" s="4">
        <v>123500</v>
      </c>
      <c r="E15" s="4">
        <v>132432</v>
      </c>
      <c r="F15" s="4">
        <v>29950</v>
      </c>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x14ac:dyDescent="0.25">
      <c r="A16" s="6">
        <v>43.1</v>
      </c>
      <c r="B16" s="6">
        <v>15.8</v>
      </c>
      <c r="C16" s="3">
        <v>88041</v>
      </c>
      <c r="D16" s="4">
        <v>194369</v>
      </c>
      <c r="E16" s="4">
        <v>267556</v>
      </c>
      <c r="F16" s="4">
        <v>51107</v>
      </c>
      <c r="G16" s="2"/>
      <c r="H16" s="2"/>
      <c r="I16" s="2"/>
      <c r="J16" s="2"/>
      <c r="K16" s="2"/>
      <c r="L16" s="2"/>
      <c r="M16" s="2"/>
      <c r="N16" s="2"/>
      <c r="O16" s="2"/>
      <c r="P16" s="2"/>
      <c r="Q16" s="2"/>
      <c r="R16" s="2"/>
      <c r="S16" s="46" t="s">
        <v>278</v>
      </c>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19" x14ac:dyDescent="0.25">
      <c r="A17" s="6">
        <v>37.700000000000003</v>
      </c>
      <c r="B17" s="6">
        <v>12.9</v>
      </c>
      <c r="C17" s="3">
        <v>64597</v>
      </c>
      <c r="D17" s="4">
        <v>119305</v>
      </c>
      <c r="E17" s="4">
        <v>186156</v>
      </c>
      <c r="F17" s="4">
        <v>34936</v>
      </c>
    </row>
    <row r="18" spans="1:19" x14ac:dyDescent="0.25">
      <c r="A18" s="6">
        <v>36</v>
      </c>
      <c r="B18" s="6">
        <v>13.1</v>
      </c>
      <c r="C18" s="3">
        <v>64894</v>
      </c>
      <c r="D18" s="4">
        <v>141011</v>
      </c>
      <c r="E18" s="4">
        <v>160017</v>
      </c>
      <c r="F18" s="4">
        <v>32387</v>
      </c>
      <c r="S18" s="21" t="s">
        <v>279</v>
      </c>
    </row>
    <row r="19" spans="1:19" x14ac:dyDescent="0.25">
      <c r="A19" s="6">
        <v>40.4</v>
      </c>
      <c r="B19" s="6">
        <v>16.100000000000001</v>
      </c>
      <c r="C19" s="3">
        <v>61091</v>
      </c>
      <c r="D19" s="4">
        <v>194928</v>
      </c>
      <c r="E19" s="4">
        <v>113559</v>
      </c>
      <c r="F19" s="4">
        <v>32150</v>
      </c>
    </row>
    <row r="20" spans="1:19" x14ac:dyDescent="0.25">
      <c r="A20" s="6">
        <v>33.799999999999997</v>
      </c>
      <c r="B20" s="6">
        <v>13.6</v>
      </c>
      <c r="C20" s="3">
        <v>76771</v>
      </c>
      <c r="D20" s="4">
        <v>159531</v>
      </c>
      <c r="E20" s="4">
        <v>197264</v>
      </c>
      <c r="F20" s="4">
        <v>37996</v>
      </c>
    </row>
    <row r="21" spans="1:19" x14ac:dyDescent="0.25">
      <c r="A21" s="6">
        <v>36.4</v>
      </c>
      <c r="B21" s="6">
        <v>13.5</v>
      </c>
      <c r="C21" s="3">
        <v>55609</v>
      </c>
      <c r="D21" s="4">
        <v>123085</v>
      </c>
      <c r="E21" s="4">
        <v>105582</v>
      </c>
      <c r="F21" s="4">
        <v>24672</v>
      </c>
    </row>
    <row r="22" spans="1:19" x14ac:dyDescent="0.25">
      <c r="A22" s="6">
        <v>37.700000000000003</v>
      </c>
      <c r="B22" s="6">
        <v>12.8</v>
      </c>
      <c r="C22" s="3">
        <v>74091</v>
      </c>
      <c r="D22" s="4">
        <v>143750</v>
      </c>
      <c r="E22" s="4">
        <v>217869</v>
      </c>
      <c r="F22" s="4">
        <v>37603</v>
      </c>
    </row>
    <row r="23" spans="1:19" x14ac:dyDescent="0.25">
      <c r="A23" s="6">
        <v>36.200000000000003</v>
      </c>
      <c r="B23" s="6">
        <v>12.9</v>
      </c>
      <c r="C23" s="3">
        <v>53713</v>
      </c>
      <c r="D23" s="4">
        <v>112649</v>
      </c>
      <c r="E23" s="4">
        <v>117441</v>
      </c>
      <c r="F23" s="4">
        <v>26785</v>
      </c>
    </row>
    <row r="24" spans="1:19" x14ac:dyDescent="0.25">
      <c r="A24" s="6">
        <v>39.1</v>
      </c>
      <c r="B24" s="6">
        <v>12.7</v>
      </c>
      <c r="C24" s="3">
        <v>60262</v>
      </c>
      <c r="D24" s="4">
        <v>126928</v>
      </c>
      <c r="E24" s="4">
        <v>161322</v>
      </c>
      <c r="F24" s="4">
        <v>32576</v>
      </c>
    </row>
    <row r="25" spans="1:19" x14ac:dyDescent="0.25">
      <c r="A25" s="6">
        <v>39.4</v>
      </c>
      <c r="B25" s="6">
        <v>16.100000000000001</v>
      </c>
      <c r="C25" s="3">
        <v>111548</v>
      </c>
      <c r="D25" s="4">
        <v>230893</v>
      </c>
      <c r="E25" s="4">
        <v>331009</v>
      </c>
      <c r="F25" s="4">
        <v>56569</v>
      </c>
    </row>
    <row r="26" spans="1:19" x14ac:dyDescent="0.25">
      <c r="A26" s="6">
        <v>36.1</v>
      </c>
      <c r="B26" s="6">
        <v>12.8</v>
      </c>
      <c r="C26" s="3">
        <v>48600</v>
      </c>
      <c r="D26" s="4">
        <v>105737</v>
      </c>
      <c r="E26" s="4">
        <v>106671</v>
      </c>
      <c r="F26" s="4">
        <v>26144</v>
      </c>
    </row>
    <row r="27" spans="1:19" x14ac:dyDescent="0.25">
      <c r="A27" s="6">
        <v>35.299999999999997</v>
      </c>
      <c r="B27" s="6">
        <v>12.7</v>
      </c>
      <c r="C27" s="3">
        <v>51419</v>
      </c>
      <c r="D27" s="4">
        <v>104149</v>
      </c>
      <c r="E27" s="4">
        <v>111168</v>
      </c>
      <c r="F27" s="4">
        <v>24558</v>
      </c>
    </row>
    <row r="28" spans="1:19" x14ac:dyDescent="0.25">
      <c r="A28" s="6">
        <v>37.5</v>
      </c>
      <c r="B28" s="6">
        <v>12.8</v>
      </c>
      <c r="C28" s="3">
        <v>51182</v>
      </c>
      <c r="D28" s="4">
        <v>106898</v>
      </c>
      <c r="E28" s="4">
        <v>88370</v>
      </c>
      <c r="F28" s="4">
        <v>23584</v>
      </c>
    </row>
    <row r="29" spans="1:19" x14ac:dyDescent="0.25">
      <c r="A29" s="6">
        <v>34.4</v>
      </c>
      <c r="B29" s="6">
        <v>12.8</v>
      </c>
      <c r="C29" s="3">
        <v>60753</v>
      </c>
      <c r="D29" s="4">
        <v>95869</v>
      </c>
      <c r="E29" s="4">
        <v>143115</v>
      </c>
      <c r="F29" s="4">
        <v>26773</v>
      </c>
    </row>
    <row r="30" spans="1:19" x14ac:dyDescent="0.25">
      <c r="A30" s="6">
        <v>33.700000000000003</v>
      </c>
      <c r="B30" s="6">
        <v>13.8</v>
      </c>
      <c r="C30" s="3">
        <v>64601</v>
      </c>
      <c r="D30" s="4">
        <v>103737</v>
      </c>
      <c r="E30" s="4">
        <v>134223</v>
      </c>
      <c r="F30" s="4">
        <v>27877</v>
      </c>
    </row>
    <row r="31" spans="1:19" x14ac:dyDescent="0.25">
      <c r="A31" s="6">
        <v>40.4</v>
      </c>
      <c r="B31" s="6">
        <v>13.2</v>
      </c>
      <c r="C31" s="3">
        <v>62164</v>
      </c>
      <c r="D31" s="4">
        <v>114257</v>
      </c>
      <c r="E31" s="4">
        <v>144038</v>
      </c>
      <c r="F31" s="4">
        <v>28507</v>
      </c>
    </row>
    <row r="32" spans="1:19" x14ac:dyDescent="0.25">
      <c r="A32" s="6">
        <v>38.9</v>
      </c>
      <c r="B32" s="6">
        <v>12.7</v>
      </c>
      <c r="C32" s="3">
        <v>46607</v>
      </c>
      <c r="D32" s="4">
        <v>94576</v>
      </c>
      <c r="E32" s="4">
        <v>114799</v>
      </c>
      <c r="F32" s="4">
        <v>27096</v>
      </c>
    </row>
    <row r="33" spans="1:6" x14ac:dyDescent="0.25">
      <c r="A33" s="6">
        <v>34.299999999999997</v>
      </c>
      <c r="B33" s="6">
        <v>12.7</v>
      </c>
      <c r="C33" s="3">
        <v>61446</v>
      </c>
      <c r="D33" s="4">
        <v>122619</v>
      </c>
      <c r="E33" s="4">
        <v>161538</v>
      </c>
      <c r="F33" s="4">
        <v>28018</v>
      </c>
    </row>
    <row r="34" spans="1:6" x14ac:dyDescent="0.25">
      <c r="A34" s="6">
        <v>38.700000000000003</v>
      </c>
      <c r="B34" s="6">
        <v>12.8</v>
      </c>
      <c r="C34" s="3">
        <v>62024</v>
      </c>
      <c r="D34" s="4">
        <v>134430</v>
      </c>
      <c r="E34" s="4">
        <v>149351</v>
      </c>
      <c r="F34" s="4">
        <v>31283</v>
      </c>
    </row>
    <row r="35" spans="1:6" x14ac:dyDescent="0.25">
      <c r="A35" s="6">
        <v>33.4</v>
      </c>
      <c r="B35" s="6">
        <v>12.6</v>
      </c>
      <c r="C35" s="3">
        <v>54986</v>
      </c>
      <c r="D35" s="4">
        <v>105647</v>
      </c>
      <c r="E35" s="4">
        <v>126929</v>
      </c>
      <c r="F35" s="4">
        <v>24671</v>
      </c>
    </row>
    <row r="36" spans="1:6" x14ac:dyDescent="0.25">
      <c r="A36" s="6">
        <v>35</v>
      </c>
      <c r="B36" s="6">
        <v>12.7</v>
      </c>
      <c r="C36" s="3">
        <v>48182</v>
      </c>
      <c r="D36" s="4">
        <v>114436</v>
      </c>
      <c r="E36" s="4">
        <v>102732</v>
      </c>
      <c r="F36" s="4">
        <v>25280</v>
      </c>
    </row>
    <row r="37" spans="1:6" x14ac:dyDescent="0.25">
      <c r="A37" s="6">
        <v>38.1</v>
      </c>
      <c r="B37" s="6">
        <v>12.7</v>
      </c>
      <c r="C37" s="3">
        <v>47388</v>
      </c>
      <c r="D37" s="4">
        <v>92820</v>
      </c>
      <c r="E37" s="4">
        <v>118016</v>
      </c>
      <c r="F37" s="4">
        <v>24890</v>
      </c>
    </row>
    <row r="38" spans="1:6" x14ac:dyDescent="0.25">
      <c r="A38" s="6">
        <v>34.9</v>
      </c>
      <c r="B38" s="6">
        <v>12.5</v>
      </c>
      <c r="C38" s="3">
        <v>55273</v>
      </c>
      <c r="D38" s="4">
        <v>102468</v>
      </c>
      <c r="E38" s="4">
        <v>126959</v>
      </c>
      <c r="F38" s="4">
        <v>26114</v>
      </c>
    </row>
    <row r="39" spans="1:6" x14ac:dyDescent="0.25">
      <c r="A39" s="6">
        <v>36.1</v>
      </c>
      <c r="B39" s="6">
        <v>12.9</v>
      </c>
      <c r="C39" s="3">
        <v>53892</v>
      </c>
      <c r="D39" s="4">
        <v>92968</v>
      </c>
      <c r="E39" s="4">
        <v>129176</v>
      </c>
      <c r="F39" s="4">
        <v>27570</v>
      </c>
    </row>
    <row r="40" spans="1:6" x14ac:dyDescent="0.25">
      <c r="A40" s="6">
        <v>32.700000000000003</v>
      </c>
      <c r="B40" s="6">
        <v>12.6</v>
      </c>
      <c r="C40" s="3">
        <v>47923</v>
      </c>
      <c r="D40" s="4">
        <v>104539</v>
      </c>
      <c r="E40" s="4">
        <v>88384</v>
      </c>
      <c r="F40" s="4">
        <v>20826</v>
      </c>
    </row>
    <row r="41" spans="1:6" x14ac:dyDescent="0.25">
      <c r="A41" s="7">
        <v>37.1</v>
      </c>
      <c r="B41" s="7">
        <v>12.5</v>
      </c>
      <c r="C41" s="3">
        <v>46176</v>
      </c>
      <c r="D41" s="4">
        <v>92654</v>
      </c>
      <c r="E41" s="4">
        <v>101964</v>
      </c>
      <c r="F41" s="4">
        <v>23858</v>
      </c>
    </row>
    <row r="42" spans="1:6" x14ac:dyDescent="0.25">
      <c r="A42" s="8">
        <v>23.5</v>
      </c>
      <c r="B42" s="8">
        <v>13.6</v>
      </c>
      <c r="C42" s="3">
        <v>33088</v>
      </c>
      <c r="D42" s="4">
        <v>105430</v>
      </c>
      <c r="E42" s="4">
        <v>44223</v>
      </c>
      <c r="F42" s="4">
        <v>20834</v>
      </c>
    </row>
    <row r="43" spans="1:6" x14ac:dyDescent="0.25">
      <c r="A43" s="8">
        <v>38</v>
      </c>
      <c r="B43" s="8">
        <v>13.6</v>
      </c>
      <c r="C43" s="3">
        <v>53890</v>
      </c>
      <c r="D43" s="4">
        <v>108446</v>
      </c>
      <c r="E43" s="4">
        <v>95013</v>
      </c>
      <c r="F43" s="4">
        <v>26542</v>
      </c>
    </row>
    <row r="44" spans="1:6" x14ac:dyDescent="0.25">
      <c r="A44" s="8">
        <v>33.6</v>
      </c>
      <c r="B44" s="8">
        <v>12.7</v>
      </c>
      <c r="C44" s="3">
        <v>57390</v>
      </c>
      <c r="D44" s="4">
        <v>111836</v>
      </c>
      <c r="E44" s="4">
        <v>134434</v>
      </c>
      <c r="F44" s="4">
        <v>27396</v>
      </c>
    </row>
    <row r="45" spans="1:6" x14ac:dyDescent="0.25">
      <c r="A45" s="8">
        <v>41.7</v>
      </c>
      <c r="B45" s="8">
        <v>13</v>
      </c>
      <c r="C45" s="3">
        <v>48439</v>
      </c>
      <c r="D45" s="4">
        <v>100788</v>
      </c>
      <c r="E45" s="4">
        <v>124474</v>
      </c>
      <c r="F45" s="4">
        <v>31054</v>
      </c>
    </row>
    <row r="46" spans="1:6" x14ac:dyDescent="0.25">
      <c r="A46" s="8">
        <v>36.6</v>
      </c>
      <c r="B46" s="8">
        <v>14.1</v>
      </c>
      <c r="C46" s="3">
        <v>56803</v>
      </c>
      <c r="D46" s="4">
        <v>149138</v>
      </c>
      <c r="E46" s="4">
        <v>101695</v>
      </c>
      <c r="F46" s="4">
        <v>29198</v>
      </c>
    </row>
    <row r="47" spans="1:6" x14ac:dyDescent="0.25">
      <c r="A47" s="8">
        <v>34.9</v>
      </c>
      <c r="B47" s="8">
        <v>12.4</v>
      </c>
      <c r="C47" s="3">
        <v>52392</v>
      </c>
      <c r="D47" s="4">
        <v>93875</v>
      </c>
      <c r="E47" s="4">
        <v>133101</v>
      </c>
      <c r="F47" s="4">
        <v>24650</v>
      </c>
    </row>
    <row r="48" spans="1:6" x14ac:dyDescent="0.25">
      <c r="A48" s="8">
        <v>36.700000000000003</v>
      </c>
      <c r="B48" s="8">
        <v>12.8</v>
      </c>
      <c r="C48" s="3">
        <v>48631</v>
      </c>
      <c r="D48" s="4">
        <v>95490</v>
      </c>
      <c r="E48" s="4">
        <v>105202</v>
      </c>
      <c r="F48" s="4">
        <v>23610</v>
      </c>
    </row>
    <row r="49" spans="1:6" x14ac:dyDescent="0.25">
      <c r="A49" s="8">
        <v>38.4</v>
      </c>
      <c r="B49" s="8">
        <v>12.5</v>
      </c>
      <c r="C49" s="3">
        <v>52500</v>
      </c>
      <c r="D49" s="4">
        <v>105377</v>
      </c>
      <c r="E49" s="4">
        <v>139199</v>
      </c>
      <c r="F49" s="4">
        <v>29706</v>
      </c>
    </row>
    <row r="50" spans="1:6" x14ac:dyDescent="0.25">
      <c r="A50" s="8">
        <v>34.799999999999997</v>
      </c>
      <c r="B50" s="8">
        <v>12.5</v>
      </c>
      <c r="C50" s="3">
        <v>42401</v>
      </c>
      <c r="D50" s="4">
        <v>106478</v>
      </c>
      <c r="E50" s="4">
        <v>94867</v>
      </c>
      <c r="F50" s="4">
        <v>21572</v>
      </c>
    </row>
    <row r="51" spans="1:6" x14ac:dyDescent="0.25">
      <c r="A51" s="8">
        <v>33.6</v>
      </c>
      <c r="B51" s="8">
        <v>12.7</v>
      </c>
      <c r="C51" s="3">
        <v>64792</v>
      </c>
      <c r="D51" s="4">
        <v>116071</v>
      </c>
      <c r="E51" s="4">
        <v>185714</v>
      </c>
      <c r="F51" s="4">
        <v>32677</v>
      </c>
    </row>
    <row r="52" spans="1:6" x14ac:dyDescent="0.25">
      <c r="A52" s="8">
        <v>37</v>
      </c>
      <c r="B52" s="8">
        <v>14.1</v>
      </c>
      <c r="C52" s="3">
        <v>59842</v>
      </c>
      <c r="D52" s="4">
        <v>106949</v>
      </c>
      <c r="E52" s="4">
        <v>135329</v>
      </c>
      <c r="F52" s="4">
        <v>29347</v>
      </c>
    </row>
    <row r="53" spans="1:6" x14ac:dyDescent="0.25">
      <c r="A53" s="8">
        <v>34.4</v>
      </c>
      <c r="B53" s="8">
        <v>12.7</v>
      </c>
      <c r="C53" s="3">
        <v>65625</v>
      </c>
      <c r="D53" s="4">
        <v>129688</v>
      </c>
      <c r="E53" s="4">
        <v>175000</v>
      </c>
      <c r="F53" s="4">
        <v>29127</v>
      </c>
    </row>
    <row r="54" spans="1:6" x14ac:dyDescent="0.25">
      <c r="A54" s="8">
        <v>37.200000000000003</v>
      </c>
      <c r="B54" s="8">
        <v>12.5</v>
      </c>
      <c r="C54" s="3">
        <v>54044</v>
      </c>
      <c r="D54" s="4">
        <v>108654</v>
      </c>
      <c r="E54" s="4">
        <v>140726</v>
      </c>
      <c r="F54" s="4">
        <v>27753</v>
      </c>
    </row>
    <row r="55" spans="1:6" x14ac:dyDescent="0.25">
      <c r="A55" s="8">
        <v>35.700000000000003</v>
      </c>
      <c r="B55" s="8">
        <v>12.6</v>
      </c>
      <c r="C55" s="3">
        <v>39707</v>
      </c>
      <c r="D55" s="4">
        <v>89552</v>
      </c>
      <c r="E55" s="4">
        <v>80124</v>
      </c>
      <c r="F55" s="4">
        <v>21345</v>
      </c>
    </row>
    <row r="56" spans="1:6" x14ac:dyDescent="0.25">
      <c r="A56" s="8">
        <v>37.799999999999997</v>
      </c>
      <c r="B56" s="8">
        <v>12.9</v>
      </c>
      <c r="C56" s="3">
        <v>45286</v>
      </c>
      <c r="D56" s="4">
        <v>108431</v>
      </c>
      <c r="E56" s="4">
        <v>91928</v>
      </c>
      <c r="F56" s="4">
        <v>28174</v>
      </c>
    </row>
    <row r="57" spans="1:6" x14ac:dyDescent="0.25">
      <c r="A57" s="8">
        <v>35.6</v>
      </c>
      <c r="B57" s="8">
        <v>12.8</v>
      </c>
      <c r="C57" s="3">
        <v>37784</v>
      </c>
      <c r="D57" s="4">
        <v>92712</v>
      </c>
      <c r="E57" s="4">
        <v>60721</v>
      </c>
      <c r="F57" s="4">
        <v>19125</v>
      </c>
    </row>
    <row r="58" spans="1:6" x14ac:dyDescent="0.25">
      <c r="A58" s="8">
        <v>35.700000000000003</v>
      </c>
      <c r="B58" s="8">
        <v>12.4</v>
      </c>
      <c r="C58" s="3">
        <v>52284</v>
      </c>
      <c r="D58" s="4">
        <v>92143</v>
      </c>
      <c r="E58" s="4">
        <v>146028</v>
      </c>
      <c r="F58" s="4">
        <v>29763</v>
      </c>
    </row>
    <row r="59" spans="1:6" x14ac:dyDescent="0.25">
      <c r="A59" s="8">
        <v>34.299999999999997</v>
      </c>
      <c r="B59" s="8">
        <v>12.4</v>
      </c>
      <c r="C59" s="3">
        <v>42944</v>
      </c>
      <c r="D59" s="4">
        <v>86192</v>
      </c>
      <c r="E59" s="4">
        <v>98778</v>
      </c>
      <c r="F59" s="4">
        <v>22275</v>
      </c>
    </row>
    <row r="60" spans="1:6" x14ac:dyDescent="0.25">
      <c r="A60" s="8">
        <v>39.799999999999997</v>
      </c>
      <c r="B60" s="8">
        <v>13.4</v>
      </c>
      <c r="C60" s="3">
        <v>46036</v>
      </c>
      <c r="D60" s="4">
        <v>99508</v>
      </c>
      <c r="E60" s="4">
        <v>98343</v>
      </c>
      <c r="F60" s="4">
        <v>27005</v>
      </c>
    </row>
    <row r="61" spans="1:6" x14ac:dyDescent="0.25">
      <c r="A61" s="8">
        <v>36.200000000000003</v>
      </c>
      <c r="B61" s="8">
        <v>12.3</v>
      </c>
      <c r="C61" s="3">
        <v>50357</v>
      </c>
      <c r="D61" s="4">
        <v>90750</v>
      </c>
      <c r="E61" s="4">
        <v>126613</v>
      </c>
      <c r="F61" s="4">
        <v>24076</v>
      </c>
    </row>
    <row r="62" spans="1:6" x14ac:dyDescent="0.25">
      <c r="A62" s="8">
        <v>35.1</v>
      </c>
      <c r="B62" s="8">
        <v>12.3</v>
      </c>
      <c r="C62" s="3">
        <v>45521</v>
      </c>
      <c r="D62" s="4">
        <v>82720</v>
      </c>
      <c r="E62" s="4">
        <v>105346</v>
      </c>
      <c r="F62" s="4">
        <v>23293</v>
      </c>
    </row>
    <row r="63" spans="1:6" x14ac:dyDescent="0.25">
      <c r="A63" s="8">
        <v>35.6</v>
      </c>
      <c r="B63" s="8">
        <v>16.100000000000001</v>
      </c>
      <c r="C63" s="3">
        <v>30418</v>
      </c>
      <c r="D63" s="4">
        <v>139739</v>
      </c>
      <c r="E63" s="4">
        <v>24999</v>
      </c>
      <c r="F63" s="4">
        <v>16854</v>
      </c>
    </row>
    <row r="64" spans="1:6" x14ac:dyDescent="0.25">
      <c r="A64" s="8">
        <v>40.700000000000003</v>
      </c>
      <c r="B64" s="8">
        <v>12.7</v>
      </c>
      <c r="C64" s="3">
        <v>52500</v>
      </c>
      <c r="D64" s="4">
        <v>94792</v>
      </c>
      <c r="E64" s="4">
        <v>147222</v>
      </c>
      <c r="F64" s="4">
        <v>28867</v>
      </c>
    </row>
    <row r="65" spans="1:6" x14ac:dyDescent="0.25">
      <c r="A65" s="8">
        <v>33.5</v>
      </c>
      <c r="B65" s="8">
        <v>12.5</v>
      </c>
      <c r="C65" s="3">
        <v>41795</v>
      </c>
      <c r="D65" s="4">
        <v>94456</v>
      </c>
      <c r="E65" s="4">
        <v>91806</v>
      </c>
      <c r="F65" s="4">
        <v>21556</v>
      </c>
    </row>
    <row r="66" spans="1:6" x14ac:dyDescent="0.25">
      <c r="A66" s="8">
        <v>37.5</v>
      </c>
      <c r="B66" s="8">
        <v>12.5</v>
      </c>
      <c r="C66" s="3">
        <v>66667</v>
      </c>
      <c r="D66" s="4">
        <v>78906</v>
      </c>
      <c r="E66" s="4">
        <v>143750</v>
      </c>
      <c r="F66" s="4">
        <v>31758</v>
      </c>
    </row>
    <row r="67" spans="1:6" x14ac:dyDescent="0.25">
      <c r="A67" s="8">
        <v>37.6</v>
      </c>
      <c r="B67" s="8">
        <v>12.9</v>
      </c>
      <c r="C67" s="3">
        <v>38596</v>
      </c>
      <c r="D67" s="4">
        <v>95364</v>
      </c>
      <c r="E67" s="4">
        <v>54453</v>
      </c>
      <c r="F67" s="4">
        <v>17939</v>
      </c>
    </row>
    <row r="68" spans="1:6" x14ac:dyDescent="0.25">
      <c r="A68" s="8">
        <v>39.1</v>
      </c>
      <c r="B68" s="8">
        <v>12.6</v>
      </c>
      <c r="C68" s="3">
        <v>44286</v>
      </c>
      <c r="D68" s="4">
        <v>93103</v>
      </c>
      <c r="E68" s="4">
        <v>110465</v>
      </c>
      <c r="F68" s="4">
        <v>22579</v>
      </c>
    </row>
    <row r="69" spans="1:6" x14ac:dyDescent="0.25">
      <c r="A69" s="8">
        <v>33.1</v>
      </c>
      <c r="B69" s="8">
        <v>12.2</v>
      </c>
      <c r="C69" s="3">
        <v>37287</v>
      </c>
      <c r="D69" s="4">
        <v>75561</v>
      </c>
      <c r="E69" s="4">
        <v>86591</v>
      </c>
      <c r="F69" s="4">
        <v>19343</v>
      </c>
    </row>
    <row r="70" spans="1:6" x14ac:dyDescent="0.25">
      <c r="A70" s="8">
        <v>36.4</v>
      </c>
      <c r="B70" s="8">
        <v>12.9</v>
      </c>
      <c r="C70" s="3">
        <v>38184</v>
      </c>
      <c r="D70" s="4">
        <v>80099</v>
      </c>
      <c r="E70" s="4">
        <v>76438</v>
      </c>
      <c r="F70" s="4">
        <v>21534</v>
      </c>
    </row>
    <row r="71" spans="1:6" x14ac:dyDescent="0.25">
      <c r="A71" s="8">
        <v>37.299999999999997</v>
      </c>
      <c r="B71" s="8">
        <v>12.5</v>
      </c>
      <c r="C71" s="3">
        <v>47119</v>
      </c>
      <c r="D71" s="4">
        <v>88958</v>
      </c>
      <c r="E71" s="4">
        <v>102993</v>
      </c>
      <c r="F71" s="4">
        <v>22357</v>
      </c>
    </row>
    <row r="72" spans="1:6" x14ac:dyDescent="0.25">
      <c r="A72" s="8">
        <v>38.700000000000003</v>
      </c>
      <c r="B72" s="8">
        <v>13.6</v>
      </c>
      <c r="C72" s="3">
        <v>44520</v>
      </c>
      <c r="D72" s="4">
        <v>96112</v>
      </c>
      <c r="E72" s="4">
        <v>93915</v>
      </c>
      <c r="F72" s="4">
        <v>25276</v>
      </c>
    </row>
    <row r="73" spans="1:6" x14ac:dyDescent="0.25">
      <c r="A73" s="8">
        <v>36.9</v>
      </c>
      <c r="B73" s="8">
        <v>12.7</v>
      </c>
      <c r="C73" s="3">
        <v>52838</v>
      </c>
      <c r="D73" s="4">
        <v>101705</v>
      </c>
      <c r="E73" s="4">
        <v>75040</v>
      </c>
      <c r="F73" s="4">
        <v>23077</v>
      </c>
    </row>
    <row r="74" spans="1:6" x14ac:dyDescent="0.25">
      <c r="A74" s="8">
        <v>32.700000000000003</v>
      </c>
      <c r="B74" s="8">
        <v>12.3</v>
      </c>
      <c r="C74" s="3">
        <v>34688</v>
      </c>
      <c r="D74" s="4">
        <v>82870</v>
      </c>
      <c r="E74" s="4">
        <v>93750</v>
      </c>
      <c r="F74" s="4">
        <v>20082</v>
      </c>
    </row>
    <row r="75" spans="1:6" x14ac:dyDescent="0.25">
      <c r="A75" s="8">
        <v>36.1</v>
      </c>
      <c r="B75" s="8">
        <v>12.4</v>
      </c>
      <c r="C75" s="3">
        <v>31770</v>
      </c>
      <c r="D75" s="4">
        <v>74525</v>
      </c>
      <c r="E75" s="4">
        <v>47446</v>
      </c>
      <c r="F75" s="4">
        <v>15912</v>
      </c>
    </row>
    <row r="76" spans="1:6" x14ac:dyDescent="0.25">
      <c r="A76" s="8">
        <v>39.5</v>
      </c>
      <c r="B76" s="8">
        <v>12.8</v>
      </c>
      <c r="C76" s="3">
        <v>32994</v>
      </c>
      <c r="D76" s="4">
        <v>89223</v>
      </c>
      <c r="E76" s="4">
        <v>50592</v>
      </c>
      <c r="F76" s="4">
        <v>21145</v>
      </c>
    </row>
    <row r="77" spans="1:6" x14ac:dyDescent="0.25">
      <c r="A77" s="8">
        <v>36.5</v>
      </c>
      <c r="B77" s="8">
        <v>12.3</v>
      </c>
      <c r="C77" s="3">
        <v>33891</v>
      </c>
      <c r="D77" s="4">
        <v>72739</v>
      </c>
      <c r="E77" s="4">
        <v>81880</v>
      </c>
      <c r="F77" s="4">
        <v>18340</v>
      </c>
    </row>
    <row r="78" spans="1:6" x14ac:dyDescent="0.25">
      <c r="A78" s="8">
        <v>32.9</v>
      </c>
      <c r="B78" s="8">
        <v>12.4</v>
      </c>
      <c r="C78" s="3">
        <v>37813</v>
      </c>
      <c r="D78" s="4">
        <v>86667</v>
      </c>
      <c r="E78" s="4">
        <v>69643</v>
      </c>
      <c r="F78" s="4">
        <v>19196</v>
      </c>
    </row>
    <row r="79" spans="1:6" x14ac:dyDescent="0.25">
      <c r="A79" s="8">
        <v>29.9</v>
      </c>
      <c r="B79" s="8">
        <v>12.3</v>
      </c>
      <c r="C79" s="3">
        <v>46528</v>
      </c>
      <c r="D79" s="4">
        <v>88889</v>
      </c>
      <c r="E79" s="4">
        <v>96591</v>
      </c>
      <c r="F79" s="4">
        <v>21798</v>
      </c>
    </row>
    <row r="80" spans="1:6" x14ac:dyDescent="0.25">
      <c r="A80" s="8">
        <v>32.1</v>
      </c>
      <c r="B80" s="8">
        <v>12.3</v>
      </c>
      <c r="C80" s="3">
        <v>30319</v>
      </c>
      <c r="D80" s="4">
        <v>67083</v>
      </c>
      <c r="E80" s="4">
        <v>34367</v>
      </c>
      <c r="F80" s="4">
        <v>13677</v>
      </c>
    </row>
    <row r="81" spans="1:6" x14ac:dyDescent="0.25">
      <c r="A81" s="8">
        <v>36.1</v>
      </c>
      <c r="B81" s="8">
        <v>13.3</v>
      </c>
      <c r="C81" s="3">
        <v>36492</v>
      </c>
      <c r="D81" s="4">
        <v>172768</v>
      </c>
      <c r="E81" s="4">
        <v>24999</v>
      </c>
      <c r="F81" s="4">
        <v>20572</v>
      </c>
    </row>
    <row r="82" spans="1:6" x14ac:dyDescent="0.25">
      <c r="A82" s="8">
        <v>35.9</v>
      </c>
      <c r="B82" s="8">
        <v>12.4</v>
      </c>
      <c r="C82" s="3">
        <v>51818</v>
      </c>
      <c r="D82" s="4">
        <v>80357</v>
      </c>
      <c r="E82" s="4">
        <v>135185</v>
      </c>
      <c r="F82" s="4">
        <v>26242</v>
      </c>
    </row>
    <row r="83" spans="1:6" x14ac:dyDescent="0.25">
      <c r="A83" s="8">
        <v>32.700000000000003</v>
      </c>
      <c r="B83" s="8">
        <v>12.2</v>
      </c>
      <c r="C83" s="3">
        <v>35625</v>
      </c>
      <c r="D83" s="4">
        <v>64737</v>
      </c>
      <c r="E83" s="4">
        <v>76321</v>
      </c>
      <c r="F83" s="4">
        <v>17077</v>
      </c>
    </row>
    <row r="84" spans="1:6" x14ac:dyDescent="0.25">
      <c r="A84" s="8">
        <v>37.200000000000003</v>
      </c>
      <c r="B84" s="8">
        <v>12.6</v>
      </c>
      <c r="C84" s="3">
        <v>36789</v>
      </c>
      <c r="D84" s="4">
        <v>86563</v>
      </c>
      <c r="E84" s="4">
        <v>69764</v>
      </c>
      <c r="F84" s="4">
        <v>20020</v>
      </c>
    </row>
    <row r="85" spans="1:6" x14ac:dyDescent="0.25">
      <c r="A85" s="8">
        <v>38.799999999999997</v>
      </c>
      <c r="B85" s="8">
        <v>12.3</v>
      </c>
      <c r="C85" s="3">
        <v>42750</v>
      </c>
      <c r="D85" s="4">
        <v>77717</v>
      </c>
      <c r="E85" s="4">
        <v>95192</v>
      </c>
      <c r="F85" s="4">
        <v>25385</v>
      </c>
    </row>
    <row r="86" spans="1:6" x14ac:dyDescent="0.25">
      <c r="A86" s="8">
        <v>37.5</v>
      </c>
      <c r="B86" s="8">
        <v>13</v>
      </c>
      <c r="C86" s="3">
        <v>30412</v>
      </c>
      <c r="D86" s="4">
        <v>138911</v>
      </c>
      <c r="E86" s="4">
        <v>24999</v>
      </c>
      <c r="F86" s="4">
        <v>20463</v>
      </c>
    </row>
    <row r="87" spans="1:6" x14ac:dyDescent="0.25">
      <c r="A87" s="8">
        <v>36.4</v>
      </c>
      <c r="B87" s="8">
        <v>12.5</v>
      </c>
      <c r="C87" s="3">
        <v>37083</v>
      </c>
      <c r="D87" s="4">
        <v>70909</v>
      </c>
      <c r="E87" s="4">
        <v>95833</v>
      </c>
      <c r="F87" s="4">
        <v>21670</v>
      </c>
    </row>
    <row r="88" spans="1:6" x14ac:dyDescent="0.25">
      <c r="A88" s="8">
        <v>42.4</v>
      </c>
      <c r="B88" s="8">
        <v>12.6</v>
      </c>
      <c r="C88" s="3">
        <v>31563</v>
      </c>
      <c r="D88" s="4">
        <v>81597</v>
      </c>
      <c r="E88" s="4">
        <v>71759</v>
      </c>
      <c r="F88" s="4">
        <v>15961</v>
      </c>
    </row>
    <row r="89" spans="1:6" x14ac:dyDescent="0.25">
      <c r="A89" s="8">
        <v>19.5</v>
      </c>
      <c r="B89" s="8">
        <v>16.100000000000001</v>
      </c>
      <c r="C89" s="3">
        <v>15395</v>
      </c>
      <c r="D89" s="4">
        <v>67500</v>
      </c>
      <c r="E89" s="4">
        <v>24999</v>
      </c>
      <c r="F89" s="4">
        <v>5956</v>
      </c>
    </row>
    <row r="90" spans="1:6" x14ac:dyDescent="0.25">
      <c r="A90" s="8">
        <v>30.5</v>
      </c>
      <c r="B90" s="8">
        <v>12.8</v>
      </c>
      <c r="C90" s="3">
        <v>21433</v>
      </c>
      <c r="D90" s="4">
        <v>83456</v>
      </c>
      <c r="E90" s="4">
        <v>24999</v>
      </c>
      <c r="F90" s="4">
        <v>11380</v>
      </c>
    </row>
    <row r="91" spans="1:6" x14ac:dyDescent="0.25">
      <c r="A91" s="8">
        <v>33.200000000000003</v>
      </c>
      <c r="B91" s="8">
        <v>12.3</v>
      </c>
      <c r="C91" s="3">
        <v>31250</v>
      </c>
      <c r="D91" s="4">
        <v>91049</v>
      </c>
      <c r="E91" s="4">
        <v>52976</v>
      </c>
      <c r="F91" s="4">
        <v>18959</v>
      </c>
    </row>
    <row r="92" spans="1:6" x14ac:dyDescent="0.25">
      <c r="A92" s="8">
        <v>36.700000000000003</v>
      </c>
      <c r="B92" s="8">
        <v>12.5</v>
      </c>
      <c r="C92" s="3">
        <v>31344</v>
      </c>
      <c r="D92" s="4">
        <v>77541</v>
      </c>
      <c r="E92" s="4">
        <v>36510</v>
      </c>
      <c r="F92" s="4">
        <v>16100</v>
      </c>
    </row>
    <row r="93" spans="1:6" x14ac:dyDescent="0.25">
      <c r="A93" s="8">
        <v>32.4</v>
      </c>
      <c r="B93" s="8">
        <v>12.6</v>
      </c>
      <c r="C93" s="3">
        <v>29733</v>
      </c>
      <c r="D93" s="4">
        <v>60252</v>
      </c>
      <c r="E93" s="4">
        <v>27531</v>
      </c>
      <c r="F93" s="4">
        <v>14620</v>
      </c>
    </row>
    <row r="94" spans="1:6" x14ac:dyDescent="0.25">
      <c r="A94" s="8">
        <v>36.5</v>
      </c>
      <c r="B94" s="8">
        <v>12.4</v>
      </c>
      <c r="C94" s="3">
        <v>41607</v>
      </c>
      <c r="D94" s="4">
        <v>76270</v>
      </c>
      <c r="E94" s="4">
        <v>98455</v>
      </c>
      <c r="F94" s="4">
        <v>22340</v>
      </c>
    </row>
    <row r="95" spans="1:6" x14ac:dyDescent="0.25">
      <c r="A95" s="8">
        <v>33.9</v>
      </c>
      <c r="B95" s="8">
        <v>12.1</v>
      </c>
      <c r="C95" s="3">
        <v>32813</v>
      </c>
      <c r="D95" s="4">
        <v>40313</v>
      </c>
      <c r="E95" s="4">
        <v>79167</v>
      </c>
      <c r="F95" s="4">
        <v>26405</v>
      </c>
    </row>
    <row r="96" spans="1:6" x14ac:dyDescent="0.25">
      <c r="A96" s="8">
        <v>29.6</v>
      </c>
      <c r="B96" s="8">
        <v>12.1</v>
      </c>
      <c r="C96" s="3">
        <v>29375</v>
      </c>
      <c r="D96" s="4">
        <v>52096</v>
      </c>
      <c r="E96" s="4">
        <v>24999</v>
      </c>
      <c r="F96" s="4">
        <v>13693</v>
      </c>
    </row>
    <row r="97" spans="1:6" x14ac:dyDescent="0.25">
      <c r="A97" s="8">
        <v>37.5</v>
      </c>
      <c r="B97" s="8">
        <v>11.1</v>
      </c>
      <c r="C97" s="3">
        <v>34896</v>
      </c>
      <c r="D97" s="4">
        <v>65357</v>
      </c>
      <c r="E97" s="4">
        <v>81818</v>
      </c>
      <c r="F97" s="4">
        <v>20586</v>
      </c>
    </row>
    <row r="98" spans="1:6" x14ac:dyDescent="0.25">
      <c r="A98" s="8">
        <v>34</v>
      </c>
      <c r="B98" s="8">
        <v>12.6</v>
      </c>
      <c r="C98" s="3">
        <v>20578</v>
      </c>
      <c r="D98" s="4">
        <v>113239</v>
      </c>
      <c r="E98" s="4">
        <v>24999</v>
      </c>
      <c r="F98" s="4">
        <v>14095</v>
      </c>
    </row>
    <row r="99" spans="1:6" x14ac:dyDescent="0.25">
      <c r="A99" s="8">
        <v>28.7</v>
      </c>
      <c r="B99" s="8">
        <v>12.1</v>
      </c>
      <c r="C99" s="3">
        <v>32574</v>
      </c>
      <c r="D99" s="4">
        <v>50244</v>
      </c>
      <c r="E99" s="4">
        <v>49662</v>
      </c>
      <c r="F99" s="4">
        <v>14393</v>
      </c>
    </row>
    <row r="100" spans="1:6" x14ac:dyDescent="0.25">
      <c r="A100" s="8">
        <v>36.1</v>
      </c>
      <c r="B100" s="8">
        <v>12.2</v>
      </c>
      <c r="C100" s="3">
        <v>30589</v>
      </c>
      <c r="D100" s="4">
        <v>69375</v>
      </c>
      <c r="E100" s="4">
        <v>48890</v>
      </c>
      <c r="F100" s="4">
        <v>16352</v>
      </c>
    </row>
    <row r="101" spans="1:6" x14ac:dyDescent="0.25">
      <c r="A101" s="8">
        <v>30.6</v>
      </c>
      <c r="B101" s="8">
        <v>12.3</v>
      </c>
      <c r="C101" s="3">
        <v>26565</v>
      </c>
      <c r="D101" s="4">
        <v>64038</v>
      </c>
      <c r="E101" s="4">
        <v>42543</v>
      </c>
      <c r="F101" s="4">
        <v>17410</v>
      </c>
    </row>
    <row r="102" spans="1:6" x14ac:dyDescent="0.25">
      <c r="A102" s="8">
        <v>22.8</v>
      </c>
      <c r="B102" s="8">
        <v>12.3</v>
      </c>
      <c r="C102" s="3">
        <v>16590</v>
      </c>
      <c r="D102" s="4">
        <v>67850</v>
      </c>
      <c r="E102" s="4">
        <v>24999</v>
      </c>
      <c r="F102" s="4">
        <v>10436</v>
      </c>
    </row>
    <row r="103" spans="1:6" x14ac:dyDescent="0.25">
      <c r="A103" s="8">
        <v>30.3</v>
      </c>
      <c r="B103" s="8">
        <v>12.2</v>
      </c>
      <c r="C103" s="3">
        <v>9354</v>
      </c>
      <c r="D103" s="4">
        <v>91708</v>
      </c>
      <c r="E103" s="4">
        <v>24999</v>
      </c>
      <c r="F103" s="4">
        <v>9904</v>
      </c>
    </row>
    <row r="104" spans="1:6" x14ac:dyDescent="0.25">
      <c r="A104" s="8">
        <v>22</v>
      </c>
      <c r="B104" s="8">
        <v>12</v>
      </c>
      <c r="C104" s="3">
        <v>14115</v>
      </c>
      <c r="D104" s="4">
        <v>53923</v>
      </c>
      <c r="E104" s="4">
        <v>24999</v>
      </c>
      <c r="F104" s="4">
        <v>9071</v>
      </c>
    </row>
    <row r="105" spans="1:6" x14ac:dyDescent="0.25">
      <c r="A105" s="8">
        <v>30.8</v>
      </c>
      <c r="B105" s="8">
        <v>11.9</v>
      </c>
      <c r="C105" s="3">
        <v>17992</v>
      </c>
      <c r="D105" s="4">
        <v>46885</v>
      </c>
      <c r="E105" s="4">
        <v>24999</v>
      </c>
      <c r="F105" s="4">
        <v>10679</v>
      </c>
    </row>
    <row r="106" spans="1:6" x14ac:dyDescent="0.25">
      <c r="A106" s="8">
        <v>35.1</v>
      </c>
      <c r="B106" s="8">
        <v>11</v>
      </c>
      <c r="C106" s="3">
        <v>7741</v>
      </c>
      <c r="D106" s="4">
        <v>99375</v>
      </c>
      <c r="E106" s="4">
        <v>24999</v>
      </c>
      <c r="F106" s="4">
        <v>6207</v>
      </c>
    </row>
  </sheetData>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4F82C0-7266-40B5-9B10-B32F33DD9183}">
  <dimension ref="A1:M12"/>
  <sheetViews>
    <sheetView showGridLines="0" workbookViewId="0"/>
  </sheetViews>
  <sheetFormatPr defaultRowHeight="15" x14ac:dyDescent="0.25"/>
  <cols>
    <col min="1" max="1" width="24.140625" bestFit="1" customWidth="1"/>
    <col min="2" max="2" width="18" bestFit="1" customWidth="1"/>
  </cols>
  <sheetData>
    <row r="1" spans="1:13" x14ac:dyDescent="0.25">
      <c r="M1" t="s">
        <v>216</v>
      </c>
    </row>
    <row r="2" spans="1:13" x14ac:dyDescent="0.25">
      <c r="A2" s="33" t="s">
        <v>97</v>
      </c>
      <c r="B2" s="30" t="s">
        <v>217</v>
      </c>
    </row>
    <row r="3" spans="1:13" x14ac:dyDescent="0.25">
      <c r="A3" s="33" t="s">
        <v>218</v>
      </c>
      <c r="B3" s="30" t="b">
        <v>1</v>
      </c>
    </row>
    <row r="4" spans="1:13" x14ac:dyDescent="0.25">
      <c r="A4" s="33" t="s">
        <v>81</v>
      </c>
      <c r="B4" s="30">
        <v>2</v>
      </c>
    </row>
    <row r="5" spans="1:13" x14ac:dyDescent="0.25">
      <c r="A5" s="33" t="s">
        <v>82</v>
      </c>
      <c r="B5" s="30" t="s">
        <v>219</v>
      </c>
      <c r="D5" s="30"/>
      <c r="E5" s="30" t="s">
        <v>11</v>
      </c>
      <c r="F5" s="30" t="s">
        <v>12</v>
      </c>
      <c r="G5" s="30" t="s">
        <v>15</v>
      </c>
    </row>
    <row r="6" spans="1:13" x14ac:dyDescent="0.25">
      <c r="A6" s="33" t="s">
        <v>192</v>
      </c>
      <c r="B6" s="30" t="s">
        <v>220</v>
      </c>
      <c r="D6" s="30"/>
      <c r="E6" s="30">
        <v>1</v>
      </c>
      <c r="F6" s="30">
        <v>2</v>
      </c>
      <c r="G6" s="30">
        <v>5</v>
      </c>
    </row>
    <row r="7" spans="1:13" x14ac:dyDescent="0.25">
      <c r="A7" s="33" t="s">
        <v>109</v>
      </c>
      <c r="B7" s="30" t="s">
        <v>221</v>
      </c>
      <c r="D7" s="30"/>
      <c r="E7" s="30" t="s">
        <v>100</v>
      </c>
      <c r="F7" s="30" t="s">
        <v>100</v>
      </c>
      <c r="G7" s="30" t="s">
        <v>101</v>
      </c>
    </row>
    <row r="8" spans="1:13" x14ac:dyDescent="0.25">
      <c r="A8" s="33" t="s">
        <v>222</v>
      </c>
      <c r="B8" s="30" t="s">
        <v>223</v>
      </c>
      <c r="D8" s="30"/>
      <c r="E8" s="30" t="s">
        <v>224</v>
      </c>
      <c r="F8" s="30" t="s">
        <v>224</v>
      </c>
      <c r="G8" s="30"/>
    </row>
    <row r="9" spans="1:13" x14ac:dyDescent="0.25">
      <c r="A9" s="33" t="s">
        <v>225</v>
      </c>
      <c r="B9" s="30" t="s">
        <v>226</v>
      </c>
      <c r="D9" s="30"/>
      <c r="E9" s="30" t="s">
        <v>11</v>
      </c>
      <c r="F9" s="30" t="s">
        <v>12</v>
      </c>
      <c r="G9" s="30"/>
    </row>
    <row r="10" spans="1:13" x14ac:dyDescent="0.25">
      <c r="A10" s="33" t="s">
        <v>111</v>
      </c>
      <c r="B10" s="30" t="s">
        <v>227</v>
      </c>
      <c r="D10" s="30">
        <v>-36.896679162546697</v>
      </c>
      <c r="E10" s="30">
        <v>4.8652675984523074E-2</v>
      </c>
      <c r="F10" s="30">
        <v>0.42072489766256793</v>
      </c>
    </row>
    <row r="11" spans="1:13" x14ac:dyDescent="0.25">
      <c r="A11" s="33" t="s">
        <v>197</v>
      </c>
      <c r="B11" s="30">
        <v>1</v>
      </c>
      <c r="E11" s="30">
        <v>0</v>
      </c>
      <c r="F11" s="30">
        <v>1</v>
      </c>
    </row>
    <row r="12" spans="1:13" x14ac:dyDescent="0.25">
      <c r="A12" s="33" t="s">
        <v>120</v>
      </c>
      <c r="B12" s="30">
        <v>0.5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V106"/>
  <sheetViews>
    <sheetView workbookViewId="0">
      <selection activeCell="S11" sqref="S11"/>
    </sheetView>
  </sheetViews>
  <sheetFormatPr defaultColWidth="8.7109375" defaultRowHeight="15" x14ac:dyDescent="0.25"/>
  <cols>
    <col min="1" max="1" width="13.28515625" style="21" bestFit="1" customWidth="1"/>
    <col min="2" max="2" width="23.28515625" style="21" bestFit="1" customWidth="1"/>
    <col min="3" max="3" width="15.140625" style="21" bestFit="1" customWidth="1"/>
    <col min="4" max="4" width="19.140625" style="21" bestFit="1" customWidth="1"/>
    <col min="5" max="5" width="25.28515625" style="21" bestFit="1" customWidth="1"/>
    <col min="6" max="6" width="22.140625" style="21" bestFit="1" customWidth="1"/>
    <col min="7" max="16384" width="8.7109375" style="21"/>
  </cols>
  <sheetData>
    <row r="1" spans="1:256" x14ac:dyDescent="0.25">
      <c r="A1" s="10" t="s">
        <v>0</v>
      </c>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c r="IV1" s="15"/>
    </row>
    <row r="3" spans="1:256" x14ac:dyDescent="0.25">
      <c r="B3" s="11"/>
      <c r="C3" s="12"/>
      <c r="D3" s="11"/>
      <c r="E3" s="11"/>
      <c r="F3" s="11"/>
      <c r="G3" s="9"/>
      <c r="H3" s="9"/>
      <c r="I3" s="9"/>
      <c r="J3" s="9"/>
      <c r="K3" s="9"/>
      <c r="L3" s="9"/>
      <c r="M3" s="9"/>
      <c r="N3" s="9"/>
      <c r="O3" s="9"/>
      <c r="P3" s="9"/>
      <c r="Q3" s="9"/>
      <c r="R3" s="9"/>
      <c r="S3" s="9"/>
      <c r="T3" s="9"/>
      <c r="U3" s="9"/>
      <c r="V3" s="9"/>
      <c r="W3" s="9"/>
      <c r="X3" s="9"/>
      <c r="Y3" s="9"/>
      <c r="Z3" s="9"/>
      <c r="AA3" s="9"/>
      <c r="AB3" s="9"/>
      <c r="AC3" s="9"/>
      <c r="AD3" s="9"/>
      <c r="AE3" s="9"/>
      <c r="AF3" s="9"/>
      <c r="AG3" s="9"/>
      <c r="AH3" s="9"/>
      <c r="AI3" s="9"/>
      <c r="AJ3" s="9"/>
      <c r="AK3" s="9"/>
      <c r="AL3" s="9"/>
      <c r="AM3" s="9"/>
      <c r="AN3" s="9"/>
      <c r="AO3" s="9"/>
      <c r="AP3" s="9"/>
      <c r="AQ3" s="9"/>
      <c r="AR3" s="9"/>
      <c r="AS3" s="9"/>
      <c r="AT3" s="9"/>
      <c r="AU3" s="9"/>
      <c r="AV3" s="9"/>
      <c r="AW3" s="9"/>
      <c r="AX3" s="9"/>
      <c r="AY3" s="9"/>
      <c r="AZ3" s="9"/>
      <c r="BA3" s="9"/>
      <c r="BB3" s="9"/>
      <c r="BC3" s="9"/>
      <c r="BD3" s="9"/>
      <c r="BE3" s="9"/>
      <c r="BF3" s="9"/>
      <c r="BG3" s="9"/>
      <c r="BH3" s="9"/>
      <c r="BI3" s="9"/>
      <c r="BJ3" s="9"/>
      <c r="BK3" s="9"/>
      <c r="BL3" s="9"/>
      <c r="BM3" s="9"/>
      <c r="BN3" s="9"/>
      <c r="BO3" s="9"/>
      <c r="BP3" s="9"/>
      <c r="BQ3" s="9"/>
      <c r="BR3" s="9"/>
      <c r="BS3" s="9"/>
      <c r="BT3" s="9"/>
      <c r="BU3" s="9"/>
      <c r="BV3" s="9"/>
      <c r="BW3" s="9"/>
      <c r="BX3" s="9"/>
      <c r="BY3" s="9"/>
      <c r="BZ3" s="9"/>
      <c r="CA3" s="9"/>
      <c r="CB3" s="9"/>
      <c r="CC3" s="9"/>
      <c r="CD3" s="9"/>
      <c r="CE3" s="9"/>
      <c r="CF3" s="9"/>
      <c r="CG3" s="9"/>
      <c r="CH3" s="9"/>
      <c r="CI3" s="9"/>
      <c r="CJ3" s="9"/>
      <c r="CK3" s="9"/>
      <c r="CL3" s="9"/>
      <c r="CM3" s="9"/>
      <c r="CN3" s="9"/>
      <c r="CO3" s="9"/>
      <c r="CP3" s="9"/>
      <c r="CQ3" s="9"/>
      <c r="CR3" s="9"/>
      <c r="CS3" s="9"/>
      <c r="CT3" s="9"/>
      <c r="CU3" s="9"/>
      <c r="CV3" s="9"/>
      <c r="CW3" s="9"/>
      <c r="CX3" s="9"/>
      <c r="CY3" s="9"/>
      <c r="CZ3" s="9"/>
      <c r="DA3" s="9"/>
      <c r="DB3" s="9"/>
      <c r="DC3" s="9"/>
      <c r="DD3" s="9"/>
      <c r="DE3" s="9"/>
      <c r="DF3" s="9"/>
      <c r="DG3" s="9"/>
      <c r="DH3" s="9"/>
      <c r="DI3" s="9"/>
      <c r="DJ3" s="9"/>
      <c r="DK3" s="9"/>
      <c r="DL3" s="9"/>
      <c r="DM3" s="9"/>
      <c r="DN3" s="9"/>
      <c r="DO3" s="9"/>
      <c r="DP3" s="9"/>
      <c r="DQ3" s="9"/>
      <c r="DR3" s="9"/>
      <c r="DS3" s="9"/>
      <c r="DT3" s="9"/>
      <c r="DU3" s="9"/>
      <c r="DV3" s="9"/>
      <c r="DW3" s="9"/>
      <c r="DX3" s="9"/>
      <c r="DY3" s="9"/>
      <c r="DZ3" s="9"/>
      <c r="EA3" s="9"/>
      <c r="EB3" s="9"/>
      <c r="EC3" s="9"/>
      <c r="ED3" s="9"/>
      <c r="EE3" s="9"/>
      <c r="EF3" s="9"/>
      <c r="EG3" s="9"/>
      <c r="EH3" s="9"/>
      <c r="EI3" s="9"/>
      <c r="EJ3" s="9"/>
      <c r="EK3" s="9"/>
      <c r="EL3" s="9"/>
      <c r="EM3" s="9"/>
      <c r="EN3" s="9"/>
      <c r="EO3" s="9"/>
      <c r="EP3" s="9"/>
      <c r="EQ3" s="9"/>
      <c r="ER3" s="9"/>
      <c r="ES3" s="9"/>
      <c r="ET3" s="9"/>
      <c r="EU3" s="9"/>
      <c r="EV3" s="9"/>
      <c r="EW3" s="9"/>
      <c r="EX3" s="9"/>
      <c r="EY3" s="9"/>
      <c r="EZ3" s="9"/>
      <c r="FA3" s="9"/>
      <c r="FB3" s="9"/>
      <c r="FC3" s="9"/>
      <c r="FD3" s="9"/>
      <c r="FE3" s="9"/>
      <c r="FF3" s="9"/>
      <c r="FG3" s="9"/>
      <c r="FH3" s="9"/>
      <c r="FI3" s="9"/>
      <c r="FJ3" s="9"/>
      <c r="FK3" s="9"/>
      <c r="FL3" s="9"/>
      <c r="FM3" s="9"/>
      <c r="FN3" s="9"/>
      <c r="FO3" s="9"/>
      <c r="FP3" s="9"/>
      <c r="FQ3" s="9"/>
      <c r="FR3" s="9"/>
      <c r="FS3" s="9"/>
      <c r="FT3" s="9"/>
      <c r="FU3" s="9"/>
      <c r="FV3" s="9"/>
      <c r="FW3" s="9"/>
      <c r="FX3" s="9"/>
      <c r="FY3" s="9"/>
      <c r="FZ3" s="9"/>
      <c r="GA3" s="9"/>
      <c r="GB3" s="9"/>
      <c r="GC3" s="9"/>
      <c r="GD3" s="9"/>
      <c r="GE3" s="9"/>
      <c r="GF3" s="9"/>
      <c r="GG3" s="9"/>
      <c r="GH3" s="9"/>
      <c r="GI3" s="9"/>
      <c r="GJ3" s="9"/>
      <c r="GK3" s="9"/>
      <c r="GL3" s="9"/>
      <c r="GM3" s="9"/>
      <c r="GN3" s="9"/>
      <c r="GO3" s="9"/>
      <c r="GP3" s="9"/>
      <c r="GQ3" s="9"/>
      <c r="GR3" s="9"/>
      <c r="GS3" s="9"/>
      <c r="GT3" s="9"/>
      <c r="GU3" s="9"/>
      <c r="GV3" s="9"/>
      <c r="GW3" s="9"/>
      <c r="GX3" s="9"/>
      <c r="GY3" s="9"/>
      <c r="GZ3" s="9"/>
      <c r="HA3" s="9"/>
      <c r="HB3" s="9"/>
      <c r="HC3" s="9"/>
      <c r="HD3" s="9"/>
      <c r="HE3" s="9"/>
      <c r="HF3" s="9"/>
      <c r="HG3" s="9"/>
      <c r="HH3" s="9"/>
      <c r="HI3" s="9"/>
      <c r="HJ3" s="9"/>
      <c r="HK3" s="9"/>
      <c r="HL3" s="9"/>
      <c r="HM3" s="9"/>
      <c r="HN3" s="9"/>
      <c r="HO3" s="9"/>
      <c r="HP3" s="9"/>
      <c r="HQ3" s="9"/>
      <c r="HR3" s="9"/>
      <c r="HS3" s="9"/>
      <c r="HT3" s="9"/>
      <c r="HU3" s="9"/>
      <c r="HV3" s="9"/>
      <c r="HW3" s="9"/>
      <c r="HX3" s="9"/>
      <c r="HY3" s="9"/>
      <c r="HZ3" s="9"/>
      <c r="IA3" s="9"/>
      <c r="IB3" s="9"/>
      <c r="IC3" s="9"/>
      <c r="ID3" s="9"/>
      <c r="IE3" s="9"/>
      <c r="IF3" s="9"/>
      <c r="IG3" s="9"/>
      <c r="IH3" s="9"/>
      <c r="II3" s="9"/>
      <c r="IJ3" s="9"/>
      <c r="IK3" s="9"/>
      <c r="IL3" s="9"/>
      <c r="IM3" s="9"/>
      <c r="IN3" s="9"/>
      <c r="IO3" s="9"/>
      <c r="IP3" s="9"/>
      <c r="IQ3" s="9"/>
      <c r="IR3" s="9"/>
      <c r="IS3" s="9"/>
      <c r="IT3" s="9"/>
      <c r="IU3" s="9"/>
      <c r="IV3" s="9"/>
    </row>
    <row r="4" spans="1:256" ht="15.75" thickBot="1" x14ac:dyDescent="0.3">
      <c r="A4" s="13" t="s">
        <v>16</v>
      </c>
      <c r="B4" s="13" t="s">
        <v>17</v>
      </c>
      <c r="C4" s="14" t="s">
        <v>18</v>
      </c>
      <c r="D4" s="13" t="s">
        <v>19</v>
      </c>
      <c r="E4" s="13" t="s">
        <v>20</v>
      </c>
      <c r="F4" s="13" t="s">
        <v>21</v>
      </c>
      <c r="G4" s="9"/>
      <c r="H4" s="9"/>
      <c r="I4" s="9"/>
      <c r="J4" s="9"/>
      <c r="K4" s="9"/>
      <c r="L4" s="9"/>
      <c r="M4" s="9"/>
      <c r="N4" s="9"/>
      <c r="O4" s="9"/>
      <c r="P4" s="9"/>
      <c r="Q4" s="9"/>
      <c r="R4" s="9"/>
      <c r="S4" s="9" t="s">
        <v>280</v>
      </c>
      <c r="T4" s="9"/>
      <c r="U4" s="9"/>
      <c r="V4" s="9"/>
      <c r="W4" s="9"/>
      <c r="X4" s="9"/>
      <c r="Y4" s="9"/>
      <c r="Z4" s="9"/>
      <c r="AA4" s="9"/>
      <c r="AB4" s="9"/>
      <c r="AC4" s="9"/>
      <c r="AD4" s="9"/>
      <c r="AE4" s="9"/>
      <c r="AF4" s="9"/>
      <c r="AG4" s="9"/>
      <c r="AH4" s="9"/>
      <c r="AI4" s="9"/>
      <c r="AJ4" s="9"/>
      <c r="AK4" s="9"/>
      <c r="AL4" s="9"/>
      <c r="AM4" s="9"/>
      <c r="AN4" s="9"/>
      <c r="AO4" s="9"/>
      <c r="AP4" s="9"/>
      <c r="AQ4" s="9"/>
      <c r="AR4" s="9"/>
      <c r="AS4" s="9"/>
      <c r="AT4" s="9"/>
      <c r="AU4" s="9"/>
      <c r="AV4" s="9"/>
      <c r="AW4" s="9"/>
      <c r="AX4" s="9"/>
      <c r="AY4" s="9"/>
      <c r="AZ4" s="9"/>
      <c r="BA4" s="9"/>
      <c r="BB4" s="9"/>
      <c r="BC4" s="9"/>
      <c r="BD4" s="9"/>
      <c r="BE4" s="9"/>
      <c r="BF4" s="9"/>
      <c r="BG4" s="9"/>
      <c r="BH4" s="9"/>
      <c r="BI4" s="9"/>
      <c r="BJ4" s="9"/>
      <c r="BK4" s="9"/>
      <c r="BL4" s="9"/>
      <c r="BM4" s="9"/>
      <c r="BN4" s="9"/>
      <c r="BO4" s="9"/>
      <c r="BP4" s="9"/>
      <c r="BQ4" s="9"/>
      <c r="BR4" s="9"/>
      <c r="BS4" s="9"/>
      <c r="BT4" s="9"/>
      <c r="BU4" s="9"/>
      <c r="BV4" s="9"/>
      <c r="BW4" s="9"/>
      <c r="BX4" s="9"/>
      <c r="BY4" s="9"/>
      <c r="BZ4" s="9"/>
      <c r="CA4" s="9"/>
      <c r="CB4" s="9"/>
      <c r="CC4" s="9"/>
      <c r="CD4" s="9"/>
      <c r="CE4" s="9"/>
      <c r="CF4" s="9"/>
      <c r="CG4" s="9"/>
      <c r="CH4" s="9"/>
      <c r="CI4" s="9"/>
      <c r="CJ4" s="9"/>
      <c r="CK4" s="9"/>
      <c r="CL4" s="9"/>
      <c r="CM4" s="9"/>
      <c r="CN4" s="9"/>
      <c r="CO4" s="9"/>
      <c r="CP4" s="9"/>
      <c r="CQ4" s="9"/>
      <c r="CR4" s="9"/>
      <c r="CS4" s="9"/>
      <c r="CT4" s="9"/>
      <c r="CU4" s="9"/>
      <c r="CV4" s="9"/>
      <c r="CW4" s="9"/>
      <c r="CX4" s="9"/>
      <c r="CY4" s="9"/>
      <c r="CZ4" s="9"/>
      <c r="DA4" s="9"/>
      <c r="DB4" s="9"/>
      <c r="DC4" s="9"/>
      <c r="DD4" s="9"/>
      <c r="DE4" s="9"/>
      <c r="DF4" s="9"/>
      <c r="DG4" s="9"/>
      <c r="DH4" s="9"/>
      <c r="DI4" s="9"/>
      <c r="DJ4" s="9"/>
      <c r="DK4" s="9"/>
      <c r="DL4" s="9"/>
      <c r="DM4" s="9"/>
      <c r="DN4" s="9"/>
      <c r="DO4" s="9"/>
      <c r="DP4" s="9"/>
      <c r="DQ4" s="9"/>
      <c r="DR4" s="9"/>
      <c r="DS4" s="9"/>
      <c r="DT4" s="9"/>
      <c r="DU4" s="9"/>
      <c r="DV4" s="9"/>
      <c r="DW4" s="9"/>
      <c r="DX4" s="9"/>
      <c r="DY4" s="9"/>
      <c r="DZ4" s="9"/>
      <c r="EA4" s="9"/>
      <c r="EB4" s="9"/>
      <c r="EC4" s="9"/>
      <c r="ED4" s="9"/>
      <c r="EE4" s="9"/>
      <c r="EF4" s="9"/>
      <c r="EG4" s="9"/>
      <c r="EH4" s="9"/>
      <c r="EI4" s="9"/>
      <c r="EJ4" s="9"/>
      <c r="EK4" s="9"/>
      <c r="EL4" s="9"/>
      <c r="EM4" s="9"/>
      <c r="EN4" s="9"/>
      <c r="EO4" s="9"/>
      <c r="EP4" s="9"/>
      <c r="EQ4" s="9"/>
      <c r="ER4" s="9"/>
      <c r="ES4" s="9"/>
      <c r="ET4" s="9"/>
      <c r="EU4" s="9"/>
      <c r="EV4" s="9"/>
      <c r="EW4" s="9"/>
      <c r="EX4" s="9"/>
      <c r="EY4" s="9"/>
      <c r="EZ4" s="9"/>
      <c r="FA4" s="9"/>
      <c r="FB4" s="9"/>
      <c r="FC4" s="9"/>
      <c r="FD4" s="9"/>
      <c r="FE4" s="9"/>
      <c r="FF4" s="9"/>
      <c r="FG4" s="9"/>
      <c r="FH4" s="9"/>
      <c r="FI4" s="9"/>
      <c r="FJ4" s="9"/>
      <c r="FK4" s="9"/>
      <c r="FL4" s="9"/>
      <c r="FM4" s="9"/>
      <c r="FN4" s="9"/>
      <c r="FO4" s="9"/>
      <c r="FP4" s="9"/>
      <c r="FQ4" s="9"/>
      <c r="FR4" s="9"/>
      <c r="FS4" s="9"/>
      <c r="FT4" s="9"/>
      <c r="FU4" s="9"/>
      <c r="FV4" s="9"/>
      <c r="FW4" s="9"/>
      <c r="FX4" s="9"/>
      <c r="FY4" s="9"/>
      <c r="FZ4" s="9"/>
      <c r="GA4" s="9"/>
      <c r="GB4" s="9"/>
      <c r="GC4" s="9"/>
      <c r="GD4" s="9"/>
      <c r="GE4" s="9"/>
      <c r="GF4" s="9"/>
      <c r="GG4" s="9"/>
      <c r="GH4" s="9"/>
      <c r="GI4" s="9"/>
      <c r="GJ4" s="9"/>
      <c r="GK4" s="9"/>
      <c r="GL4" s="9"/>
      <c r="GM4" s="9"/>
      <c r="GN4" s="9"/>
      <c r="GO4" s="9"/>
      <c r="GP4" s="9"/>
      <c r="GQ4" s="9"/>
      <c r="GR4" s="9"/>
      <c r="GS4" s="9"/>
      <c r="GT4" s="9"/>
      <c r="GU4" s="9"/>
      <c r="GV4" s="9"/>
      <c r="GW4" s="9"/>
      <c r="GX4" s="9"/>
      <c r="GY4" s="9"/>
      <c r="GZ4" s="9"/>
      <c r="HA4" s="9"/>
      <c r="HB4" s="9"/>
      <c r="HC4" s="9"/>
      <c r="HD4" s="9"/>
      <c r="HE4" s="9"/>
      <c r="HF4" s="9"/>
      <c r="HG4" s="9"/>
      <c r="HH4" s="9"/>
      <c r="HI4" s="9"/>
      <c r="HJ4" s="9"/>
      <c r="HK4" s="9"/>
      <c r="HL4" s="9"/>
      <c r="HM4" s="9"/>
      <c r="HN4" s="9"/>
      <c r="HO4" s="9"/>
      <c r="HP4" s="9"/>
      <c r="HQ4" s="9"/>
      <c r="HR4" s="9"/>
      <c r="HS4" s="9"/>
      <c r="HT4" s="9"/>
      <c r="HU4" s="9"/>
      <c r="HV4" s="9"/>
      <c r="HW4" s="9"/>
      <c r="HX4" s="9"/>
      <c r="HY4" s="9"/>
      <c r="HZ4" s="9"/>
      <c r="IA4" s="9"/>
      <c r="IB4" s="9"/>
      <c r="IC4" s="9"/>
      <c r="ID4" s="9"/>
      <c r="IE4" s="9"/>
      <c r="IF4" s="9"/>
      <c r="IG4" s="9"/>
      <c r="IH4" s="9"/>
      <c r="II4" s="9"/>
      <c r="IJ4" s="9"/>
      <c r="IK4" s="9"/>
      <c r="IL4" s="9"/>
      <c r="IM4" s="9"/>
      <c r="IN4" s="9"/>
      <c r="IO4" s="9"/>
      <c r="IP4" s="9"/>
      <c r="IQ4" s="9"/>
      <c r="IR4" s="9"/>
      <c r="IS4" s="9"/>
      <c r="IT4" s="9"/>
      <c r="IU4" s="9"/>
      <c r="IV4" s="9"/>
    </row>
    <row r="5" spans="1:256" ht="15.75" thickTop="1" x14ac:dyDescent="0.25">
      <c r="A5" s="8">
        <v>35.9</v>
      </c>
      <c r="B5" s="5">
        <v>14.8</v>
      </c>
      <c r="C5" s="3">
        <v>91033</v>
      </c>
      <c r="D5" s="4">
        <v>183104</v>
      </c>
      <c r="E5" s="4">
        <v>220741</v>
      </c>
      <c r="F5" s="4">
        <v>38517</v>
      </c>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c r="DL5" s="2"/>
      <c r="DM5" s="2"/>
      <c r="DN5" s="2"/>
      <c r="DO5" s="2"/>
      <c r="DP5" s="2"/>
      <c r="DQ5" s="2"/>
      <c r="DR5" s="2"/>
      <c r="DS5" s="2"/>
      <c r="DT5" s="2"/>
      <c r="DU5" s="2"/>
      <c r="DV5" s="2"/>
      <c r="DW5" s="2"/>
      <c r="DX5" s="2"/>
      <c r="DY5" s="2"/>
      <c r="DZ5" s="2"/>
      <c r="EA5" s="2"/>
      <c r="EB5" s="2"/>
      <c r="EC5" s="2"/>
      <c r="ED5" s="2"/>
      <c r="EE5" s="2"/>
      <c r="EF5" s="2"/>
      <c r="EG5" s="2"/>
      <c r="EH5" s="2"/>
      <c r="EI5" s="2"/>
      <c r="EJ5" s="2"/>
      <c r="EK5" s="2"/>
      <c r="EL5" s="2"/>
      <c r="EM5" s="2"/>
      <c r="EN5" s="2"/>
      <c r="EO5" s="2"/>
      <c r="EP5" s="2"/>
      <c r="EQ5" s="2"/>
      <c r="ER5" s="2"/>
      <c r="ES5" s="2"/>
      <c r="ET5" s="2"/>
      <c r="EU5" s="2"/>
      <c r="EV5" s="2"/>
      <c r="EW5" s="2"/>
      <c r="EX5" s="2"/>
      <c r="EY5" s="2"/>
      <c r="EZ5" s="2"/>
      <c r="FA5" s="2"/>
      <c r="FB5" s="2"/>
      <c r="FC5" s="2"/>
      <c r="FD5" s="2"/>
      <c r="FE5" s="2"/>
      <c r="FF5" s="2"/>
      <c r="FG5" s="2"/>
      <c r="FH5" s="2"/>
      <c r="FI5" s="2"/>
      <c r="FJ5" s="2"/>
      <c r="FK5" s="2"/>
      <c r="FL5" s="2"/>
      <c r="FM5" s="2"/>
      <c r="FN5" s="2"/>
      <c r="FO5" s="2"/>
      <c r="FP5" s="2"/>
      <c r="FQ5" s="2"/>
      <c r="FR5" s="2"/>
      <c r="FS5" s="2"/>
      <c r="FT5" s="2"/>
      <c r="FU5" s="2"/>
      <c r="FV5" s="2"/>
      <c r="FW5" s="2"/>
      <c r="FX5" s="2"/>
      <c r="FY5" s="2"/>
      <c r="FZ5" s="2"/>
      <c r="GA5" s="2"/>
      <c r="GB5" s="2"/>
      <c r="GC5" s="2"/>
      <c r="GD5" s="2"/>
      <c r="GE5" s="2"/>
      <c r="GF5" s="2"/>
      <c r="GG5" s="2"/>
      <c r="GH5" s="2"/>
      <c r="GI5" s="2"/>
      <c r="GJ5" s="2"/>
      <c r="GK5" s="2"/>
      <c r="GL5" s="2"/>
      <c r="GM5" s="2"/>
      <c r="GN5" s="2"/>
      <c r="GO5" s="2"/>
      <c r="GP5" s="2"/>
      <c r="GQ5" s="2"/>
      <c r="GR5" s="2"/>
      <c r="GS5" s="2"/>
      <c r="GT5" s="2"/>
      <c r="GU5" s="2"/>
      <c r="GV5" s="2"/>
      <c r="GW5" s="2"/>
      <c r="GX5" s="2"/>
      <c r="GY5" s="2"/>
      <c r="GZ5" s="2"/>
      <c r="HA5" s="2"/>
      <c r="HB5" s="2"/>
      <c r="HC5" s="2"/>
      <c r="HD5" s="2"/>
      <c r="HE5" s="2"/>
      <c r="HF5" s="2"/>
      <c r="HG5" s="2"/>
      <c r="HH5" s="2"/>
      <c r="HI5" s="2"/>
      <c r="HJ5" s="2"/>
      <c r="HK5" s="2"/>
      <c r="HL5" s="2"/>
      <c r="HM5" s="2"/>
      <c r="HN5" s="2"/>
      <c r="HO5" s="2"/>
      <c r="HP5" s="2"/>
      <c r="HQ5" s="2"/>
      <c r="HR5" s="2"/>
      <c r="HS5" s="2"/>
      <c r="HT5" s="2"/>
      <c r="HU5" s="2"/>
      <c r="HV5" s="2"/>
      <c r="HW5" s="2"/>
      <c r="HX5" s="2"/>
      <c r="HY5" s="2"/>
      <c r="HZ5" s="2"/>
      <c r="IA5" s="2"/>
      <c r="IB5" s="2"/>
      <c r="IC5" s="2"/>
      <c r="ID5" s="2"/>
      <c r="IE5" s="2"/>
      <c r="IF5" s="2"/>
      <c r="IG5" s="2"/>
      <c r="IH5" s="2"/>
      <c r="II5" s="2"/>
      <c r="IJ5" s="2"/>
      <c r="IK5" s="2"/>
      <c r="IL5" s="2"/>
      <c r="IM5" s="2"/>
      <c r="IN5" s="2"/>
      <c r="IO5" s="2"/>
      <c r="IP5" s="2"/>
      <c r="IQ5" s="2"/>
      <c r="IR5" s="2"/>
      <c r="IS5" s="2"/>
      <c r="IT5" s="2"/>
      <c r="IU5" s="2"/>
      <c r="IV5" s="2"/>
    </row>
    <row r="6" spans="1:256" x14ac:dyDescent="0.25">
      <c r="A6" s="6">
        <v>37.700000000000003</v>
      </c>
      <c r="B6" s="6">
        <v>13.8</v>
      </c>
      <c r="C6" s="3">
        <v>86748</v>
      </c>
      <c r="D6" s="4">
        <v>163843</v>
      </c>
      <c r="E6" s="4">
        <v>223152</v>
      </c>
      <c r="F6" s="4">
        <v>40618</v>
      </c>
      <c r="G6" s="2"/>
      <c r="H6" s="2"/>
      <c r="I6" s="2"/>
      <c r="J6" s="2"/>
      <c r="K6" s="2"/>
      <c r="L6" s="2"/>
      <c r="M6" s="2"/>
      <c r="N6" s="2"/>
      <c r="O6" s="2"/>
      <c r="P6" s="2"/>
      <c r="Q6" s="2"/>
      <c r="R6" s="2"/>
      <c r="S6" s="9" t="s">
        <v>281</v>
      </c>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c r="DL6" s="2"/>
      <c r="DM6" s="2"/>
      <c r="DN6" s="2"/>
      <c r="DO6" s="2"/>
      <c r="DP6" s="2"/>
      <c r="DQ6" s="2"/>
      <c r="DR6" s="2"/>
      <c r="DS6" s="2"/>
      <c r="DT6" s="2"/>
      <c r="DU6" s="2"/>
      <c r="DV6" s="2"/>
      <c r="DW6" s="2"/>
      <c r="DX6" s="2"/>
      <c r="DY6" s="2"/>
      <c r="DZ6" s="2"/>
      <c r="EA6" s="2"/>
      <c r="EB6" s="2"/>
      <c r="EC6" s="2"/>
      <c r="ED6" s="2"/>
      <c r="EE6" s="2"/>
      <c r="EF6" s="2"/>
      <c r="EG6" s="2"/>
      <c r="EH6" s="2"/>
      <c r="EI6" s="2"/>
      <c r="EJ6" s="2"/>
      <c r="EK6" s="2"/>
      <c r="EL6" s="2"/>
      <c r="EM6" s="2"/>
      <c r="EN6" s="2"/>
      <c r="EO6" s="2"/>
      <c r="EP6" s="2"/>
      <c r="EQ6" s="2"/>
      <c r="ER6" s="2"/>
      <c r="ES6" s="2"/>
      <c r="ET6" s="2"/>
      <c r="EU6" s="2"/>
      <c r="EV6" s="2"/>
      <c r="EW6" s="2"/>
      <c r="EX6" s="2"/>
      <c r="EY6" s="2"/>
      <c r="EZ6" s="2"/>
      <c r="FA6" s="2"/>
      <c r="FB6" s="2"/>
      <c r="FC6" s="2"/>
      <c r="FD6" s="2"/>
      <c r="FE6" s="2"/>
      <c r="FF6" s="2"/>
      <c r="FG6" s="2"/>
      <c r="FH6" s="2"/>
      <c r="FI6" s="2"/>
      <c r="FJ6" s="2"/>
      <c r="FK6" s="2"/>
      <c r="FL6" s="2"/>
      <c r="FM6" s="2"/>
      <c r="FN6" s="2"/>
      <c r="FO6" s="2"/>
      <c r="FP6" s="2"/>
      <c r="FQ6" s="2"/>
      <c r="FR6" s="2"/>
      <c r="FS6" s="2"/>
      <c r="FT6" s="2"/>
      <c r="FU6" s="2"/>
      <c r="FV6" s="2"/>
      <c r="FW6" s="2"/>
      <c r="FX6" s="2"/>
      <c r="FY6" s="2"/>
      <c r="FZ6" s="2"/>
      <c r="GA6" s="2"/>
      <c r="GB6" s="2"/>
      <c r="GC6" s="2"/>
      <c r="GD6" s="2"/>
      <c r="GE6" s="2"/>
      <c r="GF6" s="2"/>
      <c r="GG6" s="2"/>
      <c r="GH6" s="2"/>
      <c r="GI6" s="2"/>
      <c r="GJ6" s="2"/>
      <c r="GK6" s="2"/>
      <c r="GL6" s="2"/>
      <c r="GM6" s="2"/>
      <c r="GN6" s="2"/>
      <c r="GO6" s="2"/>
      <c r="GP6" s="2"/>
      <c r="GQ6" s="2"/>
      <c r="GR6" s="2"/>
      <c r="GS6" s="2"/>
      <c r="GT6" s="2"/>
      <c r="GU6" s="2"/>
      <c r="GV6" s="2"/>
      <c r="GW6" s="2"/>
      <c r="GX6" s="2"/>
      <c r="GY6" s="2"/>
      <c r="GZ6" s="2"/>
      <c r="HA6" s="2"/>
      <c r="HB6" s="2"/>
      <c r="HC6" s="2"/>
      <c r="HD6" s="2"/>
      <c r="HE6" s="2"/>
      <c r="HF6" s="2"/>
      <c r="HG6" s="2"/>
      <c r="HH6" s="2"/>
      <c r="HI6" s="2"/>
      <c r="HJ6" s="2"/>
      <c r="HK6" s="2"/>
      <c r="HL6" s="2"/>
      <c r="HM6" s="2"/>
      <c r="HN6" s="2"/>
      <c r="HO6" s="2"/>
      <c r="HP6" s="2"/>
      <c r="HQ6" s="2"/>
      <c r="HR6" s="2"/>
      <c r="HS6" s="2"/>
      <c r="HT6" s="2"/>
      <c r="HU6" s="2"/>
      <c r="HV6" s="2"/>
      <c r="HW6" s="2"/>
      <c r="HX6" s="2"/>
      <c r="HY6" s="2"/>
      <c r="HZ6" s="2"/>
      <c r="IA6" s="2"/>
      <c r="IB6" s="2"/>
      <c r="IC6" s="2"/>
      <c r="ID6" s="2"/>
      <c r="IE6" s="2"/>
      <c r="IF6" s="2"/>
      <c r="IG6" s="2"/>
      <c r="IH6" s="2"/>
      <c r="II6" s="2"/>
      <c r="IJ6" s="2"/>
      <c r="IK6" s="2"/>
      <c r="IL6" s="2"/>
      <c r="IM6" s="2"/>
      <c r="IN6" s="2"/>
      <c r="IO6" s="2"/>
      <c r="IP6" s="2"/>
      <c r="IQ6" s="2"/>
      <c r="IR6" s="2"/>
      <c r="IS6" s="2"/>
      <c r="IT6" s="2"/>
      <c r="IU6" s="2"/>
      <c r="IV6" s="2"/>
    </row>
    <row r="7" spans="1:256" x14ac:dyDescent="0.25">
      <c r="A7" s="6">
        <v>36.799999999999997</v>
      </c>
      <c r="B7" s="6">
        <v>13.8</v>
      </c>
      <c r="C7" s="3">
        <v>72245</v>
      </c>
      <c r="D7" s="4">
        <v>142732</v>
      </c>
      <c r="E7" s="4">
        <v>176926</v>
      </c>
      <c r="F7" s="4">
        <v>35206</v>
      </c>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c r="EC7" s="2"/>
      <c r="ED7" s="2"/>
      <c r="EE7" s="2"/>
      <c r="EF7" s="2"/>
      <c r="EG7" s="2"/>
      <c r="EH7" s="2"/>
      <c r="EI7" s="2"/>
      <c r="EJ7" s="2"/>
      <c r="EK7" s="2"/>
      <c r="EL7" s="2"/>
      <c r="EM7" s="2"/>
      <c r="EN7" s="2"/>
      <c r="EO7" s="2"/>
      <c r="EP7" s="2"/>
      <c r="EQ7" s="2"/>
      <c r="ER7" s="2"/>
      <c r="ES7" s="2"/>
      <c r="ET7" s="2"/>
      <c r="EU7" s="2"/>
      <c r="EV7" s="2"/>
      <c r="EW7" s="2"/>
      <c r="EX7" s="2"/>
      <c r="EY7" s="2"/>
      <c r="EZ7" s="2"/>
      <c r="FA7" s="2"/>
      <c r="FB7" s="2"/>
      <c r="FC7" s="2"/>
      <c r="FD7" s="2"/>
      <c r="FE7" s="2"/>
      <c r="FF7" s="2"/>
      <c r="FG7" s="2"/>
      <c r="FH7" s="2"/>
      <c r="FI7" s="2"/>
      <c r="FJ7" s="2"/>
      <c r="FK7" s="2"/>
      <c r="FL7" s="2"/>
      <c r="FM7" s="2"/>
      <c r="FN7" s="2"/>
      <c r="FO7" s="2"/>
      <c r="FP7" s="2"/>
      <c r="FQ7" s="2"/>
      <c r="FR7" s="2"/>
      <c r="FS7" s="2"/>
      <c r="FT7" s="2"/>
      <c r="FU7" s="2"/>
      <c r="FV7" s="2"/>
      <c r="FW7" s="2"/>
      <c r="FX7" s="2"/>
      <c r="FY7" s="2"/>
      <c r="FZ7" s="2"/>
      <c r="GA7" s="2"/>
      <c r="GB7" s="2"/>
      <c r="GC7" s="2"/>
      <c r="GD7" s="2"/>
      <c r="GE7" s="2"/>
      <c r="GF7" s="2"/>
      <c r="GG7" s="2"/>
      <c r="GH7" s="2"/>
      <c r="GI7" s="2"/>
      <c r="GJ7" s="2"/>
      <c r="GK7" s="2"/>
      <c r="GL7" s="2"/>
      <c r="GM7" s="2"/>
      <c r="GN7" s="2"/>
      <c r="GO7" s="2"/>
      <c r="GP7" s="2"/>
      <c r="GQ7" s="2"/>
      <c r="GR7" s="2"/>
      <c r="GS7" s="2"/>
      <c r="GT7" s="2"/>
      <c r="GU7" s="2"/>
      <c r="GV7" s="2"/>
      <c r="GW7" s="2"/>
      <c r="GX7" s="2"/>
      <c r="GY7" s="2"/>
      <c r="GZ7" s="2"/>
      <c r="HA7" s="2"/>
      <c r="HB7" s="2"/>
      <c r="HC7" s="2"/>
      <c r="HD7" s="2"/>
      <c r="HE7" s="2"/>
      <c r="HF7" s="2"/>
      <c r="HG7" s="2"/>
      <c r="HH7" s="2"/>
      <c r="HI7" s="2"/>
      <c r="HJ7" s="2"/>
      <c r="HK7" s="2"/>
      <c r="HL7" s="2"/>
      <c r="HM7" s="2"/>
      <c r="HN7" s="2"/>
      <c r="HO7" s="2"/>
      <c r="HP7" s="2"/>
      <c r="HQ7" s="2"/>
      <c r="HR7" s="2"/>
      <c r="HS7" s="2"/>
      <c r="HT7" s="2"/>
      <c r="HU7" s="2"/>
      <c r="HV7" s="2"/>
      <c r="HW7" s="2"/>
      <c r="HX7" s="2"/>
      <c r="HY7" s="2"/>
      <c r="HZ7" s="2"/>
      <c r="IA7" s="2"/>
      <c r="IB7" s="2"/>
      <c r="IC7" s="2"/>
      <c r="ID7" s="2"/>
      <c r="IE7" s="2"/>
      <c r="IF7" s="2"/>
      <c r="IG7" s="2"/>
      <c r="IH7" s="2"/>
      <c r="II7" s="2"/>
      <c r="IJ7" s="2"/>
      <c r="IK7" s="2"/>
      <c r="IL7" s="2"/>
      <c r="IM7" s="2"/>
      <c r="IN7" s="2"/>
      <c r="IO7" s="2"/>
      <c r="IP7" s="2"/>
      <c r="IQ7" s="2"/>
      <c r="IR7" s="2"/>
      <c r="IS7" s="2"/>
      <c r="IT7" s="2"/>
      <c r="IU7" s="2"/>
      <c r="IV7" s="2"/>
    </row>
    <row r="8" spans="1:256" x14ac:dyDescent="0.25">
      <c r="A8" s="6">
        <v>35.299999999999997</v>
      </c>
      <c r="B8" s="6">
        <v>13.2</v>
      </c>
      <c r="C8" s="3">
        <v>70639</v>
      </c>
      <c r="D8" s="4">
        <v>145024</v>
      </c>
      <c r="E8" s="4">
        <v>166260</v>
      </c>
      <c r="F8" s="4">
        <v>33434</v>
      </c>
      <c r="G8" s="2"/>
      <c r="H8" s="2"/>
      <c r="I8" s="2"/>
      <c r="J8" s="2"/>
      <c r="K8" s="2"/>
      <c r="L8" s="2"/>
      <c r="M8" s="2"/>
      <c r="N8" s="2"/>
      <c r="O8" s="2"/>
      <c r="P8" s="2"/>
      <c r="Q8" s="2"/>
      <c r="R8" s="2"/>
      <c r="S8" s="9" t="s">
        <v>282</v>
      </c>
      <c r="T8" s="2"/>
      <c r="U8" s="2"/>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c r="EC8" s="2"/>
      <c r="ED8" s="2"/>
      <c r="EE8" s="2"/>
      <c r="EF8" s="2"/>
      <c r="EG8" s="2"/>
      <c r="EH8" s="2"/>
      <c r="EI8" s="2"/>
      <c r="EJ8" s="2"/>
      <c r="EK8" s="2"/>
      <c r="EL8" s="2"/>
      <c r="EM8" s="2"/>
      <c r="EN8" s="2"/>
      <c r="EO8" s="2"/>
      <c r="EP8" s="2"/>
      <c r="EQ8" s="2"/>
      <c r="ER8" s="2"/>
      <c r="ES8" s="2"/>
      <c r="ET8" s="2"/>
      <c r="EU8" s="2"/>
      <c r="EV8" s="2"/>
      <c r="EW8" s="2"/>
      <c r="EX8" s="2"/>
      <c r="EY8" s="2"/>
      <c r="EZ8" s="2"/>
      <c r="FA8" s="2"/>
      <c r="FB8" s="2"/>
      <c r="FC8" s="2"/>
      <c r="FD8" s="2"/>
      <c r="FE8" s="2"/>
      <c r="FF8" s="2"/>
      <c r="FG8" s="2"/>
      <c r="FH8" s="2"/>
      <c r="FI8" s="2"/>
      <c r="FJ8" s="2"/>
      <c r="FK8" s="2"/>
      <c r="FL8" s="2"/>
      <c r="FM8" s="2"/>
      <c r="FN8" s="2"/>
      <c r="FO8" s="2"/>
      <c r="FP8" s="2"/>
      <c r="FQ8" s="2"/>
      <c r="FR8" s="2"/>
      <c r="FS8" s="2"/>
      <c r="FT8" s="2"/>
      <c r="FU8" s="2"/>
      <c r="FV8" s="2"/>
      <c r="FW8" s="2"/>
      <c r="FX8" s="2"/>
      <c r="FY8" s="2"/>
      <c r="FZ8" s="2"/>
      <c r="GA8" s="2"/>
      <c r="GB8" s="2"/>
      <c r="GC8" s="2"/>
      <c r="GD8" s="2"/>
      <c r="GE8" s="2"/>
      <c r="GF8" s="2"/>
      <c r="GG8" s="2"/>
      <c r="GH8" s="2"/>
      <c r="GI8" s="2"/>
      <c r="GJ8" s="2"/>
      <c r="GK8" s="2"/>
      <c r="GL8" s="2"/>
      <c r="GM8" s="2"/>
      <c r="GN8" s="2"/>
      <c r="GO8" s="2"/>
      <c r="GP8" s="2"/>
      <c r="GQ8" s="2"/>
      <c r="GR8" s="2"/>
      <c r="GS8" s="2"/>
      <c r="GT8" s="2"/>
      <c r="GU8" s="2"/>
      <c r="GV8" s="2"/>
      <c r="GW8" s="2"/>
      <c r="GX8" s="2"/>
      <c r="GY8" s="2"/>
      <c r="GZ8" s="2"/>
      <c r="HA8" s="2"/>
      <c r="HB8" s="2"/>
      <c r="HC8" s="2"/>
      <c r="HD8" s="2"/>
      <c r="HE8" s="2"/>
      <c r="HF8" s="2"/>
      <c r="HG8" s="2"/>
      <c r="HH8" s="2"/>
      <c r="HI8" s="2"/>
      <c r="HJ8" s="2"/>
      <c r="HK8" s="2"/>
      <c r="HL8" s="2"/>
      <c r="HM8" s="2"/>
      <c r="HN8" s="2"/>
      <c r="HO8" s="2"/>
      <c r="HP8" s="2"/>
      <c r="HQ8" s="2"/>
      <c r="HR8" s="2"/>
      <c r="HS8" s="2"/>
      <c r="HT8" s="2"/>
      <c r="HU8" s="2"/>
      <c r="HV8" s="2"/>
      <c r="HW8" s="2"/>
      <c r="HX8" s="2"/>
      <c r="HY8" s="2"/>
      <c r="HZ8" s="2"/>
      <c r="IA8" s="2"/>
      <c r="IB8" s="2"/>
      <c r="IC8" s="2"/>
      <c r="ID8" s="2"/>
      <c r="IE8" s="2"/>
      <c r="IF8" s="2"/>
      <c r="IG8" s="2"/>
      <c r="IH8" s="2"/>
      <c r="II8" s="2"/>
      <c r="IJ8" s="2"/>
      <c r="IK8" s="2"/>
      <c r="IL8" s="2"/>
      <c r="IM8" s="2"/>
      <c r="IN8" s="2"/>
      <c r="IO8" s="2"/>
      <c r="IP8" s="2"/>
      <c r="IQ8" s="2"/>
      <c r="IR8" s="2"/>
      <c r="IS8" s="2"/>
      <c r="IT8" s="2"/>
      <c r="IU8" s="2"/>
      <c r="IV8" s="2"/>
    </row>
    <row r="9" spans="1:256" x14ac:dyDescent="0.25">
      <c r="A9" s="6">
        <v>35.299999999999997</v>
      </c>
      <c r="B9" s="6">
        <v>13.2</v>
      </c>
      <c r="C9" s="3">
        <v>64879</v>
      </c>
      <c r="D9" s="4">
        <v>135951</v>
      </c>
      <c r="E9" s="4">
        <v>148868</v>
      </c>
      <c r="F9" s="4">
        <v>28162</v>
      </c>
      <c r="G9" s="2"/>
      <c r="H9" s="2"/>
      <c r="I9" s="2"/>
      <c r="J9" s="2"/>
      <c r="K9" s="2"/>
      <c r="L9" s="2"/>
      <c r="M9" s="2"/>
      <c r="N9" s="2"/>
      <c r="O9" s="2"/>
      <c r="P9" s="2"/>
      <c r="Q9" s="2"/>
      <c r="R9" s="2"/>
      <c r="S9" s="2"/>
      <c r="T9" s="2"/>
      <c r="U9" s="2"/>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c r="EC9" s="2"/>
      <c r="ED9" s="2"/>
      <c r="EE9" s="2"/>
      <c r="EF9" s="2"/>
      <c r="EG9" s="2"/>
      <c r="EH9" s="2"/>
      <c r="EI9" s="2"/>
      <c r="EJ9" s="2"/>
      <c r="EK9" s="2"/>
      <c r="EL9" s="2"/>
      <c r="EM9" s="2"/>
      <c r="EN9" s="2"/>
      <c r="EO9" s="2"/>
      <c r="EP9" s="2"/>
      <c r="EQ9" s="2"/>
      <c r="ER9" s="2"/>
      <c r="ES9" s="2"/>
      <c r="ET9" s="2"/>
      <c r="EU9" s="2"/>
      <c r="EV9" s="2"/>
      <c r="EW9" s="2"/>
      <c r="EX9" s="2"/>
      <c r="EY9" s="2"/>
      <c r="EZ9" s="2"/>
      <c r="FA9" s="2"/>
      <c r="FB9" s="2"/>
      <c r="FC9" s="2"/>
      <c r="FD9" s="2"/>
      <c r="FE9" s="2"/>
      <c r="FF9" s="2"/>
      <c r="FG9" s="2"/>
      <c r="FH9" s="2"/>
      <c r="FI9" s="2"/>
      <c r="FJ9" s="2"/>
      <c r="FK9" s="2"/>
      <c r="FL9" s="2"/>
      <c r="FM9" s="2"/>
      <c r="FN9" s="2"/>
      <c r="FO9" s="2"/>
      <c r="FP9" s="2"/>
      <c r="FQ9" s="2"/>
      <c r="FR9" s="2"/>
      <c r="FS9" s="2"/>
      <c r="FT9" s="2"/>
      <c r="FU9" s="2"/>
      <c r="FV9" s="2"/>
      <c r="FW9" s="2"/>
      <c r="FX9" s="2"/>
      <c r="FY9" s="2"/>
      <c r="FZ9" s="2"/>
      <c r="GA9" s="2"/>
      <c r="GB9" s="2"/>
      <c r="GC9" s="2"/>
      <c r="GD9" s="2"/>
      <c r="GE9" s="2"/>
      <c r="GF9" s="2"/>
      <c r="GG9" s="2"/>
      <c r="GH9" s="2"/>
      <c r="GI9" s="2"/>
      <c r="GJ9" s="2"/>
      <c r="GK9" s="2"/>
      <c r="GL9" s="2"/>
      <c r="GM9" s="2"/>
      <c r="GN9" s="2"/>
      <c r="GO9" s="2"/>
      <c r="GP9" s="2"/>
      <c r="GQ9" s="2"/>
      <c r="GR9" s="2"/>
      <c r="GS9" s="2"/>
      <c r="GT9" s="2"/>
      <c r="GU9" s="2"/>
      <c r="GV9" s="2"/>
      <c r="GW9" s="2"/>
      <c r="GX9" s="2"/>
      <c r="GY9" s="2"/>
      <c r="GZ9" s="2"/>
      <c r="HA9" s="2"/>
      <c r="HB9" s="2"/>
      <c r="HC9" s="2"/>
      <c r="HD9" s="2"/>
      <c r="HE9" s="2"/>
      <c r="HF9" s="2"/>
      <c r="HG9" s="2"/>
      <c r="HH9" s="2"/>
      <c r="HI9" s="2"/>
      <c r="HJ9" s="2"/>
      <c r="HK9" s="2"/>
      <c r="HL9" s="2"/>
      <c r="HM9" s="2"/>
      <c r="HN9" s="2"/>
      <c r="HO9" s="2"/>
      <c r="HP9" s="2"/>
      <c r="HQ9" s="2"/>
      <c r="HR9" s="2"/>
      <c r="HS9" s="2"/>
      <c r="HT9" s="2"/>
      <c r="HU9" s="2"/>
      <c r="HV9" s="2"/>
      <c r="HW9" s="2"/>
      <c r="HX9" s="2"/>
      <c r="HY9" s="2"/>
      <c r="HZ9" s="2"/>
      <c r="IA9" s="2"/>
      <c r="IB9" s="2"/>
      <c r="IC9" s="2"/>
      <c r="ID9" s="2"/>
      <c r="IE9" s="2"/>
      <c r="IF9" s="2"/>
      <c r="IG9" s="2"/>
      <c r="IH9" s="2"/>
      <c r="II9" s="2"/>
      <c r="IJ9" s="2"/>
      <c r="IK9" s="2"/>
      <c r="IL9" s="2"/>
      <c r="IM9" s="2"/>
      <c r="IN9" s="2"/>
      <c r="IO9" s="2"/>
      <c r="IP9" s="2"/>
      <c r="IQ9" s="2"/>
      <c r="IR9" s="2"/>
      <c r="IS9" s="2"/>
      <c r="IT9" s="2"/>
      <c r="IU9" s="2"/>
      <c r="IV9" s="2"/>
    </row>
    <row r="10" spans="1:256" x14ac:dyDescent="0.25">
      <c r="A10" s="6">
        <v>34.799999999999997</v>
      </c>
      <c r="B10" s="6">
        <v>13.7</v>
      </c>
      <c r="C10" s="3">
        <v>75591</v>
      </c>
      <c r="D10" s="4">
        <v>155334</v>
      </c>
      <c r="E10" s="4">
        <v>188310</v>
      </c>
      <c r="F10" s="4">
        <v>36708</v>
      </c>
      <c r="G10" s="2"/>
      <c r="H10" s="2"/>
      <c r="I10" s="2"/>
      <c r="J10" s="2"/>
      <c r="K10" s="2"/>
      <c r="L10" s="2"/>
      <c r="M10" s="2"/>
      <c r="N10" s="2"/>
      <c r="O10" s="2"/>
      <c r="P10" s="2"/>
      <c r="Q10" s="2"/>
      <c r="R10" s="2"/>
      <c r="S10" s="9" t="s">
        <v>283</v>
      </c>
      <c r="T10" s="2"/>
      <c r="U10" s="2"/>
      <c r="V10" s="2"/>
      <c r="W10" s="2"/>
      <c r="X10" s="2"/>
      <c r="Y10" s="2"/>
      <c r="Z10" s="2"/>
      <c r="AA10" s="2"/>
      <c r="AB10" s="2"/>
      <c r="AC10" s="2"/>
      <c r="AD10" s="2"/>
      <c r="AE10" s="2"/>
      <c r="AF10" s="2"/>
      <c r="AG10" s="2"/>
      <c r="AH10" s="2"/>
      <c r="AI10" s="2"/>
      <c r="AJ10" s="2"/>
      <c r="AK10" s="2"/>
      <c r="AL10" s="2"/>
      <c r="AM10" s="2"/>
      <c r="AN10" s="2"/>
      <c r="AO10" s="2"/>
      <c r="AP10" s="2"/>
      <c r="AQ10" s="2"/>
      <c r="AR10" s="2"/>
      <c r="AS10" s="2"/>
      <c r="AT10" s="2"/>
      <c r="AU10" s="2"/>
      <c r="AV10" s="2"/>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c r="DK10" s="2"/>
      <c r="DL10" s="2"/>
      <c r="DM10" s="2"/>
      <c r="DN10" s="2"/>
      <c r="DO10" s="2"/>
      <c r="DP10" s="2"/>
      <c r="DQ10" s="2"/>
      <c r="DR10" s="2"/>
      <c r="DS10" s="2"/>
      <c r="DT10" s="2"/>
      <c r="DU10" s="2"/>
      <c r="DV10" s="2"/>
      <c r="DW10" s="2"/>
      <c r="DX10" s="2"/>
      <c r="DY10" s="2"/>
      <c r="DZ10" s="2"/>
      <c r="EA10" s="2"/>
      <c r="EB10" s="2"/>
      <c r="EC10" s="2"/>
      <c r="ED10" s="2"/>
      <c r="EE10" s="2"/>
      <c r="EF10" s="2"/>
      <c r="EG10" s="2"/>
      <c r="EH10" s="2"/>
      <c r="EI10" s="2"/>
      <c r="EJ10" s="2"/>
      <c r="EK10" s="2"/>
      <c r="EL10" s="2"/>
      <c r="EM10" s="2"/>
      <c r="EN10" s="2"/>
      <c r="EO10" s="2"/>
      <c r="EP10" s="2"/>
      <c r="EQ10" s="2"/>
      <c r="ER10" s="2"/>
      <c r="ES10" s="2"/>
      <c r="ET10" s="2"/>
      <c r="EU10" s="2"/>
      <c r="EV10" s="2"/>
      <c r="EW10" s="2"/>
      <c r="EX10" s="2"/>
      <c r="EY10" s="2"/>
      <c r="EZ10" s="2"/>
      <c r="FA10" s="2"/>
      <c r="FB10" s="2"/>
      <c r="FC10" s="2"/>
      <c r="FD10" s="2"/>
      <c r="FE10" s="2"/>
      <c r="FF10" s="2"/>
      <c r="FG10" s="2"/>
      <c r="FH10" s="2"/>
      <c r="FI10" s="2"/>
      <c r="FJ10" s="2"/>
      <c r="FK10" s="2"/>
      <c r="FL10" s="2"/>
      <c r="FM10" s="2"/>
      <c r="FN10" s="2"/>
      <c r="FO10" s="2"/>
      <c r="FP10" s="2"/>
      <c r="FQ10" s="2"/>
      <c r="FR10" s="2"/>
      <c r="FS10" s="2"/>
      <c r="FT10" s="2"/>
      <c r="FU10" s="2"/>
      <c r="FV10" s="2"/>
      <c r="FW10" s="2"/>
      <c r="FX10" s="2"/>
      <c r="FY10" s="2"/>
      <c r="FZ10" s="2"/>
      <c r="GA10" s="2"/>
      <c r="GB10" s="2"/>
      <c r="GC10" s="2"/>
      <c r="GD10" s="2"/>
      <c r="GE10" s="2"/>
      <c r="GF10" s="2"/>
      <c r="GG10" s="2"/>
      <c r="GH10" s="2"/>
      <c r="GI10" s="2"/>
      <c r="GJ10" s="2"/>
      <c r="GK10" s="2"/>
      <c r="GL10" s="2"/>
      <c r="GM10" s="2"/>
      <c r="GN10" s="2"/>
      <c r="GO10" s="2"/>
      <c r="GP10" s="2"/>
      <c r="GQ10" s="2"/>
      <c r="GR10" s="2"/>
      <c r="GS10" s="2"/>
      <c r="GT10" s="2"/>
      <c r="GU10" s="2"/>
      <c r="GV10" s="2"/>
      <c r="GW10" s="2"/>
      <c r="GX10" s="2"/>
      <c r="GY10" s="2"/>
      <c r="GZ10" s="2"/>
      <c r="HA10" s="2"/>
      <c r="HB10" s="2"/>
      <c r="HC10" s="2"/>
      <c r="HD10" s="2"/>
      <c r="HE10" s="2"/>
      <c r="HF10" s="2"/>
      <c r="HG10" s="2"/>
      <c r="HH10" s="2"/>
      <c r="HI10" s="2"/>
      <c r="HJ10" s="2"/>
      <c r="HK10" s="2"/>
      <c r="HL10" s="2"/>
      <c r="HM10" s="2"/>
      <c r="HN10" s="2"/>
      <c r="HO10" s="2"/>
      <c r="HP10" s="2"/>
      <c r="HQ10" s="2"/>
      <c r="HR10" s="2"/>
      <c r="HS10" s="2"/>
      <c r="HT10" s="2"/>
      <c r="HU10" s="2"/>
      <c r="HV10" s="2"/>
      <c r="HW10" s="2"/>
      <c r="HX10" s="2"/>
      <c r="HY10" s="2"/>
      <c r="HZ10" s="2"/>
      <c r="IA10" s="2"/>
      <c r="IB10" s="2"/>
      <c r="IC10" s="2"/>
      <c r="ID10" s="2"/>
      <c r="IE10" s="2"/>
      <c r="IF10" s="2"/>
      <c r="IG10" s="2"/>
      <c r="IH10" s="2"/>
      <c r="II10" s="2"/>
      <c r="IJ10" s="2"/>
      <c r="IK10" s="2"/>
      <c r="IL10" s="2"/>
      <c r="IM10" s="2"/>
      <c r="IN10" s="2"/>
      <c r="IO10" s="2"/>
      <c r="IP10" s="2"/>
      <c r="IQ10" s="2"/>
      <c r="IR10" s="2"/>
      <c r="IS10" s="2"/>
      <c r="IT10" s="2"/>
      <c r="IU10" s="2"/>
      <c r="IV10" s="2"/>
    </row>
    <row r="11" spans="1:256" x14ac:dyDescent="0.25">
      <c r="A11" s="6">
        <v>39.299999999999997</v>
      </c>
      <c r="B11" s="6">
        <v>14.4</v>
      </c>
      <c r="C11" s="3">
        <v>80615</v>
      </c>
      <c r="D11" s="4">
        <v>181265</v>
      </c>
      <c r="E11" s="4">
        <v>201743</v>
      </c>
      <c r="F11" s="4">
        <v>38766</v>
      </c>
      <c r="G11" s="2"/>
      <c r="H11" s="2"/>
      <c r="I11" s="2"/>
      <c r="J11" s="2"/>
      <c r="K11" s="2"/>
      <c r="L11" s="2"/>
      <c r="M11" s="2"/>
      <c r="N11" s="2"/>
      <c r="O11" s="2"/>
      <c r="P11" s="2"/>
      <c r="Q11" s="2"/>
      <c r="R11" s="2"/>
      <c r="S11" s="2"/>
      <c r="T11" s="2"/>
      <c r="U11" s="2"/>
      <c r="V11" s="2"/>
      <c r="W11" s="2"/>
      <c r="X11" s="2"/>
      <c r="Y11" s="2"/>
      <c r="Z11" s="2"/>
      <c r="AA11" s="2"/>
      <c r="AB11" s="2"/>
      <c r="AC11" s="2"/>
      <c r="AD11" s="2"/>
      <c r="AE11" s="2"/>
      <c r="AF11" s="2"/>
      <c r="AG11" s="2"/>
      <c r="AH11" s="2"/>
      <c r="AI11" s="2"/>
      <c r="AJ11" s="2"/>
      <c r="AK11" s="2"/>
      <c r="AL11" s="2"/>
      <c r="AM11" s="2"/>
      <c r="AN11" s="2"/>
      <c r="AO11" s="2"/>
      <c r="AP11" s="2"/>
      <c r="AQ11" s="2"/>
      <c r="AR11" s="2"/>
      <c r="AS11" s="2"/>
      <c r="AT11" s="2"/>
      <c r="AU11" s="2"/>
      <c r="AV11" s="2"/>
      <c r="AW11" s="2"/>
      <c r="AX11" s="2"/>
      <c r="AY11" s="2"/>
      <c r="AZ11" s="2"/>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c r="EC11" s="2"/>
      <c r="ED11" s="2"/>
      <c r="EE11" s="2"/>
      <c r="EF11" s="2"/>
      <c r="EG11" s="2"/>
      <c r="EH11" s="2"/>
      <c r="EI11" s="2"/>
      <c r="EJ11" s="2"/>
      <c r="EK11" s="2"/>
      <c r="EL11" s="2"/>
      <c r="EM11" s="2"/>
      <c r="EN11" s="2"/>
      <c r="EO11" s="2"/>
      <c r="EP11" s="2"/>
      <c r="EQ11" s="2"/>
      <c r="ER11" s="2"/>
      <c r="ES11" s="2"/>
      <c r="ET11" s="2"/>
      <c r="EU11" s="2"/>
      <c r="EV11" s="2"/>
      <c r="EW11" s="2"/>
      <c r="EX11" s="2"/>
      <c r="EY11" s="2"/>
      <c r="EZ11" s="2"/>
      <c r="FA11" s="2"/>
      <c r="FB11" s="2"/>
      <c r="FC11" s="2"/>
      <c r="FD11" s="2"/>
      <c r="FE11" s="2"/>
      <c r="FF11" s="2"/>
      <c r="FG11" s="2"/>
      <c r="FH11" s="2"/>
      <c r="FI11" s="2"/>
      <c r="FJ11" s="2"/>
      <c r="FK11" s="2"/>
      <c r="FL11" s="2"/>
      <c r="FM11" s="2"/>
      <c r="FN11" s="2"/>
      <c r="FO11" s="2"/>
      <c r="FP11" s="2"/>
      <c r="FQ11" s="2"/>
      <c r="FR11" s="2"/>
      <c r="FS11" s="2"/>
      <c r="FT11" s="2"/>
      <c r="FU11" s="2"/>
      <c r="FV11" s="2"/>
      <c r="FW11" s="2"/>
      <c r="FX11" s="2"/>
      <c r="FY11" s="2"/>
      <c r="FZ11" s="2"/>
      <c r="GA11" s="2"/>
      <c r="GB11" s="2"/>
      <c r="GC11" s="2"/>
      <c r="GD11" s="2"/>
      <c r="GE11" s="2"/>
      <c r="GF11" s="2"/>
      <c r="GG11" s="2"/>
      <c r="GH11" s="2"/>
      <c r="GI11" s="2"/>
      <c r="GJ11" s="2"/>
      <c r="GK11" s="2"/>
      <c r="GL11" s="2"/>
      <c r="GM11" s="2"/>
      <c r="GN11" s="2"/>
      <c r="GO11" s="2"/>
      <c r="GP11" s="2"/>
      <c r="GQ11" s="2"/>
      <c r="GR11" s="2"/>
      <c r="GS11" s="2"/>
      <c r="GT11" s="2"/>
      <c r="GU11" s="2"/>
      <c r="GV11" s="2"/>
      <c r="GW11" s="2"/>
      <c r="GX11" s="2"/>
      <c r="GY11" s="2"/>
      <c r="GZ11" s="2"/>
      <c r="HA11" s="2"/>
      <c r="HB11" s="2"/>
      <c r="HC11" s="2"/>
      <c r="HD11" s="2"/>
      <c r="HE11" s="2"/>
      <c r="HF11" s="2"/>
      <c r="HG11" s="2"/>
      <c r="HH11" s="2"/>
      <c r="HI11" s="2"/>
      <c r="HJ11" s="2"/>
      <c r="HK11" s="2"/>
      <c r="HL11" s="2"/>
      <c r="HM11" s="2"/>
      <c r="HN11" s="2"/>
      <c r="HO11" s="2"/>
      <c r="HP11" s="2"/>
      <c r="HQ11" s="2"/>
      <c r="HR11" s="2"/>
      <c r="HS11" s="2"/>
      <c r="HT11" s="2"/>
      <c r="HU11" s="2"/>
      <c r="HV11" s="2"/>
      <c r="HW11" s="2"/>
      <c r="HX11" s="2"/>
      <c r="HY11" s="2"/>
      <c r="HZ11" s="2"/>
      <c r="IA11" s="2"/>
      <c r="IB11" s="2"/>
      <c r="IC11" s="2"/>
      <c r="ID11" s="2"/>
      <c r="IE11" s="2"/>
      <c r="IF11" s="2"/>
      <c r="IG11" s="2"/>
      <c r="IH11" s="2"/>
      <c r="II11" s="2"/>
      <c r="IJ11" s="2"/>
      <c r="IK11" s="2"/>
      <c r="IL11" s="2"/>
      <c r="IM11" s="2"/>
      <c r="IN11" s="2"/>
      <c r="IO11" s="2"/>
      <c r="IP11" s="2"/>
      <c r="IQ11" s="2"/>
      <c r="IR11" s="2"/>
      <c r="IS11" s="2"/>
      <c r="IT11" s="2"/>
      <c r="IU11" s="2"/>
      <c r="IV11" s="2"/>
    </row>
    <row r="12" spans="1:256" x14ac:dyDescent="0.25">
      <c r="A12" s="6">
        <v>36.6</v>
      </c>
      <c r="B12" s="6">
        <v>13.9</v>
      </c>
      <c r="C12" s="3">
        <v>76507</v>
      </c>
      <c r="D12" s="4">
        <v>149880</v>
      </c>
      <c r="E12" s="4">
        <v>189727</v>
      </c>
      <c r="F12" s="4">
        <v>34811</v>
      </c>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c r="DK12" s="2"/>
      <c r="DL12" s="2"/>
      <c r="DM12" s="2"/>
      <c r="DN12" s="2"/>
      <c r="DO12" s="2"/>
      <c r="DP12" s="2"/>
      <c r="DQ12" s="2"/>
      <c r="DR12" s="2"/>
      <c r="DS12" s="2"/>
      <c r="DT12" s="2"/>
      <c r="DU12" s="2"/>
      <c r="DV12" s="2"/>
      <c r="DW12" s="2"/>
      <c r="DX12" s="2"/>
      <c r="DY12" s="2"/>
      <c r="DZ12" s="2"/>
      <c r="EA12" s="2"/>
      <c r="EB12" s="2"/>
      <c r="EC12" s="2"/>
      <c r="ED12" s="2"/>
      <c r="EE12" s="2"/>
      <c r="EF12" s="2"/>
      <c r="EG12" s="2"/>
      <c r="EH12" s="2"/>
      <c r="EI12" s="2"/>
      <c r="EJ12" s="2"/>
      <c r="EK12" s="2"/>
      <c r="EL12" s="2"/>
      <c r="EM12" s="2"/>
      <c r="EN12" s="2"/>
      <c r="EO12" s="2"/>
      <c r="EP12" s="2"/>
      <c r="EQ12" s="2"/>
      <c r="ER12" s="2"/>
      <c r="ES12" s="2"/>
      <c r="ET12" s="2"/>
      <c r="EU12" s="2"/>
      <c r="EV12" s="2"/>
      <c r="EW12" s="2"/>
      <c r="EX12" s="2"/>
      <c r="EY12" s="2"/>
      <c r="EZ12" s="2"/>
      <c r="FA12" s="2"/>
      <c r="FB12" s="2"/>
      <c r="FC12" s="2"/>
      <c r="FD12" s="2"/>
      <c r="FE12" s="2"/>
      <c r="FF12" s="2"/>
      <c r="FG12" s="2"/>
      <c r="FH12" s="2"/>
      <c r="FI12" s="2"/>
      <c r="FJ12" s="2"/>
      <c r="FK12" s="2"/>
      <c r="FL12" s="2"/>
      <c r="FM12" s="2"/>
      <c r="FN12" s="2"/>
      <c r="FO12" s="2"/>
      <c r="FP12" s="2"/>
      <c r="FQ12" s="2"/>
      <c r="FR12" s="2"/>
      <c r="FS12" s="2"/>
      <c r="FT12" s="2"/>
      <c r="FU12" s="2"/>
      <c r="FV12" s="2"/>
      <c r="FW12" s="2"/>
      <c r="FX12" s="2"/>
      <c r="FY12" s="2"/>
      <c r="FZ12" s="2"/>
      <c r="GA12" s="2"/>
      <c r="GB12" s="2"/>
      <c r="GC12" s="2"/>
      <c r="GD12" s="2"/>
      <c r="GE12" s="2"/>
      <c r="GF12" s="2"/>
      <c r="GG12" s="2"/>
      <c r="GH12" s="2"/>
      <c r="GI12" s="2"/>
      <c r="GJ12" s="2"/>
      <c r="GK12" s="2"/>
      <c r="GL12" s="2"/>
      <c r="GM12" s="2"/>
      <c r="GN12" s="2"/>
      <c r="GO12" s="2"/>
      <c r="GP12" s="2"/>
      <c r="GQ12" s="2"/>
      <c r="GR12" s="2"/>
      <c r="GS12" s="2"/>
      <c r="GT12" s="2"/>
      <c r="GU12" s="2"/>
      <c r="GV12" s="2"/>
      <c r="GW12" s="2"/>
      <c r="GX12" s="2"/>
      <c r="GY12" s="2"/>
      <c r="GZ12" s="2"/>
      <c r="HA12" s="2"/>
      <c r="HB12" s="2"/>
      <c r="HC12" s="2"/>
      <c r="HD12" s="2"/>
      <c r="HE12" s="2"/>
      <c r="HF12" s="2"/>
      <c r="HG12" s="2"/>
      <c r="HH12" s="2"/>
      <c r="HI12" s="2"/>
      <c r="HJ12" s="2"/>
      <c r="HK12" s="2"/>
      <c r="HL12" s="2"/>
      <c r="HM12" s="2"/>
      <c r="HN12" s="2"/>
      <c r="HO12" s="2"/>
      <c r="HP12" s="2"/>
      <c r="HQ12" s="2"/>
      <c r="HR12" s="2"/>
      <c r="HS12" s="2"/>
      <c r="HT12" s="2"/>
      <c r="HU12" s="2"/>
      <c r="HV12" s="2"/>
      <c r="HW12" s="2"/>
      <c r="HX12" s="2"/>
      <c r="HY12" s="2"/>
      <c r="HZ12" s="2"/>
      <c r="IA12" s="2"/>
      <c r="IB12" s="2"/>
      <c r="IC12" s="2"/>
      <c r="ID12" s="2"/>
      <c r="IE12" s="2"/>
      <c r="IF12" s="2"/>
      <c r="IG12" s="2"/>
      <c r="IH12" s="2"/>
      <c r="II12" s="2"/>
      <c r="IJ12" s="2"/>
      <c r="IK12" s="2"/>
      <c r="IL12" s="2"/>
      <c r="IM12" s="2"/>
      <c r="IN12" s="2"/>
      <c r="IO12" s="2"/>
      <c r="IP12" s="2"/>
      <c r="IQ12" s="2"/>
      <c r="IR12" s="2"/>
      <c r="IS12" s="2"/>
      <c r="IT12" s="2"/>
      <c r="IU12" s="2"/>
      <c r="IV12" s="2"/>
    </row>
    <row r="13" spans="1:256" x14ac:dyDescent="0.25">
      <c r="A13" s="6">
        <v>35.700000000000003</v>
      </c>
      <c r="B13" s="6">
        <v>16.100000000000001</v>
      </c>
      <c r="C13" s="3">
        <v>107935</v>
      </c>
      <c r="D13" s="4">
        <v>276139</v>
      </c>
      <c r="E13" s="4">
        <v>211085</v>
      </c>
      <c r="F13" s="4">
        <v>41032</v>
      </c>
      <c r="G13" s="2"/>
      <c r="H13" s="2"/>
      <c r="I13" s="2"/>
      <c r="J13" s="2"/>
      <c r="K13" s="2"/>
      <c r="L13" s="2"/>
      <c r="M13" s="2"/>
      <c r="N13" s="2"/>
      <c r="O13" s="2"/>
      <c r="P13" s="2"/>
      <c r="Q13" s="2"/>
      <c r="R13" s="2"/>
      <c r="S13" s="2"/>
      <c r="T13" s="2"/>
      <c r="U13" s="2"/>
      <c r="V13" s="2"/>
      <c r="W13" s="2"/>
      <c r="X13" s="2"/>
      <c r="Y13" s="2"/>
      <c r="Z13" s="2"/>
      <c r="AA13" s="2"/>
      <c r="AB13" s="2"/>
      <c r="AC13" s="2"/>
      <c r="AD13" s="2"/>
      <c r="AE13" s="2"/>
      <c r="AF13" s="2"/>
      <c r="AG13" s="2"/>
      <c r="AH13" s="2"/>
      <c r="AI13" s="2"/>
      <c r="AJ13" s="2"/>
      <c r="AK13" s="2"/>
      <c r="AL13" s="2"/>
      <c r="AM13" s="2"/>
      <c r="AN13" s="2"/>
      <c r="AO13" s="2"/>
      <c r="AP13" s="2"/>
      <c r="AQ13" s="2"/>
      <c r="AR13" s="2"/>
      <c r="AS13" s="2"/>
      <c r="AT13" s="2"/>
      <c r="AU13" s="2"/>
      <c r="AV13" s="2"/>
      <c r="AW13" s="2"/>
      <c r="AX13" s="2"/>
      <c r="AY13" s="2"/>
      <c r="AZ13" s="2"/>
      <c r="BA13" s="2"/>
      <c r="BB13" s="2"/>
      <c r="BC13" s="2"/>
      <c r="BD13" s="2"/>
      <c r="BE13" s="2"/>
      <c r="BF13" s="2"/>
      <c r="BG13" s="2"/>
      <c r="BH13" s="2"/>
      <c r="BI13" s="2"/>
      <c r="BJ13" s="2"/>
      <c r="BK13" s="2"/>
      <c r="BL13" s="2"/>
      <c r="BM13" s="2"/>
      <c r="BN13" s="2"/>
      <c r="BO13" s="2"/>
      <c r="BP13" s="2"/>
      <c r="BQ13" s="2"/>
      <c r="BR13" s="2"/>
      <c r="BS13" s="2"/>
      <c r="BT13" s="2"/>
      <c r="BU13" s="2"/>
      <c r="BV13" s="2"/>
      <c r="BW13" s="2"/>
      <c r="BX13" s="2"/>
      <c r="BY13" s="2"/>
      <c r="BZ13" s="2"/>
      <c r="CA13" s="2"/>
      <c r="CB13" s="2"/>
      <c r="CC13" s="2"/>
      <c r="CD13" s="2"/>
      <c r="CE13" s="2"/>
      <c r="CF13" s="2"/>
      <c r="CG13" s="2"/>
      <c r="CH13" s="2"/>
      <c r="CI13" s="2"/>
      <c r="CJ13" s="2"/>
      <c r="CK13" s="2"/>
      <c r="CL13" s="2"/>
      <c r="CM13" s="2"/>
      <c r="CN13" s="2"/>
      <c r="CO13" s="2"/>
      <c r="CP13" s="2"/>
      <c r="CQ13" s="2"/>
      <c r="CR13" s="2"/>
      <c r="CS13" s="2"/>
      <c r="CT13" s="2"/>
      <c r="CU13" s="2"/>
      <c r="CV13" s="2"/>
      <c r="CW13" s="2"/>
      <c r="CX13" s="2"/>
      <c r="CY13" s="2"/>
      <c r="CZ13" s="2"/>
      <c r="DA13" s="2"/>
      <c r="DB13" s="2"/>
      <c r="DC13" s="2"/>
      <c r="DD13" s="2"/>
      <c r="DE13" s="2"/>
      <c r="DF13" s="2"/>
      <c r="DG13" s="2"/>
      <c r="DH13" s="2"/>
      <c r="DI13" s="2"/>
      <c r="DJ13" s="2"/>
      <c r="DK13" s="2"/>
      <c r="DL13" s="2"/>
      <c r="DM13" s="2"/>
      <c r="DN13" s="2"/>
      <c r="DO13" s="2"/>
      <c r="DP13" s="2"/>
      <c r="DQ13" s="2"/>
      <c r="DR13" s="2"/>
      <c r="DS13" s="2"/>
      <c r="DT13" s="2"/>
      <c r="DU13" s="2"/>
      <c r="DV13" s="2"/>
      <c r="DW13" s="2"/>
      <c r="DX13" s="2"/>
      <c r="DY13" s="2"/>
      <c r="DZ13" s="2"/>
      <c r="EA13" s="2"/>
      <c r="EB13" s="2"/>
      <c r="EC13" s="2"/>
      <c r="ED13" s="2"/>
      <c r="EE13" s="2"/>
      <c r="EF13" s="2"/>
      <c r="EG13" s="2"/>
      <c r="EH13" s="2"/>
      <c r="EI13" s="2"/>
      <c r="EJ13" s="2"/>
      <c r="EK13" s="2"/>
      <c r="EL13" s="2"/>
      <c r="EM13" s="2"/>
      <c r="EN13" s="2"/>
      <c r="EO13" s="2"/>
      <c r="EP13" s="2"/>
      <c r="EQ13" s="2"/>
      <c r="ER13" s="2"/>
      <c r="ES13" s="2"/>
      <c r="ET13" s="2"/>
      <c r="EU13" s="2"/>
      <c r="EV13" s="2"/>
      <c r="EW13" s="2"/>
      <c r="EX13" s="2"/>
      <c r="EY13" s="2"/>
      <c r="EZ13" s="2"/>
      <c r="FA13" s="2"/>
      <c r="FB13" s="2"/>
      <c r="FC13" s="2"/>
      <c r="FD13" s="2"/>
      <c r="FE13" s="2"/>
      <c r="FF13" s="2"/>
      <c r="FG13" s="2"/>
      <c r="FH13" s="2"/>
      <c r="FI13" s="2"/>
      <c r="FJ13" s="2"/>
      <c r="FK13" s="2"/>
      <c r="FL13" s="2"/>
      <c r="FM13" s="2"/>
      <c r="FN13" s="2"/>
      <c r="FO13" s="2"/>
      <c r="FP13" s="2"/>
      <c r="FQ13" s="2"/>
      <c r="FR13" s="2"/>
      <c r="FS13" s="2"/>
      <c r="FT13" s="2"/>
      <c r="FU13" s="2"/>
      <c r="FV13" s="2"/>
      <c r="FW13" s="2"/>
      <c r="FX13" s="2"/>
      <c r="FY13" s="2"/>
      <c r="FZ13" s="2"/>
      <c r="GA13" s="2"/>
      <c r="GB13" s="2"/>
      <c r="GC13" s="2"/>
      <c r="GD13" s="2"/>
      <c r="GE13" s="2"/>
      <c r="GF13" s="2"/>
      <c r="GG13" s="2"/>
      <c r="GH13" s="2"/>
      <c r="GI13" s="2"/>
      <c r="GJ13" s="2"/>
      <c r="GK13" s="2"/>
      <c r="GL13" s="2"/>
      <c r="GM13" s="2"/>
      <c r="GN13" s="2"/>
      <c r="GO13" s="2"/>
      <c r="GP13" s="2"/>
      <c r="GQ13" s="2"/>
      <c r="GR13" s="2"/>
      <c r="GS13" s="2"/>
      <c r="GT13" s="2"/>
      <c r="GU13" s="2"/>
      <c r="GV13" s="2"/>
      <c r="GW13" s="2"/>
      <c r="GX13" s="2"/>
      <c r="GY13" s="2"/>
      <c r="GZ13" s="2"/>
      <c r="HA13" s="2"/>
      <c r="HB13" s="2"/>
      <c r="HC13" s="2"/>
      <c r="HD13" s="2"/>
      <c r="HE13" s="2"/>
      <c r="HF13" s="2"/>
      <c r="HG13" s="2"/>
      <c r="HH13" s="2"/>
      <c r="HI13" s="2"/>
      <c r="HJ13" s="2"/>
      <c r="HK13" s="2"/>
      <c r="HL13" s="2"/>
      <c r="HM13" s="2"/>
      <c r="HN13" s="2"/>
      <c r="HO13" s="2"/>
      <c r="HP13" s="2"/>
      <c r="HQ13" s="2"/>
      <c r="HR13" s="2"/>
      <c r="HS13" s="2"/>
      <c r="HT13" s="2"/>
      <c r="HU13" s="2"/>
      <c r="HV13" s="2"/>
      <c r="HW13" s="2"/>
      <c r="HX13" s="2"/>
      <c r="HY13" s="2"/>
      <c r="HZ13" s="2"/>
      <c r="IA13" s="2"/>
      <c r="IB13" s="2"/>
      <c r="IC13" s="2"/>
      <c r="ID13" s="2"/>
      <c r="IE13" s="2"/>
      <c r="IF13" s="2"/>
      <c r="IG13" s="2"/>
      <c r="IH13" s="2"/>
      <c r="II13" s="2"/>
      <c r="IJ13" s="2"/>
      <c r="IK13" s="2"/>
      <c r="IL13" s="2"/>
      <c r="IM13" s="2"/>
      <c r="IN13" s="2"/>
      <c r="IO13" s="2"/>
      <c r="IP13" s="2"/>
      <c r="IQ13" s="2"/>
      <c r="IR13" s="2"/>
      <c r="IS13" s="2"/>
      <c r="IT13" s="2"/>
      <c r="IU13" s="2"/>
      <c r="IV13" s="2"/>
    </row>
    <row r="14" spans="1:256" x14ac:dyDescent="0.25">
      <c r="A14" s="6">
        <v>40.5</v>
      </c>
      <c r="B14" s="6">
        <v>15.1</v>
      </c>
      <c r="C14" s="3">
        <v>82557</v>
      </c>
      <c r="D14" s="4">
        <v>182088</v>
      </c>
      <c r="E14" s="4">
        <v>220782</v>
      </c>
      <c r="F14" s="4">
        <v>41742</v>
      </c>
      <c r="G14" s="2"/>
      <c r="H14" s="2"/>
      <c r="I14" s="2"/>
      <c r="J14" s="2"/>
      <c r="K14" s="2"/>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c r="BE14" s="2"/>
      <c r="BF14" s="2"/>
      <c r="BG14" s="2"/>
      <c r="BH14" s="2"/>
      <c r="BI14" s="2"/>
      <c r="BJ14" s="2"/>
      <c r="BK14" s="2"/>
      <c r="BL14" s="2"/>
      <c r="BM14" s="2"/>
      <c r="BN14" s="2"/>
      <c r="BO14" s="2"/>
      <c r="BP14" s="2"/>
      <c r="BQ14" s="2"/>
      <c r="BR14" s="2"/>
      <c r="BS14" s="2"/>
      <c r="BT14" s="2"/>
      <c r="BU14" s="2"/>
      <c r="BV14" s="2"/>
      <c r="BW14" s="2"/>
      <c r="BX14" s="2"/>
      <c r="BY14" s="2"/>
      <c r="BZ14" s="2"/>
      <c r="CA14" s="2"/>
      <c r="CB14" s="2"/>
      <c r="CC14" s="2"/>
      <c r="CD14" s="2"/>
      <c r="CE14" s="2"/>
      <c r="CF14" s="2"/>
      <c r="CG14" s="2"/>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c r="DK14" s="2"/>
      <c r="DL14" s="2"/>
      <c r="DM14" s="2"/>
      <c r="DN14" s="2"/>
      <c r="DO14" s="2"/>
      <c r="DP14" s="2"/>
      <c r="DQ14" s="2"/>
      <c r="DR14" s="2"/>
      <c r="DS14" s="2"/>
      <c r="DT14" s="2"/>
      <c r="DU14" s="2"/>
      <c r="DV14" s="2"/>
      <c r="DW14" s="2"/>
      <c r="DX14" s="2"/>
      <c r="DY14" s="2"/>
      <c r="DZ14" s="2"/>
      <c r="EA14" s="2"/>
      <c r="EB14" s="2"/>
      <c r="EC14" s="2"/>
      <c r="ED14" s="2"/>
      <c r="EE14" s="2"/>
      <c r="EF14" s="2"/>
      <c r="EG14" s="2"/>
      <c r="EH14" s="2"/>
      <c r="EI14" s="2"/>
      <c r="EJ14" s="2"/>
      <c r="EK14" s="2"/>
      <c r="EL14" s="2"/>
      <c r="EM14" s="2"/>
      <c r="EN14" s="2"/>
      <c r="EO14" s="2"/>
      <c r="EP14" s="2"/>
      <c r="EQ14" s="2"/>
      <c r="ER14" s="2"/>
      <c r="ES14" s="2"/>
      <c r="ET14" s="2"/>
      <c r="EU14" s="2"/>
      <c r="EV14" s="2"/>
      <c r="EW14" s="2"/>
      <c r="EX14" s="2"/>
      <c r="EY14" s="2"/>
      <c r="EZ14" s="2"/>
      <c r="FA14" s="2"/>
      <c r="FB14" s="2"/>
      <c r="FC14" s="2"/>
      <c r="FD14" s="2"/>
      <c r="FE14" s="2"/>
      <c r="FF14" s="2"/>
      <c r="FG14" s="2"/>
      <c r="FH14" s="2"/>
      <c r="FI14" s="2"/>
      <c r="FJ14" s="2"/>
      <c r="FK14" s="2"/>
      <c r="FL14" s="2"/>
      <c r="FM14" s="2"/>
      <c r="FN14" s="2"/>
      <c r="FO14" s="2"/>
      <c r="FP14" s="2"/>
      <c r="FQ14" s="2"/>
      <c r="FR14" s="2"/>
      <c r="FS14" s="2"/>
      <c r="FT14" s="2"/>
      <c r="FU14" s="2"/>
      <c r="FV14" s="2"/>
      <c r="FW14" s="2"/>
      <c r="FX14" s="2"/>
      <c r="FY14" s="2"/>
      <c r="FZ14" s="2"/>
      <c r="GA14" s="2"/>
      <c r="GB14" s="2"/>
      <c r="GC14" s="2"/>
      <c r="GD14" s="2"/>
      <c r="GE14" s="2"/>
      <c r="GF14" s="2"/>
      <c r="GG14" s="2"/>
      <c r="GH14" s="2"/>
      <c r="GI14" s="2"/>
      <c r="GJ14" s="2"/>
      <c r="GK14" s="2"/>
      <c r="GL14" s="2"/>
      <c r="GM14" s="2"/>
      <c r="GN14" s="2"/>
      <c r="GO14" s="2"/>
      <c r="GP14" s="2"/>
      <c r="GQ14" s="2"/>
      <c r="GR14" s="2"/>
      <c r="GS14" s="2"/>
      <c r="GT14" s="2"/>
      <c r="GU14" s="2"/>
      <c r="GV14" s="2"/>
      <c r="GW14" s="2"/>
      <c r="GX14" s="2"/>
      <c r="GY14" s="2"/>
      <c r="GZ14" s="2"/>
      <c r="HA14" s="2"/>
      <c r="HB14" s="2"/>
      <c r="HC14" s="2"/>
      <c r="HD14" s="2"/>
      <c r="HE14" s="2"/>
      <c r="HF14" s="2"/>
      <c r="HG14" s="2"/>
      <c r="HH14" s="2"/>
      <c r="HI14" s="2"/>
      <c r="HJ14" s="2"/>
      <c r="HK14" s="2"/>
      <c r="HL14" s="2"/>
      <c r="HM14" s="2"/>
      <c r="HN14" s="2"/>
      <c r="HO14" s="2"/>
      <c r="HP14" s="2"/>
      <c r="HQ14" s="2"/>
      <c r="HR14" s="2"/>
      <c r="HS14" s="2"/>
      <c r="HT14" s="2"/>
      <c r="HU14" s="2"/>
      <c r="HV14" s="2"/>
      <c r="HW14" s="2"/>
      <c r="HX14" s="2"/>
      <c r="HY14" s="2"/>
      <c r="HZ14" s="2"/>
      <c r="IA14" s="2"/>
      <c r="IB14" s="2"/>
      <c r="IC14" s="2"/>
      <c r="ID14" s="2"/>
      <c r="IE14" s="2"/>
      <c r="IF14" s="2"/>
      <c r="IG14" s="2"/>
      <c r="IH14" s="2"/>
      <c r="II14" s="2"/>
      <c r="IJ14" s="2"/>
      <c r="IK14" s="2"/>
      <c r="IL14" s="2"/>
      <c r="IM14" s="2"/>
      <c r="IN14" s="2"/>
      <c r="IO14" s="2"/>
      <c r="IP14" s="2"/>
      <c r="IQ14" s="2"/>
      <c r="IR14" s="2"/>
      <c r="IS14" s="2"/>
      <c r="IT14" s="2"/>
      <c r="IU14" s="2"/>
      <c r="IV14" s="2"/>
    </row>
    <row r="15" spans="1:256" x14ac:dyDescent="0.25">
      <c r="A15" s="6">
        <v>37.9</v>
      </c>
      <c r="B15" s="6">
        <v>14.2</v>
      </c>
      <c r="C15" s="3">
        <v>58294</v>
      </c>
      <c r="D15" s="4">
        <v>123500</v>
      </c>
      <c r="E15" s="4">
        <v>132432</v>
      </c>
      <c r="F15" s="4">
        <v>29950</v>
      </c>
      <c r="G15" s="2"/>
      <c r="H15" s="2"/>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c r="AV15" s="2"/>
      <c r="AW15" s="2"/>
      <c r="AX15" s="2"/>
      <c r="AY15" s="2"/>
      <c r="AZ15" s="2"/>
      <c r="BA15" s="2"/>
      <c r="BB15" s="2"/>
      <c r="BC15" s="2"/>
      <c r="BD15" s="2"/>
      <c r="BE15" s="2"/>
      <c r="BF15" s="2"/>
      <c r="BG15" s="2"/>
      <c r="BH15" s="2"/>
      <c r="BI15" s="2"/>
      <c r="BJ15" s="2"/>
      <c r="BK15" s="2"/>
      <c r="BL15" s="2"/>
      <c r="BM15" s="2"/>
      <c r="BN15" s="2"/>
      <c r="BO15" s="2"/>
      <c r="BP15" s="2"/>
      <c r="BQ15" s="2"/>
      <c r="BR15" s="2"/>
      <c r="BS15" s="2"/>
      <c r="BT15" s="2"/>
      <c r="BU15" s="2"/>
      <c r="BV15" s="2"/>
      <c r="BW15" s="2"/>
      <c r="BX15" s="2"/>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c r="DK15" s="2"/>
      <c r="DL15" s="2"/>
      <c r="DM15" s="2"/>
      <c r="DN15" s="2"/>
      <c r="DO15" s="2"/>
      <c r="DP15" s="2"/>
      <c r="DQ15" s="2"/>
      <c r="DR15" s="2"/>
      <c r="DS15" s="2"/>
      <c r="DT15" s="2"/>
      <c r="DU15" s="2"/>
      <c r="DV15" s="2"/>
      <c r="DW15" s="2"/>
      <c r="DX15" s="2"/>
      <c r="DY15" s="2"/>
      <c r="DZ15" s="2"/>
      <c r="EA15" s="2"/>
      <c r="EB15" s="2"/>
      <c r="EC15" s="2"/>
      <c r="ED15" s="2"/>
      <c r="EE15" s="2"/>
      <c r="EF15" s="2"/>
      <c r="EG15" s="2"/>
      <c r="EH15" s="2"/>
      <c r="EI15" s="2"/>
      <c r="EJ15" s="2"/>
      <c r="EK15" s="2"/>
      <c r="EL15" s="2"/>
      <c r="EM15" s="2"/>
      <c r="EN15" s="2"/>
      <c r="EO15" s="2"/>
      <c r="EP15" s="2"/>
      <c r="EQ15" s="2"/>
      <c r="ER15" s="2"/>
      <c r="ES15" s="2"/>
      <c r="ET15" s="2"/>
      <c r="EU15" s="2"/>
      <c r="EV15" s="2"/>
      <c r="EW15" s="2"/>
      <c r="EX15" s="2"/>
      <c r="EY15" s="2"/>
      <c r="EZ15" s="2"/>
      <c r="FA15" s="2"/>
      <c r="FB15" s="2"/>
      <c r="FC15" s="2"/>
      <c r="FD15" s="2"/>
      <c r="FE15" s="2"/>
      <c r="FF15" s="2"/>
      <c r="FG15" s="2"/>
      <c r="FH15" s="2"/>
      <c r="FI15" s="2"/>
      <c r="FJ15" s="2"/>
      <c r="FK15" s="2"/>
      <c r="FL15" s="2"/>
      <c r="FM15" s="2"/>
      <c r="FN15" s="2"/>
      <c r="FO15" s="2"/>
      <c r="FP15" s="2"/>
      <c r="FQ15" s="2"/>
      <c r="FR15" s="2"/>
      <c r="FS15" s="2"/>
      <c r="FT15" s="2"/>
      <c r="FU15" s="2"/>
      <c r="FV15" s="2"/>
      <c r="FW15" s="2"/>
      <c r="FX15" s="2"/>
      <c r="FY15" s="2"/>
      <c r="FZ15" s="2"/>
      <c r="GA15" s="2"/>
      <c r="GB15" s="2"/>
      <c r="GC15" s="2"/>
      <c r="GD15" s="2"/>
      <c r="GE15" s="2"/>
      <c r="GF15" s="2"/>
      <c r="GG15" s="2"/>
      <c r="GH15" s="2"/>
      <c r="GI15" s="2"/>
      <c r="GJ15" s="2"/>
      <c r="GK15" s="2"/>
      <c r="GL15" s="2"/>
      <c r="GM15" s="2"/>
      <c r="GN15" s="2"/>
      <c r="GO15" s="2"/>
      <c r="GP15" s="2"/>
      <c r="GQ15" s="2"/>
      <c r="GR15" s="2"/>
      <c r="GS15" s="2"/>
      <c r="GT15" s="2"/>
      <c r="GU15" s="2"/>
      <c r="GV15" s="2"/>
      <c r="GW15" s="2"/>
      <c r="GX15" s="2"/>
      <c r="GY15" s="2"/>
      <c r="GZ15" s="2"/>
      <c r="HA15" s="2"/>
      <c r="HB15" s="2"/>
      <c r="HC15" s="2"/>
      <c r="HD15" s="2"/>
      <c r="HE15" s="2"/>
      <c r="HF15" s="2"/>
      <c r="HG15" s="2"/>
      <c r="HH15" s="2"/>
      <c r="HI15" s="2"/>
      <c r="HJ15" s="2"/>
      <c r="HK15" s="2"/>
      <c r="HL15" s="2"/>
      <c r="HM15" s="2"/>
      <c r="HN15" s="2"/>
      <c r="HO15" s="2"/>
      <c r="HP15" s="2"/>
      <c r="HQ15" s="2"/>
      <c r="HR15" s="2"/>
      <c r="HS15" s="2"/>
      <c r="HT15" s="2"/>
      <c r="HU15" s="2"/>
      <c r="HV15" s="2"/>
      <c r="HW15" s="2"/>
      <c r="HX15" s="2"/>
      <c r="HY15" s="2"/>
      <c r="HZ15" s="2"/>
      <c r="IA15" s="2"/>
      <c r="IB15" s="2"/>
      <c r="IC15" s="2"/>
      <c r="ID15" s="2"/>
      <c r="IE15" s="2"/>
      <c r="IF15" s="2"/>
      <c r="IG15" s="2"/>
      <c r="IH15" s="2"/>
      <c r="II15" s="2"/>
      <c r="IJ15" s="2"/>
      <c r="IK15" s="2"/>
      <c r="IL15" s="2"/>
      <c r="IM15" s="2"/>
      <c r="IN15" s="2"/>
      <c r="IO15" s="2"/>
      <c r="IP15" s="2"/>
      <c r="IQ15" s="2"/>
      <c r="IR15" s="2"/>
      <c r="IS15" s="2"/>
      <c r="IT15" s="2"/>
      <c r="IU15" s="2"/>
      <c r="IV15" s="2"/>
    </row>
    <row r="16" spans="1:256" x14ac:dyDescent="0.25">
      <c r="A16" s="6">
        <v>43.1</v>
      </c>
      <c r="B16" s="6">
        <v>15.8</v>
      </c>
      <c r="C16" s="3">
        <v>88041</v>
      </c>
      <c r="D16" s="4">
        <v>194369</v>
      </c>
      <c r="E16" s="4">
        <v>267556</v>
      </c>
      <c r="F16" s="4">
        <v>51107</v>
      </c>
      <c r="G16" s="2"/>
      <c r="H16" s="2"/>
      <c r="I16" s="2"/>
      <c r="J16" s="2"/>
      <c r="K16" s="2"/>
      <c r="L16" s="2"/>
      <c r="M16" s="2"/>
      <c r="N16" s="2"/>
      <c r="O16" s="2"/>
      <c r="P16" s="2"/>
      <c r="Q16" s="2"/>
      <c r="R16" s="2"/>
      <c r="S16" s="2"/>
      <c r="T16" s="2"/>
      <c r="U16" s="2"/>
      <c r="V16" s="2"/>
      <c r="W16" s="2"/>
      <c r="X16" s="2"/>
      <c r="Y16" s="2"/>
      <c r="Z16" s="2"/>
      <c r="AA16" s="2"/>
      <c r="AB16" s="2"/>
      <c r="AC16" s="2"/>
      <c r="AD16" s="2"/>
      <c r="AE16" s="2"/>
      <c r="AF16" s="2"/>
      <c r="AG16" s="2"/>
      <c r="AH16" s="2"/>
      <c r="AI16" s="2"/>
      <c r="AJ16" s="2"/>
      <c r="AK16" s="2"/>
      <c r="AL16" s="2"/>
      <c r="AM16" s="2"/>
      <c r="AN16" s="2"/>
      <c r="AO16" s="2"/>
      <c r="AP16" s="2"/>
      <c r="AQ16" s="2"/>
      <c r="AR16" s="2"/>
      <c r="AS16" s="2"/>
      <c r="AT16" s="2"/>
      <c r="AU16" s="2"/>
      <c r="AV16" s="2"/>
      <c r="AW16" s="2"/>
      <c r="AX16" s="2"/>
      <c r="AY16" s="2"/>
      <c r="AZ16" s="2"/>
      <c r="BA16" s="2"/>
      <c r="BB16" s="2"/>
      <c r="BC16" s="2"/>
      <c r="BD16" s="2"/>
      <c r="BE16" s="2"/>
      <c r="BF16" s="2"/>
      <c r="BG16" s="2"/>
      <c r="BH16" s="2"/>
      <c r="BI16" s="2"/>
      <c r="BJ16" s="2"/>
      <c r="BK16" s="2"/>
      <c r="BL16" s="2"/>
      <c r="BM16" s="2"/>
      <c r="BN16" s="2"/>
      <c r="BO16" s="2"/>
      <c r="BP16" s="2"/>
      <c r="BQ16" s="2"/>
      <c r="BR16" s="2"/>
      <c r="BS16" s="2"/>
      <c r="BT16" s="2"/>
      <c r="BU16" s="2"/>
      <c r="BV16" s="2"/>
      <c r="BW16" s="2"/>
      <c r="BX16" s="2"/>
      <c r="BY16" s="2"/>
      <c r="BZ16" s="2"/>
      <c r="CA16" s="2"/>
      <c r="CB16" s="2"/>
      <c r="CC16" s="2"/>
      <c r="CD16" s="2"/>
      <c r="CE16" s="2"/>
      <c r="CF16" s="2"/>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c r="DK16" s="2"/>
      <c r="DL16" s="2"/>
      <c r="DM16" s="2"/>
      <c r="DN16" s="2"/>
      <c r="DO16" s="2"/>
      <c r="DP16" s="2"/>
      <c r="DQ16" s="2"/>
      <c r="DR16" s="2"/>
      <c r="DS16" s="2"/>
      <c r="DT16" s="2"/>
      <c r="DU16" s="2"/>
      <c r="DV16" s="2"/>
      <c r="DW16" s="2"/>
      <c r="DX16" s="2"/>
      <c r="DY16" s="2"/>
      <c r="DZ16" s="2"/>
      <c r="EA16" s="2"/>
      <c r="EB16" s="2"/>
      <c r="EC16" s="2"/>
      <c r="ED16" s="2"/>
      <c r="EE16" s="2"/>
      <c r="EF16" s="2"/>
      <c r="EG16" s="2"/>
      <c r="EH16" s="2"/>
      <c r="EI16" s="2"/>
      <c r="EJ16" s="2"/>
      <c r="EK16" s="2"/>
      <c r="EL16" s="2"/>
      <c r="EM16" s="2"/>
      <c r="EN16" s="2"/>
      <c r="EO16" s="2"/>
      <c r="EP16" s="2"/>
      <c r="EQ16" s="2"/>
      <c r="ER16" s="2"/>
      <c r="ES16" s="2"/>
      <c r="ET16" s="2"/>
      <c r="EU16" s="2"/>
      <c r="EV16" s="2"/>
      <c r="EW16" s="2"/>
      <c r="EX16" s="2"/>
      <c r="EY16" s="2"/>
      <c r="EZ16" s="2"/>
      <c r="FA16" s="2"/>
      <c r="FB16" s="2"/>
      <c r="FC16" s="2"/>
      <c r="FD16" s="2"/>
      <c r="FE16" s="2"/>
      <c r="FF16" s="2"/>
      <c r="FG16" s="2"/>
      <c r="FH16" s="2"/>
      <c r="FI16" s="2"/>
      <c r="FJ16" s="2"/>
      <c r="FK16" s="2"/>
      <c r="FL16" s="2"/>
      <c r="FM16" s="2"/>
      <c r="FN16" s="2"/>
      <c r="FO16" s="2"/>
      <c r="FP16" s="2"/>
      <c r="FQ16" s="2"/>
      <c r="FR16" s="2"/>
      <c r="FS16" s="2"/>
      <c r="FT16" s="2"/>
      <c r="FU16" s="2"/>
      <c r="FV16" s="2"/>
      <c r="FW16" s="2"/>
      <c r="FX16" s="2"/>
      <c r="FY16" s="2"/>
      <c r="FZ16" s="2"/>
      <c r="GA16" s="2"/>
      <c r="GB16" s="2"/>
      <c r="GC16" s="2"/>
      <c r="GD16" s="2"/>
      <c r="GE16" s="2"/>
      <c r="GF16" s="2"/>
      <c r="GG16" s="2"/>
      <c r="GH16" s="2"/>
      <c r="GI16" s="2"/>
      <c r="GJ16" s="2"/>
      <c r="GK16" s="2"/>
      <c r="GL16" s="2"/>
      <c r="GM16" s="2"/>
      <c r="GN16" s="2"/>
      <c r="GO16" s="2"/>
      <c r="GP16" s="2"/>
      <c r="GQ16" s="2"/>
      <c r="GR16" s="2"/>
      <c r="GS16" s="2"/>
      <c r="GT16" s="2"/>
      <c r="GU16" s="2"/>
      <c r="GV16" s="2"/>
      <c r="GW16" s="2"/>
      <c r="GX16" s="2"/>
      <c r="GY16" s="2"/>
      <c r="GZ16" s="2"/>
      <c r="HA16" s="2"/>
      <c r="HB16" s="2"/>
      <c r="HC16" s="2"/>
      <c r="HD16" s="2"/>
      <c r="HE16" s="2"/>
      <c r="HF16" s="2"/>
      <c r="HG16" s="2"/>
      <c r="HH16" s="2"/>
      <c r="HI16" s="2"/>
      <c r="HJ16" s="2"/>
      <c r="HK16" s="2"/>
      <c r="HL16" s="2"/>
      <c r="HM16" s="2"/>
      <c r="HN16" s="2"/>
      <c r="HO16" s="2"/>
      <c r="HP16" s="2"/>
      <c r="HQ16" s="2"/>
      <c r="HR16" s="2"/>
      <c r="HS16" s="2"/>
      <c r="HT16" s="2"/>
      <c r="HU16" s="2"/>
      <c r="HV16" s="2"/>
      <c r="HW16" s="2"/>
      <c r="HX16" s="2"/>
      <c r="HY16" s="2"/>
      <c r="HZ16" s="2"/>
      <c r="IA16" s="2"/>
      <c r="IB16" s="2"/>
      <c r="IC16" s="2"/>
      <c r="ID16" s="2"/>
      <c r="IE16" s="2"/>
      <c r="IF16" s="2"/>
      <c r="IG16" s="2"/>
      <c r="IH16" s="2"/>
      <c r="II16" s="2"/>
      <c r="IJ16" s="2"/>
      <c r="IK16" s="2"/>
      <c r="IL16" s="2"/>
      <c r="IM16" s="2"/>
      <c r="IN16" s="2"/>
      <c r="IO16" s="2"/>
      <c r="IP16" s="2"/>
      <c r="IQ16" s="2"/>
      <c r="IR16" s="2"/>
      <c r="IS16" s="2"/>
      <c r="IT16" s="2"/>
      <c r="IU16" s="2"/>
      <c r="IV16" s="2"/>
    </row>
    <row r="17" spans="1:6" x14ac:dyDescent="0.25">
      <c r="A17" s="6">
        <v>37.700000000000003</v>
      </c>
      <c r="B17" s="6">
        <v>12.9</v>
      </c>
      <c r="C17" s="3">
        <v>64597</v>
      </c>
      <c r="D17" s="4">
        <v>119305</v>
      </c>
      <c r="E17" s="4">
        <v>186156</v>
      </c>
      <c r="F17" s="4">
        <v>34936</v>
      </c>
    </row>
    <row r="18" spans="1:6" x14ac:dyDescent="0.25">
      <c r="A18" s="6">
        <v>36</v>
      </c>
      <c r="B18" s="6">
        <v>13.1</v>
      </c>
      <c r="C18" s="3">
        <v>64894</v>
      </c>
      <c r="D18" s="4">
        <v>141011</v>
      </c>
      <c r="E18" s="4">
        <v>160017</v>
      </c>
      <c r="F18" s="4">
        <v>32387</v>
      </c>
    </row>
    <row r="19" spans="1:6" x14ac:dyDescent="0.25">
      <c r="A19" s="6">
        <v>40.4</v>
      </c>
      <c r="B19" s="6">
        <v>16.100000000000001</v>
      </c>
      <c r="C19" s="3">
        <v>61091</v>
      </c>
      <c r="D19" s="4">
        <v>194928</v>
      </c>
      <c r="E19" s="4">
        <v>113559</v>
      </c>
      <c r="F19" s="4">
        <v>32150</v>
      </c>
    </row>
    <row r="20" spans="1:6" x14ac:dyDescent="0.25">
      <c r="A20" s="6">
        <v>33.799999999999997</v>
      </c>
      <c r="B20" s="6">
        <v>13.6</v>
      </c>
      <c r="C20" s="3">
        <v>76771</v>
      </c>
      <c r="D20" s="4">
        <v>159531</v>
      </c>
      <c r="E20" s="4">
        <v>197264</v>
      </c>
      <c r="F20" s="4">
        <v>37996</v>
      </c>
    </row>
    <row r="21" spans="1:6" x14ac:dyDescent="0.25">
      <c r="A21" s="6">
        <v>36.4</v>
      </c>
      <c r="B21" s="6">
        <v>13.5</v>
      </c>
      <c r="C21" s="3">
        <v>55609</v>
      </c>
      <c r="D21" s="4">
        <v>123085</v>
      </c>
      <c r="E21" s="4">
        <v>105582</v>
      </c>
      <c r="F21" s="4">
        <v>24672</v>
      </c>
    </row>
    <row r="22" spans="1:6" x14ac:dyDescent="0.25">
      <c r="A22" s="6">
        <v>37.700000000000003</v>
      </c>
      <c r="B22" s="6">
        <v>12.8</v>
      </c>
      <c r="C22" s="3">
        <v>74091</v>
      </c>
      <c r="D22" s="4">
        <v>143750</v>
      </c>
      <c r="E22" s="4">
        <v>217869</v>
      </c>
      <c r="F22" s="4">
        <v>37603</v>
      </c>
    </row>
    <row r="23" spans="1:6" x14ac:dyDescent="0.25">
      <c r="A23" s="6">
        <v>36.200000000000003</v>
      </c>
      <c r="B23" s="6">
        <v>12.9</v>
      </c>
      <c r="C23" s="3">
        <v>53713</v>
      </c>
      <c r="D23" s="4">
        <v>112649</v>
      </c>
      <c r="E23" s="4">
        <v>117441</v>
      </c>
      <c r="F23" s="4">
        <v>26785</v>
      </c>
    </row>
    <row r="24" spans="1:6" x14ac:dyDescent="0.25">
      <c r="A24" s="6">
        <v>39.1</v>
      </c>
      <c r="B24" s="6">
        <v>12.7</v>
      </c>
      <c r="C24" s="3">
        <v>60262</v>
      </c>
      <c r="D24" s="4">
        <v>126928</v>
      </c>
      <c r="E24" s="4">
        <v>161322</v>
      </c>
      <c r="F24" s="4">
        <v>32576</v>
      </c>
    </row>
    <row r="25" spans="1:6" x14ac:dyDescent="0.25">
      <c r="A25" s="6">
        <v>39.4</v>
      </c>
      <c r="B25" s="6">
        <v>16.100000000000001</v>
      </c>
      <c r="C25" s="3">
        <v>111548</v>
      </c>
      <c r="D25" s="4">
        <v>230893</v>
      </c>
      <c r="E25" s="4">
        <v>331009</v>
      </c>
      <c r="F25" s="4">
        <v>56569</v>
      </c>
    </row>
    <row r="26" spans="1:6" x14ac:dyDescent="0.25">
      <c r="A26" s="6">
        <v>36.1</v>
      </c>
      <c r="B26" s="6">
        <v>12.8</v>
      </c>
      <c r="C26" s="3">
        <v>48600</v>
      </c>
      <c r="D26" s="4">
        <v>105737</v>
      </c>
      <c r="E26" s="4">
        <v>106671</v>
      </c>
      <c r="F26" s="4">
        <v>26144</v>
      </c>
    </row>
    <row r="27" spans="1:6" x14ac:dyDescent="0.25">
      <c r="A27" s="6">
        <v>35.299999999999997</v>
      </c>
      <c r="B27" s="6">
        <v>12.7</v>
      </c>
      <c r="C27" s="3">
        <v>51419</v>
      </c>
      <c r="D27" s="4">
        <v>104149</v>
      </c>
      <c r="E27" s="4">
        <v>111168</v>
      </c>
      <c r="F27" s="4">
        <v>24558</v>
      </c>
    </row>
    <row r="28" spans="1:6" x14ac:dyDescent="0.25">
      <c r="A28" s="6">
        <v>37.5</v>
      </c>
      <c r="B28" s="6">
        <v>12.8</v>
      </c>
      <c r="C28" s="3">
        <v>51182</v>
      </c>
      <c r="D28" s="4">
        <v>106898</v>
      </c>
      <c r="E28" s="4">
        <v>88370</v>
      </c>
      <c r="F28" s="4">
        <v>23584</v>
      </c>
    </row>
    <row r="29" spans="1:6" x14ac:dyDescent="0.25">
      <c r="A29" s="6">
        <v>34.4</v>
      </c>
      <c r="B29" s="6">
        <v>12.8</v>
      </c>
      <c r="C29" s="3">
        <v>60753</v>
      </c>
      <c r="D29" s="4">
        <v>95869</v>
      </c>
      <c r="E29" s="4">
        <v>143115</v>
      </c>
      <c r="F29" s="4">
        <v>26773</v>
      </c>
    </row>
    <row r="30" spans="1:6" x14ac:dyDescent="0.25">
      <c r="A30" s="6">
        <v>33.700000000000003</v>
      </c>
      <c r="B30" s="6">
        <v>13.8</v>
      </c>
      <c r="C30" s="3">
        <v>64601</v>
      </c>
      <c r="D30" s="4">
        <v>103737</v>
      </c>
      <c r="E30" s="4">
        <v>134223</v>
      </c>
      <c r="F30" s="4">
        <v>27877</v>
      </c>
    </row>
    <row r="31" spans="1:6" x14ac:dyDescent="0.25">
      <c r="A31" s="6">
        <v>40.4</v>
      </c>
      <c r="B31" s="6">
        <v>13.2</v>
      </c>
      <c r="C31" s="3">
        <v>62164</v>
      </c>
      <c r="D31" s="4">
        <v>114257</v>
      </c>
      <c r="E31" s="4">
        <v>144038</v>
      </c>
      <c r="F31" s="4">
        <v>28507</v>
      </c>
    </row>
    <row r="32" spans="1:6" x14ac:dyDescent="0.25">
      <c r="A32" s="6">
        <v>38.9</v>
      </c>
      <c r="B32" s="6">
        <v>12.7</v>
      </c>
      <c r="C32" s="3">
        <v>46607</v>
      </c>
      <c r="D32" s="4">
        <v>94576</v>
      </c>
      <c r="E32" s="4">
        <v>114799</v>
      </c>
      <c r="F32" s="4">
        <v>27096</v>
      </c>
    </row>
    <row r="33" spans="1:6" x14ac:dyDescent="0.25">
      <c r="A33" s="6">
        <v>34.299999999999997</v>
      </c>
      <c r="B33" s="6">
        <v>12.7</v>
      </c>
      <c r="C33" s="3">
        <v>61446</v>
      </c>
      <c r="D33" s="4">
        <v>122619</v>
      </c>
      <c r="E33" s="4">
        <v>161538</v>
      </c>
      <c r="F33" s="4">
        <v>28018</v>
      </c>
    </row>
    <row r="34" spans="1:6" x14ac:dyDescent="0.25">
      <c r="A34" s="6">
        <v>38.700000000000003</v>
      </c>
      <c r="B34" s="6">
        <v>12.8</v>
      </c>
      <c r="C34" s="3">
        <v>62024</v>
      </c>
      <c r="D34" s="4">
        <v>134430</v>
      </c>
      <c r="E34" s="4">
        <v>149351</v>
      </c>
      <c r="F34" s="4">
        <v>31283</v>
      </c>
    </row>
    <row r="35" spans="1:6" x14ac:dyDescent="0.25">
      <c r="A35" s="6">
        <v>33.4</v>
      </c>
      <c r="B35" s="6">
        <v>12.6</v>
      </c>
      <c r="C35" s="3">
        <v>54986</v>
      </c>
      <c r="D35" s="4">
        <v>105647</v>
      </c>
      <c r="E35" s="4">
        <v>126929</v>
      </c>
      <c r="F35" s="4">
        <v>24671</v>
      </c>
    </row>
    <row r="36" spans="1:6" x14ac:dyDescent="0.25">
      <c r="A36" s="6">
        <v>35</v>
      </c>
      <c r="B36" s="6">
        <v>12.7</v>
      </c>
      <c r="C36" s="3">
        <v>48182</v>
      </c>
      <c r="D36" s="4">
        <v>114436</v>
      </c>
      <c r="E36" s="4">
        <v>102732</v>
      </c>
      <c r="F36" s="4">
        <v>25280</v>
      </c>
    </row>
    <row r="37" spans="1:6" x14ac:dyDescent="0.25">
      <c r="A37" s="6">
        <v>38.1</v>
      </c>
      <c r="B37" s="6">
        <v>12.7</v>
      </c>
      <c r="C37" s="3">
        <v>47388</v>
      </c>
      <c r="D37" s="4">
        <v>92820</v>
      </c>
      <c r="E37" s="4">
        <v>118016</v>
      </c>
      <c r="F37" s="4">
        <v>24890</v>
      </c>
    </row>
    <row r="38" spans="1:6" x14ac:dyDescent="0.25">
      <c r="A38" s="6">
        <v>34.9</v>
      </c>
      <c r="B38" s="6">
        <v>12.5</v>
      </c>
      <c r="C38" s="3">
        <v>55273</v>
      </c>
      <c r="D38" s="4">
        <v>102468</v>
      </c>
      <c r="E38" s="4">
        <v>126959</v>
      </c>
      <c r="F38" s="4">
        <v>26114</v>
      </c>
    </row>
    <row r="39" spans="1:6" x14ac:dyDescent="0.25">
      <c r="A39" s="6">
        <v>36.1</v>
      </c>
      <c r="B39" s="6">
        <v>12.9</v>
      </c>
      <c r="C39" s="3">
        <v>53892</v>
      </c>
      <c r="D39" s="4">
        <v>92968</v>
      </c>
      <c r="E39" s="4">
        <v>129176</v>
      </c>
      <c r="F39" s="4">
        <v>27570</v>
      </c>
    </row>
    <row r="40" spans="1:6" x14ac:dyDescent="0.25">
      <c r="A40" s="6">
        <v>32.700000000000003</v>
      </c>
      <c r="B40" s="6">
        <v>12.6</v>
      </c>
      <c r="C40" s="3">
        <v>47923</v>
      </c>
      <c r="D40" s="4">
        <v>104539</v>
      </c>
      <c r="E40" s="4">
        <v>88384</v>
      </c>
      <c r="F40" s="4">
        <v>20826</v>
      </c>
    </row>
    <row r="41" spans="1:6" x14ac:dyDescent="0.25">
      <c r="A41" s="7">
        <v>37.1</v>
      </c>
      <c r="B41" s="7">
        <v>12.5</v>
      </c>
      <c r="C41" s="3">
        <v>46176</v>
      </c>
      <c r="D41" s="4">
        <v>92654</v>
      </c>
      <c r="E41" s="4">
        <v>101964</v>
      </c>
      <c r="F41" s="4">
        <v>23858</v>
      </c>
    </row>
    <row r="42" spans="1:6" x14ac:dyDescent="0.25">
      <c r="A42" s="8">
        <v>23.5</v>
      </c>
      <c r="B42" s="8">
        <v>13.6</v>
      </c>
      <c r="C42" s="3">
        <v>33088</v>
      </c>
      <c r="D42" s="4">
        <v>105430</v>
      </c>
      <c r="E42" s="4">
        <v>44223</v>
      </c>
      <c r="F42" s="4">
        <v>20834</v>
      </c>
    </row>
    <row r="43" spans="1:6" x14ac:dyDescent="0.25">
      <c r="A43" s="8">
        <v>38</v>
      </c>
      <c r="B43" s="8">
        <v>13.6</v>
      </c>
      <c r="C43" s="3">
        <v>53890</v>
      </c>
      <c r="D43" s="4">
        <v>108446</v>
      </c>
      <c r="E43" s="4">
        <v>95013</v>
      </c>
      <c r="F43" s="4">
        <v>26542</v>
      </c>
    </row>
    <row r="44" spans="1:6" x14ac:dyDescent="0.25">
      <c r="A44" s="8">
        <v>33.6</v>
      </c>
      <c r="B44" s="8">
        <v>12.7</v>
      </c>
      <c r="C44" s="3">
        <v>57390</v>
      </c>
      <c r="D44" s="4">
        <v>111836</v>
      </c>
      <c r="E44" s="4">
        <v>134434</v>
      </c>
      <c r="F44" s="4">
        <v>27396</v>
      </c>
    </row>
    <row r="45" spans="1:6" x14ac:dyDescent="0.25">
      <c r="A45" s="8">
        <v>41.7</v>
      </c>
      <c r="B45" s="8">
        <v>13</v>
      </c>
      <c r="C45" s="3">
        <v>48439</v>
      </c>
      <c r="D45" s="4">
        <v>100788</v>
      </c>
      <c r="E45" s="4">
        <v>124474</v>
      </c>
      <c r="F45" s="4">
        <v>31054</v>
      </c>
    </row>
    <row r="46" spans="1:6" x14ac:dyDescent="0.25">
      <c r="A46" s="8">
        <v>36.6</v>
      </c>
      <c r="B46" s="8">
        <v>14.1</v>
      </c>
      <c r="C46" s="3">
        <v>56803</v>
      </c>
      <c r="D46" s="4">
        <v>149138</v>
      </c>
      <c r="E46" s="4">
        <v>101695</v>
      </c>
      <c r="F46" s="4">
        <v>29198</v>
      </c>
    </row>
    <row r="47" spans="1:6" x14ac:dyDescent="0.25">
      <c r="A47" s="8">
        <v>34.9</v>
      </c>
      <c r="B47" s="8">
        <v>12.4</v>
      </c>
      <c r="C47" s="3">
        <v>52392</v>
      </c>
      <c r="D47" s="4">
        <v>93875</v>
      </c>
      <c r="E47" s="4">
        <v>133101</v>
      </c>
      <c r="F47" s="4">
        <v>24650</v>
      </c>
    </row>
    <row r="48" spans="1:6" x14ac:dyDescent="0.25">
      <c r="A48" s="8">
        <v>36.700000000000003</v>
      </c>
      <c r="B48" s="8">
        <v>12.8</v>
      </c>
      <c r="C48" s="3">
        <v>48631</v>
      </c>
      <c r="D48" s="4">
        <v>95490</v>
      </c>
      <c r="E48" s="4">
        <v>105202</v>
      </c>
      <c r="F48" s="4">
        <v>23610</v>
      </c>
    </row>
    <row r="49" spans="1:6" x14ac:dyDescent="0.25">
      <c r="A49" s="8">
        <v>38.4</v>
      </c>
      <c r="B49" s="8">
        <v>12.5</v>
      </c>
      <c r="C49" s="3">
        <v>52500</v>
      </c>
      <c r="D49" s="4">
        <v>105377</v>
      </c>
      <c r="E49" s="4">
        <v>139199</v>
      </c>
      <c r="F49" s="4">
        <v>29706</v>
      </c>
    </row>
    <row r="50" spans="1:6" x14ac:dyDescent="0.25">
      <c r="A50" s="8">
        <v>34.799999999999997</v>
      </c>
      <c r="B50" s="8">
        <v>12.5</v>
      </c>
      <c r="C50" s="3">
        <v>42401</v>
      </c>
      <c r="D50" s="4">
        <v>106478</v>
      </c>
      <c r="E50" s="4">
        <v>94867</v>
      </c>
      <c r="F50" s="4">
        <v>21572</v>
      </c>
    </row>
    <row r="51" spans="1:6" x14ac:dyDescent="0.25">
      <c r="A51" s="8">
        <v>33.6</v>
      </c>
      <c r="B51" s="8">
        <v>12.7</v>
      </c>
      <c r="C51" s="3">
        <v>64792</v>
      </c>
      <c r="D51" s="4">
        <v>116071</v>
      </c>
      <c r="E51" s="4">
        <v>185714</v>
      </c>
      <c r="F51" s="4">
        <v>32677</v>
      </c>
    </row>
    <row r="52" spans="1:6" x14ac:dyDescent="0.25">
      <c r="A52" s="8">
        <v>37</v>
      </c>
      <c r="B52" s="8">
        <v>14.1</v>
      </c>
      <c r="C52" s="3">
        <v>59842</v>
      </c>
      <c r="D52" s="4">
        <v>106949</v>
      </c>
      <c r="E52" s="4">
        <v>135329</v>
      </c>
      <c r="F52" s="4">
        <v>29347</v>
      </c>
    </row>
    <row r="53" spans="1:6" x14ac:dyDescent="0.25">
      <c r="A53" s="8">
        <v>34.4</v>
      </c>
      <c r="B53" s="8">
        <v>12.7</v>
      </c>
      <c r="C53" s="3">
        <v>65625</v>
      </c>
      <c r="D53" s="4">
        <v>129688</v>
      </c>
      <c r="E53" s="4">
        <v>175000</v>
      </c>
      <c r="F53" s="4">
        <v>29127</v>
      </c>
    </row>
    <row r="54" spans="1:6" x14ac:dyDescent="0.25">
      <c r="A54" s="8">
        <v>37.200000000000003</v>
      </c>
      <c r="B54" s="8">
        <v>12.5</v>
      </c>
      <c r="C54" s="3">
        <v>54044</v>
      </c>
      <c r="D54" s="4">
        <v>108654</v>
      </c>
      <c r="E54" s="4">
        <v>140726</v>
      </c>
      <c r="F54" s="4">
        <v>27753</v>
      </c>
    </row>
    <row r="55" spans="1:6" x14ac:dyDescent="0.25">
      <c r="A55" s="8">
        <v>35.700000000000003</v>
      </c>
      <c r="B55" s="8">
        <v>12.6</v>
      </c>
      <c r="C55" s="3">
        <v>39707</v>
      </c>
      <c r="D55" s="4">
        <v>89552</v>
      </c>
      <c r="E55" s="4">
        <v>80124</v>
      </c>
      <c r="F55" s="4">
        <v>21345</v>
      </c>
    </row>
    <row r="56" spans="1:6" x14ac:dyDescent="0.25">
      <c r="A56" s="8">
        <v>37.799999999999997</v>
      </c>
      <c r="B56" s="8">
        <v>12.9</v>
      </c>
      <c r="C56" s="3">
        <v>45286</v>
      </c>
      <c r="D56" s="4">
        <v>108431</v>
      </c>
      <c r="E56" s="4">
        <v>91928</v>
      </c>
      <c r="F56" s="4">
        <v>28174</v>
      </c>
    </row>
    <row r="57" spans="1:6" x14ac:dyDescent="0.25">
      <c r="A57" s="8">
        <v>35.6</v>
      </c>
      <c r="B57" s="8">
        <v>12.8</v>
      </c>
      <c r="C57" s="3">
        <v>37784</v>
      </c>
      <c r="D57" s="4">
        <v>92712</v>
      </c>
      <c r="E57" s="4">
        <v>60721</v>
      </c>
      <c r="F57" s="4">
        <v>19125</v>
      </c>
    </row>
    <row r="58" spans="1:6" x14ac:dyDescent="0.25">
      <c r="A58" s="8">
        <v>35.700000000000003</v>
      </c>
      <c r="B58" s="8">
        <v>12.4</v>
      </c>
      <c r="C58" s="3">
        <v>52284</v>
      </c>
      <c r="D58" s="4">
        <v>92143</v>
      </c>
      <c r="E58" s="4">
        <v>146028</v>
      </c>
      <c r="F58" s="4">
        <v>29763</v>
      </c>
    </row>
    <row r="59" spans="1:6" x14ac:dyDescent="0.25">
      <c r="A59" s="8">
        <v>34.299999999999997</v>
      </c>
      <c r="B59" s="8">
        <v>12.4</v>
      </c>
      <c r="C59" s="3">
        <v>42944</v>
      </c>
      <c r="D59" s="4">
        <v>86192</v>
      </c>
      <c r="E59" s="4">
        <v>98778</v>
      </c>
      <c r="F59" s="4">
        <v>22275</v>
      </c>
    </row>
    <row r="60" spans="1:6" x14ac:dyDescent="0.25">
      <c r="A60" s="8">
        <v>39.799999999999997</v>
      </c>
      <c r="B60" s="8">
        <v>13.4</v>
      </c>
      <c r="C60" s="3">
        <v>46036</v>
      </c>
      <c r="D60" s="4">
        <v>99508</v>
      </c>
      <c r="E60" s="4">
        <v>98343</v>
      </c>
      <c r="F60" s="4">
        <v>27005</v>
      </c>
    </row>
    <row r="61" spans="1:6" x14ac:dyDescent="0.25">
      <c r="A61" s="8">
        <v>36.200000000000003</v>
      </c>
      <c r="B61" s="8">
        <v>12.3</v>
      </c>
      <c r="C61" s="3">
        <v>50357</v>
      </c>
      <c r="D61" s="4">
        <v>90750</v>
      </c>
      <c r="E61" s="4">
        <v>126613</v>
      </c>
      <c r="F61" s="4">
        <v>24076</v>
      </c>
    </row>
    <row r="62" spans="1:6" x14ac:dyDescent="0.25">
      <c r="A62" s="8">
        <v>35.1</v>
      </c>
      <c r="B62" s="8">
        <v>12.3</v>
      </c>
      <c r="C62" s="3">
        <v>45521</v>
      </c>
      <c r="D62" s="4">
        <v>82720</v>
      </c>
      <c r="E62" s="4">
        <v>105346</v>
      </c>
      <c r="F62" s="4">
        <v>23293</v>
      </c>
    </row>
    <row r="63" spans="1:6" x14ac:dyDescent="0.25">
      <c r="A63" s="8">
        <v>35.6</v>
      </c>
      <c r="B63" s="8">
        <v>16.100000000000001</v>
      </c>
      <c r="C63" s="3">
        <v>30418</v>
      </c>
      <c r="D63" s="4">
        <v>139739</v>
      </c>
      <c r="E63" s="4">
        <v>24999</v>
      </c>
      <c r="F63" s="4">
        <v>16854</v>
      </c>
    </row>
    <row r="64" spans="1:6" x14ac:dyDescent="0.25">
      <c r="A64" s="8">
        <v>40.700000000000003</v>
      </c>
      <c r="B64" s="8">
        <v>12.7</v>
      </c>
      <c r="C64" s="3">
        <v>52500</v>
      </c>
      <c r="D64" s="4">
        <v>94792</v>
      </c>
      <c r="E64" s="4">
        <v>147222</v>
      </c>
      <c r="F64" s="4">
        <v>28867</v>
      </c>
    </row>
    <row r="65" spans="1:6" x14ac:dyDescent="0.25">
      <c r="A65" s="8">
        <v>33.5</v>
      </c>
      <c r="B65" s="8">
        <v>12.5</v>
      </c>
      <c r="C65" s="3">
        <v>41795</v>
      </c>
      <c r="D65" s="4">
        <v>94456</v>
      </c>
      <c r="E65" s="4">
        <v>91806</v>
      </c>
      <c r="F65" s="4">
        <v>21556</v>
      </c>
    </row>
    <row r="66" spans="1:6" x14ac:dyDescent="0.25">
      <c r="A66" s="8">
        <v>37.5</v>
      </c>
      <c r="B66" s="8">
        <v>12.5</v>
      </c>
      <c r="C66" s="3">
        <v>66667</v>
      </c>
      <c r="D66" s="4">
        <v>78906</v>
      </c>
      <c r="E66" s="4">
        <v>143750</v>
      </c>
      <c r="F66" s="4">
        <v>31758</v>
      </c>
    </row>
    <row r="67" spans="1:6" x14ac:dyDescent="0.25">
      <c r="A67" s="8">
        <v>37.6</v>
      </c>
      <c r="B67" s="8">
        <v>12.9</v>
      </c>
      <c r="C67" s="3">
        <v>38596</v>
      </c>
      <c r="D67" s="4">
        <v>95364</v>
      </c>
      <c r="E67" s="4">
        <v>54453</v>
      </c>
      <c r="F67" s="4">
        <v>17939</v>
      </c>
    </row>
    <row r="68" spans="1:6" x14ac:dyDescent="0.25">
      <c r="A68" s="8">
        <v>39.1</v>
      </c>
      <c r="B68" s="8">
        <v>12.6</v>
      </c>
      <c r="C68" s="3">
        <v>44286</v>
      </c>
      <c r="D68" s="4">
        <v>93103</v>
      </c>
      <c r="E68" s="4">
        <v>110465</v>
      </c>
      <c r="F68" s="4">
        <v>22579</v>
      </c>
    </row>
    <row r="69" spans="1:6" x14ac:dyDescent="0.25">
      <c r="A69" s="8">
        <v>33.1</v>
      </c>
      <c r="B69" s="8">
        <v>12.2</v>
      </c>
      <c r="C69" s="3">
        <v>37287</v>
      </c>
      <c r="D69" s="4">
        <v>75561</v>
      </c>
      <c r="E69" s="4">
        <v>86591</v>
      </c>
      <c r="F69" s="4">
        <v>19343</v>
      </c>
    </row>
    <row r="70" spans="1:6" x14ac:dyDescent="0.25">
      <c r="A70" s="8">
        <v>36.4</v>
      </c>
      <c r="B70" s="8">
        <v>12.9</v>
      </c>
      <c r="C70" s="3">
        <v>38184</v>
      </c>
      <c r="D70" s="4">
        <v>80099</v>
      </c>
      <c r="E70" s="4">
        <v>76438</v>
      </c>
      <c r="F70" s="4">
        <v>21534</v>
      </c>
    </row>
    <row r="71" spans="1:6" x14ac:dyDescent="0.25">
      <c r="A71" s="8">
        <v>37.299999999999997</v>
      </c>
      <c r="B71" s="8">
        <v>12.5</v>
      </c>
      <c r="C71" s="3">
        <v>47119</v>
      </c>
      <c r="D71" s="4">
        <v>88958</v>
      </c>
      <c r="E71" s="4">
        <v>102993</v>
      </c>
      <c r="F71" s="4">
        <v>22357</v>
      </c>
    </row>
    <row r="72" spans="1:6" x14ac:dyDescent="0.25">
      <c r="A72" s="8">
        <v>38.700000000000003</v>
      </c>
      <c r="B72" s="8">
        <v>13.6</v>
      </c>
      <c r="C72" s="3">
        <v>44520</v>
      </c>
      <c r="D72" s="4">
        <v>96112</v>
      </c>
      <c r="E72" s="4">
        <v>93915</v>
      </c>
      <c r="F72" s="4">
        <v>25276</v>
      </c>
    </row>
    <row r="73" spans="1:6" x14ac:dyDescent="0.25">
      <c r="A73" s="8">
        <v>36.9</v>
      </c>
      <c r="B73" s="8">
        <v>12.7</v>
      </c>
      <c r="C73" s="3">
        <v>52838</v>
      </c>
      <c r="D73" s="4">
        <v>101705</v>
      </c>
      <c r="E73" s="4">
        <v>75040</v>
      </c>
      <c r="F73" s="4">
        <v>23077</v>
      </c>
    </row>
    <row r="74" spans="1:6" x14ac:dyDescent="0.25">
      <c r="A74" s="8">
        <v>32.700000000000003</v>
      </c>
      <c r="B74" s="8">
        <v>12.3</v>
      </c>
      <c r="C74" s="3">
        <v>34688</v>
      </c>
      <c r="D74" s="4">
        <v>82870</v>
      </c>
      <c r="E74" s="4">
        <v>93750</v>
      </c>
      <c r="F74" s="4">
        <v>20082</v>
      </c>
    </row>
    <row r="75" spans="1:6" x14ac:dyDescent="0.25">
      <c r="A75" s="8">
        <v>36.1</v>
      </c>
      <c r="B75" s="8">
        <v>12.4</v>
      </c>
      <c r="C75" s="3">
        <v>31770</v>
      </c>
      <c r="D75" s="4">
        <v>74525</v>
      </c>
      <c r="E75" s="4">
        <v>47446</v>
      </c>
      <c r="F75" s="4">
        <v>15912</v>
      </c>
    </row>
    <row r="76" spans="1:6" x14ac:dyDescent="0.25">
      <c r="A76" s="8">
        <v>39.5</v>
      </c>
      <c r="B76" s="8">
        <v>12.8</v>
      </c>
      <c r="C76" s="3">
        <v>32994</v>
      </c>
      <c r="D76" s="4">
        <v>89223</v>
      </c>
      <c r="E76" s="4">
        <v>50592</v>
      </c>
      <c r="F76" s="4">
        <v>21145</v>
      </c>
    </row>
    <row r="77" spans="1:6" x14ac:dyDescent="0.25">
      <c r="A77" s="8">
        <v>36.5</v>
      </c>
      <c r="B77" s="8">
        <v>12.3</v>
      </c>
      <c r="C77" s="3">
        <v>33891</v>
      </c>
      <c r="D77" s="4">
        <v>72739</v>
      </c>
      <c r="E77" s="4">
        <v>81880</v>
      </c>
      <c r="F77" s="4">
        <v>18340</v>
      </c>
    </row>
    <row r="78" spans="1:6" x14ac:dyDescent="0.25">
      <c r="A78" s="8">
        <v>32.9</v>
      </c>
      <c r="B78" s="8">
        <v>12.4</v>
      </c>
      <c r="C78" s="3">
        <v>37813</v>
      </c>
      <c r="D78" s="4">
        <v>86667</v>
      </c>
      <c r="E78" s="4">
        <v>69643</v>
      </c>
      <c r="F78" s="4">
        <v>19196</v>
      </c>
    </row>
    <row r="79" spans="1:6" x14ac:dyDescent="0.25">
      <c r="A79" s="8">
        <v>29.9</v>
      </c>
      <c r="B79" s="8">
        <v>12.3</v>
      </c>
      <c r="C79" s="3">
        <v>46528</v>
      </c>
      <c r="D79" s="4">
        <v>88889</v>
      </c>
      <c r="E79" s="4">
        <v>96591</v>
      </c>
      <c r="F79" s="4">
        <v>21798</v>
      </c>
    </row>
    <row r="80" spans="1:6" x14ac:dyDescent="0.25">
      <c r="A80" s="8">
        <v>32.1</v>
      </c>
      <c r="B80" s="8">
        <v>12.3</v>
      </c>
      <c r="C80" s="3">
        <v>30319</v>
      </c>
      <c r="D80" s="4">
        <v>67083</v>
      </c>
      <c r="E80" s="4">
        <v>34367</v>
      </c>
      <c r="F80" s="4">
        <v>13677</v>
      </c>
    </row>
    <row r="81" spans="1:6" x14ac:dyDescent="0.25">
      <c r="A81" s="8">
        <v>36.1</v>
      </c>
      <c r="B81" s="8">
        <v>13.3</v>
      </c>
      <c r="C81" s="3">
        <v>36492</v>
      </c>
      <c r="D81" s="4">
        <v>172768</v>
      </c>
      <c r="E81" s="4">
        <v>24999</v>
      </c>
      <c r="F81" s="4">
        <v>20572</v>
      </c>
    </row>
    <row r="82" spans="1:6" x14ac:dyDescent="0.25">
      <c r="A82" s="8">
        <v>35.9</v>
      </c>
      <c r="B82" s="8">
        <v>12.4</v>
      </c>
      <c r="C82" s="3">
        <v>51818</v>
      </c>
      <c r="D82" s="4">
        <v>80357</v>
      </c>
      <c r="E82" s="4">
        <v>135185</v>
      </c>
      <c r="F82" s="4">
        <v>26242</v>
      </c>
    </row>
    <row r="83" spans="1:6" x14ac:dyDescent="0.25">
      <c r="A83" s="8">
        <v>32.700000000000003</v>
      </c>
      <c r="B83" s="8">
        <v>12.2</v>
      </c>
      <c r="C83" s="3">
        <v>35625</v>
      </c>
      <c r="D83" s="4">
        <v>64737</v>
      </c>
      <c r="E83" s="4">
        <v>76321</v>
      </c>
      <c r="F83" s="4">
        <v>17077</v>
      </c>
    </row>
    <row r="84" spans="1:6" x14ac:dyDescent="0.25">
      <c r="A84" s="8">
        <v>37.200000000000003</v>
      </c>
      <c r="B84" s="8">
        <v>12.6</v>
      </c>
      <c r="C84" s="3">
        <v>36789</v>
      </c>
      <c r="D84" s="4">
        <v>86563</v>
      </c>
      <c r="E84" s="4">
        <v>69764</v>
      </c>
      <c r="F84" s="4">
        <v>20020</v>
      </c>
    </row>
    <row r="85" spans="1:6" x14ac:dyDescent="0.25">
      <c r="A85" s="8">
        <v>38.799999999999997</v>
      </c>
      <c r="B85" s="8">
        <v>12.3</v>
      </c>
      <c r="C85" s="3">
        <v>42750</v>
      </c>
      <c r="D85" s="4">
        <v>77717</v>
      </c>
      <c r="E85" s="4">
        <v>95192</v>
      </c>
      <c r="F85" s="4">
        <v>25385</v>
      </c>
    </row>
    <row r="86" spans="1:6" x14ac:dyDescent="0.25">
      <c r="A86" s="8">
        <v>37.5</v>
      </c>
      <c r="B86" s="8">
        <v>13</v>
      </c>
      <c r="C86" s="3">
        <v>30412</v>
      </c>
      <c r="D86" s="4">
        <v>138911</v>
      </c>
      <c r="E86" s="4">
        <v>24999</v>
      </c>
      <c r="F86" s="4">
        <v>20463</v>
      </c>
    </row>
    <row r="87" spans="1:6" x14ac:dyDescent="0.25">
      <c r="A87" s="8">
        <v>36.4</v>
      </c>
      <c r="B87" s="8">
        <v>12.5</v>
      </c>
      <c r="C87" s="3">
        <v>37083</v>
      </c>
      <c r="D87" s="4">
        <v>70909</v>
      </c>
      <c r="E87" s="4">
        <v>95833</v>
      </c>
      <c r="F87" s="4">
        <v>21670</v>
      </c>
    </row>
    <row r="88" spans="1:6" x14ac:dyDescent="0.25">
      <c r="A88" s="8">
        <v>42.4</v>
      </c>
      <c r="B88" s="8">
        <v>12.6</v>
      </c>
      <c r="C88" s="3">
        <v>31563</v>
      </c>
      <c r="D88" s="4">
        <v>81597</v>
      </c>
      <c r="E88" s="4">
        <v>71759</v>
      </c>
      <c r="F88" s="4">
        <v>15961</v>
      </c>
    </row>
    <row r="89" spans="1:6" x14ac:dyDescent="0.25">
      <c r="A89" s="8">
        <v>19.5</v>
      </c>
      <c r="B89" s="8">
        <v>16.100000000000001</v>
      </c>
      <c r="C89" s="3">
        <v>15395</v>
      </c>
      <c r="D89" s="4">
        <v>67500</v>
      </c>
      <c r="E89" s="4">
        <v>24999</v>
      </c>
      <c r="F89" s="4">
        <v>5956</v>
      </c>
    </row>
    <row r="90" spans="1:6" x14ac:dyDescent="0.25">
      <c r="A90" s="8">
        <v>30.5</v>
      </c>
      <c r="B90" s="8">
        <v>12.8</v>
      </c>
      <c r="C90" s="3">
        <v>21433</v>
      </c>
      <c r="D90" s="4">
        <v>83456</v>
      </c>
      <c r="E90" s="4">
        <v>24999</v>
      </c>
      <c r="F90" s="4">
        <v>11380</v>
      </c>
    </row>
    <row r="91" spans="1:6" x14ac:dyDescent="0.25">
      <c r="A91" s="8">
        <v>33.200000000000003</v>
      </c>
      <c r="B91" s="8">
        <v>12.3</v>
      </c>
      <c r="C91" s="3">
        <v>31250</v>
      </c>
      <c r="D91" s="4">
        <v>91049</v>
      </c>
      <c r="E91" s="4">
        <v>52976</v>
      </c>
      <c r="F91" s="4">
        <v>18959</v>
      </c>
    </row>
    <row r="92" spans="1:6" x14ac:dyDescent="0.25">
      <c r="A92" s="8">
        <v>36.700000000000003</v>
      </c>
      <c r="B92" s="8">
        <v>12.5</v>
      </c>
      <c r="C92" s="3">
        <v>31344</v>
      </c>
      <c r="D92" s="4">
        <v>77541</v>
      </c>
      <c r="E92" s="4">
        <v>36510</v>
      </c>
      <c r="F92" s="4">
        <v>16100</v>
      </c>
    </row>
    <row r="93" spans="1:6" x14ac:dyDescent="0.25">
      <c r="A93" s="8">
        <v>32.4</v>
      </c>
      <c r="B93" s="8">
        <v>12.6</v>
      </c>
      <c r="C93" s="3">
        <v>29733</v>
      </c>
      <c r="D93" s="4">
        <v>60252</v>
      </c>
      <c r="E93" s="4">
        <v>27531</v>
      </c>
      <c r="F93" s="4">
        <v>14620</v>
      </c>
    </row>
    <row r="94" spans="1:6" x14ac:dyDescent="0.25">
      <c r="A94" s="8">
        <v>36.5</v>
      </c>
      <c r="B94" s="8">
        <v>12.4</v>
      </c>
      <c r="C94" s="3">
        <v>41607</v>
      </c>
      <c r="D94" s="4">
        <v>76270</v>
      </c>
      <c r="E94" s="4">
        <v>98455</v>
      </c>
      <c r="F94" s="4">
        <v>22340</v>
      </c>
    </row>
    <row r="95" spans="1:6" x14ac:dyDescent="0.25">
      <c r="A95" s="8">
        <v>33.9</v>
      </c>
      <c r="B95" s="8">
        <v>12.1</v>
      </c>
      <c r="C95" s="3">
        <v>32813</v>
      </c>
      <c r="D95" s="4">
        <v>40313</v>
      </c>
      <c r="E95" s="4">
        <v>79167</v>
      </c>
      <c r="F95" s="4">
        <v>26405</v>
      </c>
    </row>
    <row r="96" spans="1:6" x14ac:dyDescent="0.25">
      <c r="A96" s="8">
        <v>29.6</v>
      </c>
      <c r="B96" s="8">
        <v>12.1</v>
      </c>
      <c r="C96" s="3">
        <v>29375</v>
      </c>
      <c r="D96" s="4">
        <v>52096</v>
      </c>
      <c r="E96" s="4">
        <v>24999</v>
      </c>
      <c r="F96" s="4">
        <v>13693</v>
      </c>
    </row>
    <row r="97" spans="1:6" x14ac:dyDescent="0.25">
      <c r="A97" s="8">
        <v>37.5</v>
      </c>
      <c r="B97" s="8">
        <v>11.1</v>
      </c>
      <c r="C97" s="3">
        <v>34896</v>
      </c>
      <c r="D97" s="4">
        <v>65357</v>
      </c>
      <c r="E97" s="4">
        <v>81818</v>
      </c>
      <c r="F97" s="4">
        <v>20586</v>
      </c>
    </row>
    <row r="98" spans="1:6" x14ac:dyDescent="0.25">
      <c r="A98" s="8">
        <v>34</v>
      </c>
      <c r="B98" s="8">
        <v>12.6</v>
      </c>
      <c r="C98" s="3">
        <v>20578</v>
      </c>
      <c r="D98" s="4">
        <v>113239</v>
      </c>
      <c r="E98" s="4">
        <v>24999</v>
      </c>
      <c r="F98" s="4">
        <v>14095</v>
      </c>
    </row>
    <row r="99" spans="1:6" x14ac:dyDescent="0.25">
      <c r="A99" s="8">
        <v>28.7</v>
      </c>
      <c r="B99" s="8">
        <v>12.1</v>
      </c>
      <c r="C99" s="3">
        <v>32574</v>
      </c>
      <c r="D99" s="4">
        <v>50244</v>
      </c>
      <c r="E99" s="4">
        <v>49662</v>
      </c>
      <c r="F99" s="4">
        <v>14393</v>
      </c>
    </row>
    <row r="100" spans="1:6" x14ac:dyDescent="0.25">
      <c r="A100" s="8">
        <v>36.1</v>
      </c>
      <c r="B100" s="8">
        <v>12.2</v>
      </c>
      <c r="C100" s="3">
        <v>30589</v>
      </c>
      <c r="D100" s="4">
        <v>69375</v>
      </c>
      <c r="E100" s="4">
        <v>48890</v>
      </c>
      <c r="F100" s="4">
        <v>16352</v>
      </c>
    </row>
    <row r="101" spans="1:6" x14ac:dyDescent="0.25">
      <c r="A101" s="8">
        <v>30.6</v>
      </c>
      <c r="B101" s="8">
        <v>12.3</v>
      </c>
      <c r="C101" s="3">
        <v>26565</v>
      </c>
      <c r="D101" s="4">
        <v>64038</v>
      </c>
      <c r="E101" s="4">
        <v>42543</v>
      </c>
      <c r="F101" s="4">
        <v>17410</v>
      </c>
    </row>
    <row r="102" spans="1:6" x14ac:dyDescent="0.25">
      <c r="A102" s="8">
        <v>22.8</v>
      </c>
      <c r="B102" s="8">
        <v>12.3</v>
      </c>
      <c r="C102" s="3">
        <v>16590</v>
      </c>
      <c r="D102" s="4">
        <v>67850</v>
      </c>
      <c r="E102" s="4">
        <v>24999</v>
      </c>
      <c r="F102" s="4">
        <v>10436</v>
      </c>
    </row>
    <row r="103" spans="1:6" x14ac:dyDescent="0.25">
      <c r="A103" s="8">
        <v>30.3</v>
      </c>
      <c r="B103" s="8">
        <v>12.2</v>
      </c>
      <c r="C103" s="3">
        <v>9354</v>
      </c>
      <c r="D103" s="4">
        <v>91708</v>
      </c>
      <c r="E103" s="4">
        <v>24999</v>
      </c>
      <c r="F103" s="4">
        <v>9904</v>
      </c>
    </row>
    <row r="104" spans="1:6" x14ac:dyDescent="0.25">
      <c r="A104" s="8">
        <v>22</v>
      </c>
      <c r="B104" s="8">
        <v>12</v>
      </c>
      <c r="C104" s="3">
        <v>14115</v>
      </c>
      <c r="D104" s="4">
        <v>53923</v>
      </c>
      <c r="E104" s="4">
        <v>24999</v>
      </c>
      <c r="F104" s="4">
        <v>9071</v>
      </c>
    </row>
    <row r="105" spans="1:6" x14ac:dyDescent="0.25">
      <c r="A105" s="8">
        <v>30.8</v>
      </c>
      <c r="B105" s="8">
        <v>11.9</v>
      </c>
      <c r="C105" s="3">
        <v>17992</v>
      </c>
      <c r="D105" s="4">
        <v>46885</v>
      </c>
      <c r="E105" s="4">
        <v>24999</v>
      </c>
      <c r="F105" s="4">
        <v>10679</v>
      </c>
    </row>
    <row r="106" spans="1:6" x14ac:dyDescent="0.25">
      <c r="A106" s="8">
        <v>35.1</v>
      </c>
      <c r="B106" s="8">
        <v>11</v>
      </c>
      <c r="C106" s="3">
        <v>7741</v>
      </c>
      <c r="D106" s="4">
        <v>99375</v>
      </c>
      <c r="E106" s="4">
        <v>24999</v>
      </c>
      <c r="F106" s="4">
        <v>6207</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8"/>
  <sheetViews>
    <sheetView workbookViewId="0">
      <selection activeCell="D64" sqref="D64"/>
    </sheetView>
  </sheetViews>
  <sheetFormatPr defaultRowHeight="15" x14ac:dyDescent="0.25"/>
  <cols>
    <col min="1" max="1" width="10.7109375" customWidth="1"/>
    <col min="2" max="2" width="19.85546875" bestFit="1" customWidth="1"/>
    <col min="3" max="3" width="12.85546875" customWidth="1"/>
    <col min="4" max="4" width="17.42578125" customWidth="1"/>
    <col min="5" max="5" width="13.5703125" bestFit="1" customWidth="1"/>
    <col min="6" max="6" width="19.28515625" bestFit="1" customWidth="1"/>
  </cols>
  <sheetData>
    <row r="1" spans="1:6" x14ac:dyDescent="0.25">
      <c r="A1" s="17" t="s">
        <v>1</v>
      </c>
      <c r="B1" s="15"/>
      <c r="C1" s="15"/>
      <c r="D1" s="15"/>
      <c r="E1" s="15"/>
      <c r="F1" s="15"/>
    </row>
    <row r="3" spans="1:6" ht="15.75" thickBot="1" x14ac:dyDescent="0.3">
      <c r="A3" s="20" t="s">
        <v>2</v>
      </c>
      <c r="B3" s="20" t="s">
        <v>3</v>
      </c>
      <c r="C3" s="20" t="s">
        <v>4</v>
      </c>
      <c r="D3" s="20" t="s">
        <v>5</v>
      </c>
      <c r="E3" s="20" t="s">
        <v>6</v>
      </c>
      <c r="F3" s="20" t="s">
        <v>7</v>
      </c>
    </row>
    <row r="4" spans="1:6" ht="15.75" thickTop="1" x14ac:dyDescent="0.25">
      <c r="A4" s="16">
        <v>1</v>
      </c>
      <c r="B4" s="18">
        <v>0.51</v>
      </c>
      <c r="C4" s="19">
        <v>170</v>
      </c>
      <c r="D4" s="19">
        <v>86.7</v>
      </c>
      <c r="E4" s="16">
        <v>1</v>
      </c>
      <c r="F4" s="16">
        <v>2</v>
      </c>
    </row>
    <row r="5" spans="1:6" x14ac:dyDescent="0.25">
      <c r="A5" s="16">
        <v>2</v>
      </c>
      <c r="B5" s="18">
        <v>0.32</v>
      </c>
      <c r="C5" s="19">
        <v>181</v>
      </c>
      <c r="D5" s="19">
        <v>57.92</v>
      </c>
      <c r="E5" s="16">
        <v>3</v>
      </c>
      <c r="F5" s="16">
        <v>4</v>
      </c>
    </row>
    <row r="6" spans="1:6" x14ac:dyDescent="0.25">
      <c r="A6" s="16">
        <v>3</v>
      </c>
      <c r="B6" s="18">
        <v>0.2</v>
      </c>
      <c r="C6" s="19">
        <v>203</v>
      </c>
      <c r="D6" s="19">
        <v>40.6</v>
      </c>
      <c r="E6" s="16">
        <v>2</v>
      </c>
      <c r="F6" s="16">
        <v>2</v>
      </c>
    </row>
    <row r="7" spans="1:6" x14ac:dyDescent="0.25">
      <c r="A7" s="16">
        <v>4</v>
      </c>
      <c r="B7" s="18">
        <v>0.22</v>
      </c>
      <c r="C7" s="19">
        <v>249</v>
      </c>
      <c r="D7" s="19">
        <v>54.78</v>
      </c>
      <c r="E7" s="16">
        <v>5</v>
      </c>
      <c r="F7" s="16">
        <v>1</v>
      </c>
    </row>
    <row r="8" spans="1:6" x14ac:dyDescent="0.25">
      <c r="A8" s="16">
        <v>5</v>
      </c>
      <c r="B8" s="18">
        <v>0.21</v>
      </c>
      <c r="C8" s="19">
        <v>476</v>
      </c>
      <c r="D8" s="19">
        <v>99.96</v>
      </c>
      <c r="E8" s="16">
        <v>5</v>
      </c>
      <c r="F8" s="16">
        <v>1</v>
      </c>
    </row>
    <row r="9" spans="1:6" x14ac:dyDescent="0.25">
      <c r="A9" s="16">
        <v>6</v>
      </c>
      <c r="B9" s="18">
        <v>0.21</v>
      </c>
      <c r="C9" s="19">
        <v>476</v>
      </c>
      <c r="D9" s="19">
        <v>99.96</v>
      </c>
      <c r="E9" s="16">
        <v>5</v>
      </c>
      <c r="F9" s="16">
        <v>4</v>
      </c>
    </row>
    <row r="10" spans="1:6" x14ac:dyDescent="0.25">
      <c r="A10" s="16">
        <v>7</v>
      </c>
      <c r="B10" s="18">
        <v>0.22</v>
      </c>
      <c r="C10" s="19">
        <v>635</v>
      </c>
      <c r="D10" s="19">
        <v>139.69999999999999</v>
      </c>
      <c r="E10" s="16">
        <v>2</v>
      </c>
      <c r="F10" s="16">
        <v>3</v>
      </c>
    </row>
    <row r="11" spans="1:6" x14ac:dyDescent="0.25">
      <c r="A11" s="16">
        <v>8</v>
      </c>
      <c r="B11" s="18">
        <v>0.34</v>
      </c>
      <c r="C11" s="19">
        <v>856</v>
      </c>
      <c r="D11" s="19">
        <v>291.04000000000002</v>
      </c>
      <c r="E11" s="16">
        <v>3</v>
      </c>
      <c r="F11" s="16">
        <v>3</v>
      </c>
    </row>
    <row r="12" spans="1:6" x14ac:dyDescent="0.25">
      <c r="A12" s="16">
        <v>9</v>
      </c>
      <c r="B12" s="18">
        <v>0.26</v>
      </c>
      <c r="C12" s="19">
        <v>1062</v>
      </c>
      <c r="D12" s="19">
        <v>276.12</v>
      </c>
      <c r="E12" s="16">
        <v>4</v>
      </c>
      <c r="F12" s="16">
        <v>2</v>
      </c>
    </row>
    <row r="13" spans="1:6" x14ac:dyDescent="0.25">
      <c r="A13" s="16">
        <v>10</v>
      </c>
      <c r="B13" s="18">
        <v>0.16550000000000001</v>
      </c>
      <c r="C13" s="19">
        <v>1110</v>
      </c>
      <c r="D13" s="19">
        <v>183.70500000000001</v>
      </c>
      <c r="E13" s="16">
        <v>7</v>
      </c>
      <c r="F13" s="16">
        <v>3</v>
      </c>
    </row>
    <row r="14" spans="1:6" x14ac:dyDescent="0.25">
      <c r="A14" s="16">
        <v>11</v>
      </c>
      <c r="B14" s="18">
        <v>0.2</v>
      </c>
      <c r="C14" s="19">
        <v>1153</v>
      </c>
      <c r="D14" s="19">
        <v>230.60000000000002</v>
      </c>
      <c r="E14" s="16">
        <v>7</v>
      </c>
      <c r="F14" s="16">
        <v>3</v>
      </c>
    </row>
    <row r="15" spans="1:6" x14ac:dyDescent="0.25">
      <c r="A15" s="16">
        <v>12</v>
      </c>
      <c r="B15" s="18">
        <v>0.36</v>
      </c>
      <c r="C15" s="19">
        <v>1392</v>
      </c>
      <c r="D15" s="19">
        <v>501.12</v>
      </c>
      <c r="E15" s="16">
        <v>4</v>
      </c>
      <c r="F15" s="16">
        <v>2</v>
      </c>
    </row>
    <row r="16" spans="1:6" x14ac:dyDescent="0.25">
      <c r="A16" s="16">
        <v>13</v>
      </c>
      <c r="B16" s="18">
        <v>0.18</v>
      </c>
      <c r="C16" s="19">
        <v>1743</v>
      </c>
      <c r="D16" s="19">
        <v>313.74</v>
      </c>
      <c r="E16" s="16">
        <v>4</v>
      </c>
      <c r="F16" s="16">
        <v>2</v>
      </c>
    </row>
    <row r="17" spans="1:6" x14ac:dyDescent="0.25">
      <c r="A17" s="16">
        <v>14</v>
      </c>
      <c r="B17" s="18">
        <v>0.2</v>
      </c>
      <c r="C17" s="19">
        <v>2307</v>
      </c>
      <c r="D17" s="19">
        <v>461.40000000000003</v>
      </c>
      <c r="E17" s="16">
        <v>7</v>
      </c>
      <c r="F17" s="16">
        <v>3</v>
      </c>
    </row>
    <row r="18" spans="1:6" x14ac:dyDescent="0.25">
      <c r="A18" s="16">
        <v>15</v>
      </c>
      <c r="B18" s="18">
        <v>0.05</v>
      </c>
      <c r="C18" s="19">
        <v>2534</v>
      </c>
      <c r="D18" s="19">
        <v>126.7</v>
      </c>
      <c r="E18" s="16">
        <v>4</v>
      </c>
      <c r="F18" s="16">
        <v>5</v>
      </c>
    </row>
    <row r="19" spans="1:6" x14ac:dyDescent="0.25">
      <c r="A19" s="16">
        <v>16</v>
      </c>
      <c r="B19" s="18">
        <v>0.28999999999999998</v>
      </c>
      <c r="C19" s="19">
        <v>2683</v>
      </c>
      <c r="D19" s="19">
        <v>778.06999999999994</v>
      </c>
      <c r="E19" s="16">
        <v>7</v>
      </c>
      <c r="F19" s="16">
        <v>2</v>
      </c>
    </row>
    <row r="20" spans="1:6" x14ac:dyDescent="0.25">
      <c r="A20" s="16">
        <v>17</v>
      </c>
      <c r="B20" s="18">
        <v>0.1</v>
      </c>
      <c r="C20" s="19">
        <v>2780</v>
      </c>
      <c r="D20" s="19">
        <v>278</v>
      </c>
      <c r="E20" s="16">
        <v>2</v>
      </c>
      <c r="F20" s="16">
        <v>3</v>
      </c>
    </row>
    <row r="21" spans="1:6" x14ac:dyDescent="0.25">
      <c r="A21" s="16">
        <v>18</v>
      </c>
      <c r="B21" s="18">
        <v>0.37</v>
      </c>
      <c r="C21" s="19">
        <v>3272</v>
      </c>
      <c r="D21" s="19">
        <v>1210.6399999999999</v>
      </c>
      <c r="E21" s="16">
        <v>5</v>
      </c>
      <c r="F21" s="16">
        <v>3</v>
      </c>
    </row>
    <row r="22" spans="1:6" x14ac:dyDescent="0.25">
      <c r="A22" s="16">
        <v>19</v>
      </c>
      <c r="B22" s="18">
        <v>0.6</v>
      </c>
      <c r="C22" s="19">
        <v>3864</v>
      </c>
      <c r="D22" s="19">
        <v>2318.4</v>
      </c>
      <c r="E22" s="16">
        <v>7</v>
      </c>
      <c r="F22" s="16">
        <v>1</v>
      </c>
    </row>
    <row r="23" spans="1:6" x14ac:dyDescent="0.25">
      <c r="A23" s="16">
        <v>20</v>
      </c>
      <c r="B23" s="18">
        <v>0.24</v>
      </c>
      <c r="C23" s="19">
        <v>3988</v>
      </c>
      <c r="D23" s="19">
        <v>957.12</v>
      </c>
      <c r="E23" s="16">
        <v>6</v>
      </c>
      <c r="F23" s="16">
        <v>3</v>
      </c>
    </row>
    <row r="24" spans="1:6" x14ac:dyDescent="0.25">
      <c r="A24" s="16">
        <v>21</v>
      </c>
      <c r="B24" s="18">
        <v>0.09</v>
      </c>
      <c r="C24" s="19">
        <v>4072</v>
      </c>
      <c r="D24" s="19">
        <v>366.47999999999996</v>
      </c>
      <c r="E24" s="16">
        <v>7</v>
      </c>
      <c r="F24" s="16">
        <v>3</v>
      </c>
    </row>
    <row r="25" spans="1:6" x14ac:dyDescent="0.25">
      <c r="A25" s="16">
        <v>22</v>
      </c>
      <c r="B25" s="18">
        <v>0.5</v>
      </c>
      <c r="C25" s="19">
        <v>4190</v>
      </c>
      <c r="D25" s="19">
        <v>2095</v>
      </c>
      <c r="E25" s="16">
        <v>5</v>
      </c>
      <c r="F25" s="16">
        <v>3</v>
      </c>
    </row>
    <row r="26" spans="1:6" x14ac:dyDescent="0.25">
      <c r="A26" s="16">
        <v>23</v>
      </c>
      <c r="B26" s="18">
        <v>0.17</v>
      </c>
      <c r="C26" s="19">
        <v>4219</v>
      </c>
      <c r="D26" s="19">
        <v>717.23</v>
      </c>
      <c r="E26" s="16">
        <v>3</v>
      </c>
      <c r="F26" s="16">
        <v>4</v>
      </c>
    </row>
    <row r="27" spans="1:6" x14ac:dyDescent="0.25">
      <c r="A27" s="16">
        <v>24</v>
      </c>
      <c r="B27" s="18">
        <v>0.32</v>
      </c>
      <c r="C27" s="19">
        <v>4711</v>
      </c>
      <c r="D27" s="19">
        <v>1507.52</v>
      </c>
      <c r="E27" s="16">
        <v>7</v>
      </c>
      <c r="F27" s="16">
        <v>1</v>
      </c>
    </row>
    <row r="28" spans="1:6" x14ac:dyDescent="0.25">
      <c r="A28" s="16">
        <v>25</v>
      </c>
      <c r="B28" s="18">
        <v>0.15</v>
      </c>
      <c r="C28" s="19">
        <v>4824</v>
      </c>
      <c r="D28" s="19">
        <v>723.6</v>
      </c>
      <c r="E28" s="16">
        <v>6</v>
      </c>
      <c r="F28" s="16">
        <v>3</v>
      </c>
    </row>
    <row r="29" spans="1:6" x14ac:dyDescent="0.25">
      <c r="A29" s="16">
        <v>26</v>
      </c>
      <c r="B29" s="18">
        <v>0.1</v>
      </c>
      <c r="C29" s="19">
        <v>4878</v>
      </c>
      <c r="D29" s="19">
        <v>487.8</v>
      </c>
      <c r="E29" s="16">
        <v>7</v>
      </c>
      <c r="F29" s="16">
        <v>4</v>
      </c>
    </row>
    <row r="30" spans="1:6" x14ac:dyDescent="0.25">
      <c r="A30" s="16">
        <v>27</v>
      </c>
      <c r="B30" s="18">
        <v>0.13</v>
      </c>
      <c r="C30" s="19">
        <v>5157</v>
      </c>
      <c r="D30" s="19">
        <v>670.41</v>
      </c>
      <c r="E30" s="16">
        <v>7</v>
      </c>
      <c r="F30" s="16">
        <v>2</v>
      </c>
    </row>
    <row r="31" spans="1:6" x14ac:dyDescent="0.25">
      <c r="A31" s="16">
        <v>28</v>
      </c>
      <c r="B31" s="18">
        <v>0.22</v>
      </c>
      <c r="C31" s="19">
        <v>5552</v>
      </c>
      <c r="D31" s="19">
        <v>1221.44</v>
      </c>
      <c r="E31" s="16">
        <v>2</v>
      </c>
      <c r="F31" s="16">
        <v>3</v>
      </c>
    </row>
    <row r="32" spans="1:6" x14ac:dyDescent="0.25">
      <c r="A32" s="16">
        <v>29</v>
      </c>
      <c r="B32" s="18">
        <v>0.17</v>
      </c>
      <c r="C32" s="19">
        <v>5876</v>
      </c>
      <c r="D32" s="19">
        <v>998.92000000000007</v>
      </c>
      <c r="E32" s="16">
        <v>1</v>
      </c>
      <c r="F32" s="16">
        <v>3</v>
      </c>
    </row>
    <row r="33" spans="1:6" x14ac:dyDescent="0.25">
      <c r="A33" s="16">
        <v>30</v>
      </c>
      <c r="B33" s="18">
        <v>0.19</v>
      </c>
      <c r="C33" s="19">
        <v>5888</v>
      </c>
      <c r="D33" s="19">
        <v>1118.72</v>
      </c>
      <c r="E33" s="16">
        <v>6</v>
      </c>
      <c r="F33" s="16">
        <v>4</v>
      </c>
    </row>
    <row r="34" spans="1:6" x14ac:dyDescent="0.25">
      <c r="A34" s="16">
        <v>31</v>
      </c>
      <c r="B34" s="18">
        <v>0.06</v>
      </c>
      <c r="C34" s="19">
        <v>7632</v>
      </c>
      <c r="D34" s="19">
        <v>457.91999999999996</v>
      </c>
      <c r="E34" s="16">
        <v>5</v>
      </c>
      <c r="F34" s="16">
        <v>4</v>
      </c>
    </row>
    <row r="35" spans="1:6" x14ac:dyDescent="0.25">
      <c r="A35" s="16">
        <v>32</v>
      </c>
      <c r="B35" s="18">
        <v>0.23</v>
      </c>
      <c r="C35" s="19">
        <v>8058</v>
      </c>
      <c r="D35" s="19">
        <v>1853.3400000000001</v>
      </c>
      <c r="E35" s="16">
        <v>3</v>
      </c>
      <c r="F35" s="16">
        <v>3</v>
      </c>
    </row>
    <row r="36" spans="1:6" x14ac:dyDescent="0.25">
      <c r="A36" s="16">
        <v>33</v>
      </c>
      <c r="B36" s="18">
        <v>0.23</v>
      </c>
      <c r="C36" s="19">
        <v>12056</v>
      </c>
      <c r="D36" s="19">
        <v>2772.88</v>
      </c>
      <c r="E36" s="16">
        <v>7</v>
      </c>
      <c r="F36" s="16">
        <v>2</v>
      </c>
    </row>
    <row r="37" spans="1:6" x14ac:dyDescent="0.25">
      <c r="A37" s="16">
        <v>34</v>
      </c>
      <c r="B37" s="18">
        <v>0.14000000000000001</v>
      </c>
      <c r="C37" s="19">
        <v>12981</v>
      </c>
      <c r="D37" s="19">
        <v>1817.3400000000001</v>
      </c>
      <c r="E37" s="16">
        <v>2</v>
      </c>
      <c r="F37" s="16">
        <v>4</v>
      </c>
    </row>
    <row r="38" spans="1:6" x14ac:dyDescent="0.25">
      <c r="A38" s="16">
        <v>35</v>
      </c>
      <c r="B38" s="18">
        <v>0.22</v>
      </c>
      <c r="C38" s="19">
        <v>13406</v>
      </c>
      <c r="D38" s="19">
        <v>2949.32</v>
      </c>
      <c r="E38" s="16">
        <v>2</v>
      </c>
      <c r="F38" s="16">
        <v>3</v>
      </c>
    </row>
    <row r="39" spans="1:6" x14ac:dyDescent="0.25">
      <c r="A39" s="16">
        <v>36</v>
      </c>
      <c r="B39" s="18">
        <v>0.14000000000000001</v>
      </c>
      <c r="C39" s="19">
        <v>15882</v>
      </c>
      <c r="D39" s="19">
        <v>2223.48</v>
      </c>
      <c r="E39" s="16">
        <v>7</v>
      </c>
      <c r="F39" s="16">
        <v>3</v>
      </c>
    </row>
    <row r="40" spans="1:6" x14ac:dyDescent="0.25">
      <c r="A40" s="16">
        <v>37</v>
      </c>
      <c r="B40" s="18">
        <v>0.28000000000000003</v>
      </c>
      <c r="C40" s="19">
        <v>16343</v>
      </c>
      <c r="D40" s="19">
        <v>4576.0400000000009</v>
      </c>
      <c r="E40" s="16">
        <v>3</v>
      </c>
      <c r="F40" s="16">
        <v>3</v>
      </c>
    </row>
    <row r="41" spans="1:6" x14ac:dyDescent="0.25">
      <c r="A41" s="16">
        <v>38</v>
      </c>
      <c r="B41" s="18">
        <v>0.27</v>
      </c>
      <c r="C41" s="19">
        <v>19985</v>
      </c>
      <c r="D41" s="19">
        <v>5395.9500000000007</v>
      </c>
      <c r="E41" s="16">
        <v>5</v>
      </c>
      <c r="F41" s="16">
        <v>3</v>
      </c>
    </row>
    <row r="42" spans="1:6" x14ac:dyDescent="0.25">
      <c r="A42" s="16">
        <v>39</v>
      </c>
      <c r="B42" s="18">
        <v>0.03</v>
      </c>
      <c r="C42" s="19">
        <v>20160</v>
      </c>
      <c r="D42" s="19">
        <v>604.79999999999995</v>
      </c>
      <c r="E42" s="16">
        <v>5</v>
      </c>
      <c r="F42" s="16">
        <v>5</v>
      </c>
    </row>
    <row r="43" spans="1:6" x14ac:dyDescent="0.25">
      <c r="A43" s="16">
        <v>40</v>
      </c>
      <c r="B43" s="18">
        <v>0.46</v>
      </c>
      <c r="C43" s="19">
        <v>26616</v>
      </c>
      <c r="D43" s="19">
        <v>12243.36</v>
      </c>
      <c r="E43" s="16">
        <v>5</v>
      </c>
      <c r="F43" s="16">
        <v>2</v>
      </c>
    </row>
    <row r="44" spans="1:6" x14ac:dyDescent="0.25">
      <c r="A44" s="16">
        <v>41</v>
      </c>
      <c r="B44" s="18">
        <v>0.26</v>
      </c>
      <c r="C44" s="19">
        <v>28018</v>
      </c>
      <c r="D44" s="19">
        <v>7284.68</v>
      </c>
      <c r="E44" s="16">
        <v>5</v>
      </c>
      <c r="F44" s="16">
        <v>3</v>
      </c>
    </row>
    <row r="45" spans="1:6" x14ac:dyDescent="0.25">
      <c r="A45" s="16">
        <v>42</v>
      </c>
      <c r="B45" s="18">
        <v>0.11</v>
      </c>
      <c r="C45" s="19">
        <v>28950</v>
      </c>
      <c r="D45" s="19">
        <v>3184.5</v>
      </c>
      <c r="E45" s="16">
        <v>4</v>
      </c>
      <c r="F45" s="16">
        <v>4</v>
      </c>
    </row>
    <row r="46" spans="1:6" x14ac:dyDescent="0.25">
      <c r="A46" s="16">
        <v>43</v>
      </c>
      <c r="B46" s="18">
        <v>0.18</v>
      </c>
      <c r="C46" s="19">
        <v>29646</v>
      </c>
      <c r="D46" s="19">
        <v>5336.28</v>
      </c>
      <c r="E46" s="16">
        <v>4</v>
      </c>
      <c r="F46" s="16">
        <v>3</v>
      </c>
    </row>
    <row r="47" spans="1:6" x14ac:dyDescent="0.25">
      <c r="A47" s="16">
        <v>44</v>
      </c>
      <c r="B47" s="18">
        <v>0.37</v>
      </c>
      <c r="C47" s="19">
        <v>31019</v>
      </c>
      <c r="D47" s="19">
        <v>11477.03</v>
      </c>
      <c r="E47" s="16">
        <v>6</v>
      </c>
      <c r="F47" s="16">
        <v>1</v>
      </c>
    </row>
    <row r="48" spans="1:6" x14ac:dyDescent="0.25">
      <c r="A48" s="16">
        <v>45</v>
      </c>
      <c r="B48" s="18">
        <v>0.2</v>
      </c>
      <c r="C48" s="19">
        <v>31305</v>
      </c>
      <c r="D48" s="19">
        <v>6261</v>
      </c>
      <c r="E48" s="16">
        <v>2</v>
      </c>
      <c r="F48" s="16">
        <v>3</v>
      </c>
    </row>
    <row r="49" spans="1:6" x14ac:dyDescent="0.25">
      <c r="A49" s="16">
        <v>46</v>
      </c>
      <c r="B49" s="18">
        <v>0.21</v>
      </c>
      <c r="C49" s="19">
        <v>34769</v>
      </c>
      <c r="D49" s="19">
        <v>7301.49</v>
      </c>
      <c r="E49" s="16">
        <v>7</v>
      </c>
      <c r="F49" s="16">
        <v>1</v>
      </c>
    </row>
    <row r="50" spans="1:6" x14ac:dyDescent="0.25">
      <c r="A50" s="16">
        <v>47</v>
      </c>
      <c r="B50" s="18">
        <v>0.1</v>
      </c>
      <c r="C50" s="19">
        <v>34817</v>
      </c>
      <c r="D50" s="19">
        <v>3481.7000000000003</v>
      </c>
      <c r="E50" s="16">
        <v>4</v>
      </c>
      <c r="F50" s="16">
        <v>3</v>
      </c>
    </row>
    <row r="51" spans="1:6" x14ac:dyDescent="0.25">
      <c r="A51" s="16">
        <v>48</v>
      </c>
      <c r="B51" s="18">
        <v>0.14000000000000001</v>
      </c>
      <c r="C51" s="19">
        <v>38609</v>
      </c>
      <c r="D51" s="19">
        <v>5405.26</v>
      </c>
      <c r="E51" s="16">
        <v>1</v>
      </c>
      <c r="F51" s="16">
        <v>3</v>
      </c>
    </row>
    <row r="52" spans="1:6" x14ac:dyDescent="0.25">
      <c r="A52" s="16">
        <v>49</v>
      </c>
      <c r="B52" s="18">
        <v>0.09</v>
      </c>
      <c r="C52" s="19">
        <v>38923</v>
      </c>
      <c r="D52" s="19">
        <v>3503.0699999999997</v>
      </c>
      <c r="E52" s="16">
        <v>2</v>
      </c>
      <c r="F52" s="16">
        <v>5</v>
      </c>
    </row>
    <row r="53" spans="1:6" x14ac:dyDescent="0.25">
      <c r="A53" s="16">
        <v>50</v>
      </c>
      <c r="B53" s="18">
        <v>0.16</v>
      </c>
      <c r="C53" s="19">
        <v>40536</v>
      </c>
      <c r="D53" s="19">
        <v>6485.76</v>
      </c>
      <c r="E53" s="16">
        <v>4</v>
      </c>
      <c r="F53" s="16">
        <v>3</v>
      </c>
    </row>
    <row r="54" spans="1:6" x14ac:dyDescent="0.25">
      <c r="A54" s="16">
        <v>51</v>
      </c>
      <c r="B54" s="18">
        <v>0.22</v>
      </c>
      <c r="C54" s="19">
        <v>54851</v>
      </c>
      <c r="D54" s="19">
        <v>12067.22</v>
      </c>
      <c r="E54" s="16">
        <v>6</v>
      </c>
      <c r="F54" s="16">
        <v>2</v>
      </c>
    </row>
    <row r="55" spans="1:6" x14ac:dyDescent="0.25">
      <c r="A55" s="16">
        <v>52</v>
      </c>
      <c r="B55" s="18">
        <v>0.21</v>
      </c>
      <c r="C55" s="19">
        <v>54861</v>
      </c>
      <c r="D55" s="19">
        <v>11520.81</v>
      </c>
      <c r="E55" s="16">
        <v>7</v>
      </c>
      <c r="F55" s="16">
        <v>2</v>
      </c>
    </row>
    <row r="56" spans="1:6" x14ac:dyDescent="0.25">
      <c r="A56" s="16">
        <v>53</v>
      </c>
      <c r="B56" s="18">
        <v>0.17</v>
      </c>
      <c r="C56" s="19">
        <v>58063</v>
      </c>
      <c r="D56" s="19">
        <v>9870.7100000000009</v>
      </c>
      <c r="E56" s="16">
        <v>5</v>
      </c>
      <c r="F56" s="16">
        <v>4</v>
      </c>
    </row>
    <row r="57" spans="1:6" x14ac:dyDescent="0.25">
      <c r="A57" s="16">
        <v>54</v>
      </c>
      <c r="B57" s="18">
        <v>0.11</v>
      </c>
      <c r="C57" s="19">
        <v>62862</v>
      </c>
      <c r="D57" s="19">
        <v>6914.82</v>
      </c>
      <c r="E57" s="16">
        <v>4</v>
      </c>
      <c r="F57" s="16">
        <v>5</v>
      </c>
    </row>
    <row r="58" spans="1:6" x14ac:dyDescent="0.25">
      <c r="A58" s="16">
        <v>55</v>
      </c>
      <c r="B58" s="18">
        <v>7.0000000000000007E-2</v>
      </c>
      <c r="C58" s="19">
        <v>78574</v>
      </c>
      <c r="D58" s="19">
        <v>5500.18</v>
      </c>
      <c r="E58" s="16">
        <v>3</v>
      </c>
      <c r="F58" s="16">
        <v>5</v>
      </c>
    </row>
    <row r="59" spans="1:6" x14ac:dyDescent="0.25">
      <c r="A59" s="16">
        <v>56</v>
      </c>
      <c r="B59" s="18">
        <v>0.14000000000000001</v>
      </c>
      <c r="C59" s="19">
        <v>92776</v>
      </c>
      <c r="D59" s="19">
        <v>12988.640000000001</v>
      </c>
      <c r="E59" s="16">
        <v>4</v>
      </c>
      <c r="F59" s="16">
        <v>3</v>
      </c>
    </row>
    <row r="60" spans="1:6" x14ac:dyDescent="0.25">
      <c r="A60" s="16">
        <v>57</v>
      </c>
      <c r="B60" s="18">
        <v>0.15</v>
      </c>
      <c r="C60" s="19">
        <v>112837</v>
      </c>
      <c r="D60" s="19">
        <v>16925.55</v>
      </c>
      <c r="E60" s="16">
        <v>1</v>
      </c>
      <c r="F60" s="16">
        <v>4</v>
      </c>
    </row>
    <row r="61" spans="1:6" x14ac:dyDescent="0.25">
      <c r="A61" s="16">
        <v>58</v>
      </c>
      <c r="B61" s="18">
        <v>0.13</v>
      </c>
      <c r="C61" s="19">
        <v>115999</v>
      </c>
      <c r="D61" s="19">
        <v>15079.87</v>
      </c>
      <c r="E61" s="16">
        <v>4</v>
      </c>
      <c r="F61" s="16">
        <v>5</v>
      </c>
    </row>
    <row r="62" spans="1:6" x14ac:dyDescent="0.25">
      <c r="A62" s="16">
        <v>59</v>
      </c>
      <c r="B62" s="18">
        <v>0.21</v>
      </c>
      <c r="C62" s="19">
        <v>120854</v>
      </c>
      <c r="D62" s="19">
        <v>25379.34</v>
      </c>
      <c r="E62" s="16">
        <v>5</v>
      </c>
      <c r="F62" s="16">
        <v>4</v>
      </c>
    </row>
    <row r="63" spans="1:6" x14ac:dyDescent="0.25">
      <c r="A63" s="16">
        <v>60</v>
      </c>
      <c r="B63" s="18">
        <v>0.14000000000000001</v>
      </c>
      <c r="C63" s="19">
        <v>179101</v>
      </c>
      <c r="D63" s="19">
        <v>25074.140000000003</v>
      </c>
      <c r="E63" s="16">
        <v>6</v>
      </c>
      <c r="F63" s="16">
        <v>3</v>
      </c>
    </row>
    <row r="64" spans="1:6" x14ac:dyDescent="0.25">
      <c r="A64" s="16"/>
      <c r="B64" s="16"/>
      <c r="C64" s="16"/>
      <c r="D64" s="16"/>
      <c r="E64" s="16"/>
      <c r="F64" s="16"/>
    </row>
    <row r="65" spans="1:6" x14ac:dyDescent="0.25">
      <c r="A65" s="15" t="s">
        <v>8</v>
      </c>
      <c r="B65" s="16"/>
      <c r="C65" s="16"/>
      <c r="D65" s="16"/>
      <c r="E65" s="16"/>
      <c r="F65" s="16"/>
    </row>
    <row r="66" spans="1:6" x14ac:dyDescent="0.25">
      <c r="A66" s="16"/>
      <c r="B66" s="16"/>
      <c r="C66" s="16"/>
      <c r="D66" s="16"/>
      <c r="E66" s="16"/>
      <c r="F66" s="16"/>
    </row>
    <row r="67" spans="1:6" x14ac:dyDescent="0.25">
      <c r="A67" s="16"/>
      <c r="B67" s="16"/>
      <c r="C67" s="16"/>
      <c r="D67" s="16"/>
      <c r="E67" s="16"/>
      <c r="F67" s="16"/>
    </row>
    <row r="68" spans="1:6" x14ac:dyDescent="0.25">
      <c r="A68" s="16"/>
      <c r="B68" s="16"/>
      <c r="C68" s="16"/>
      <c r="D68" s="16"/>
      <c r="E68" s="16"/>
      <c r="F68" s="16"/>
    </row>
    <row r="69" spans="1:6" x14ac:dyDescent="0.25">
      <c r="A69" s="16"/>
      <c r="B69" s="16"/>
      <c r="C69" s="16"/>
      <c r="D69" s="16"/>
      <c r="E69" s="16"/>
      <c r="F69" s="16"/>
    </row>
    <row r="70" spans="1:6" x14ac:dyDescent="0.25">
      <c r="A70" s="16"/>
      <c r="B70" s="16"/>
      <c r="C70" s="16"/>
      <c r="D70" s="16"/>
      <c r="E70" s="16"/>
      <c r="F70" s="16"/>
    </row>
    <row r="71" spans="1:6" x14ac:dyDescent="0.25">
      <c r="A71" s="16"/>
      <c r="B71" s="16"/>
      <c r="C71" s="16"/>
      <c r="D71" s="16"/>
      <c r="E71" s="16"/>
      <c r="F71" s="16"/>
    </row>
    <row r="72" spans="1:6" x14ac:dyDescent="0.25">
      <c r="A72" s="16"/>
      <c r="B72" s="16"/>
      <c r="C72" s="16"/>
      <c r="D72" s="16"/>
      <c r="E72" s="16"/>
      <c r="F72" s="16"/>
    </row>
    <row r="73" spans="1:6" x14ac:dyDescent="0.25">
      <c r="A73" s="16"/>
      <c r="B73" s="16"/>
      <c r="C73" s="16"/>
      <c r="D73" s="16"/>
      <c r="E73" s="16"/>
      <c r="F73" s="16"/>
    </row>
    <row r="74" spans="1:6" x14ac:dyDescent="0.25">
      <c r="A74" s="16"/>
      <c r="B74" s="16"/>
      <c r="C74" s="16"/>
      <c r="D74" s="16"/>
      <c r="E74" s="16"/>
      <c r="F74" s="16"/>
    </row>
    <row r="75" spans="1:6" x14ac:dyDescent="0.25">
      <c r="A75" s="16"/>
      <c r="B75" s="16"/>
      <c r="C75" s="16"/>
      <c r="D75" s="16"/>
      <c r="E75" s="16"/>
      <c r="F75" s="16"/>
    </row>
    <row r="76" spans="1:6" x14ac:dyDescent="0.25">
      <c r="A76" s="16"/>
      <c r="B76" s="16"/>
      <c r="C76" s="16"/>
      <c r="D76" s="16"/>
      <c r="E76" s="16"/>
      <c r="F76" s="16"/>
    </row>
    <row r="77" spans="1:6" x14ac:dyDescent="0.25">
      <c r="A77" s="16"/>
      <c r="B77" s="16"/>
      <c r="C77" s="16"/>
      <c r="D77" s="16"/>
      <c r="E77" s="16"/>
      <c r="F77" s="16"/>
    </row>
    <row r="78" spans="1:6" x14ac:dyDescent="0.25">
      <c r="A78" s="16"/>
      <c r="B78" s="16"/>
      <c r="C78" s="16"/>
      <c r="D78" s="16"/>
      <c r="E78" s="16"/>
      <c r="F78" s="16"/>
    </row>
    <row r="79" spans="1:6" x14ac:dyDescent="0.25">
      <c r="A79" s="16"/>
      <c r="B79" s="16"/>
      <c r="C79" s="16"/>
      <c r="D79" s="16"/>
      <c r="E79" s="16"/>
      <c r="F79" s="16"/>
    </row>
    <row r="80" spans="1:6" x14ac:dyDescent="0.25">
      <c r="A80" s="16"/>
      <c r="B80" s="16"/>
      <c r="C80" s="16"/>
      <c r="D80" s="16"/>
      <c r="E80" s="16"/>
      <c r="F80" s="16"/>
    </row>
    <row r="81" spans="1:6" x14ac:dyDescent="0.25">
      <c r="A81" s="16"/>
      <c r="B81" s="16"/>
      <c r="C81" s="16"/>
      <c r="D81" s="16"/>
      <c r="E81" s="16"/>
      <c r="F81" s="16"/>
    </row>
    <row r="82" spans="1:6" x14ac:dyDescent="0.25">
      <c r="A82" s="16"/>
      <c r="B82" s="16"/>
      <c r="C82" s="16"/>
      <c r="D82" s="16"/>
      <c r="E82" s="16"/>
      <c r="F82" s="16"/>
    </row>
    <row r="83" spans="1:6" x14ac:dyDescent="0.25">
      <c r="A83" s="16"/>
      <c r="B83" s="16"/>
      <c r="C83" s="16"/>
      <c r="D83" s="16"/>
      <c r="E83" s="16"/>
      <c r="F83" s="16"/>
    </row>
    <row r="84" spans="1:6" x14ac:dyDescent="0.25">
      <c r="A84" s="16"/>
      <c r="B84" s="16"/>
      <c r="C84" s="16"/>
      <c r="D84" s="16"/>
      <c r="E84" s="16"/>
      <c r="F84" s="16"/>
    </row>
    <row r="85" spans="1:6" x14ac:dyDescent="0.25">
      <c r="A85" s="16"/>
      <c r="B85" s="16"/>
      <c r="C85" s="16"/>
      <c r="D85" s="16"/>
      <c r="E85" s="16"/>
      <c r="F85" s="16"/>
    </row>
    <row r="86" spans="1:6" x14ac:dyDescent="0.25">
      <c r="A86" s="16"/>
      <c r="B86" s="16"/>
      <c r="C86" s="16"/>
      <c r="D86" s="16"/>
      <c r="E86" s="16"/>
      <c r="F86" s="16"/>
    </row>
    <row r="87" spans="1:6" x14ac:dyDescent="0.25">
      <c r="A87" s="16"/>
      <c r="B87" s="16"/>
      <c r="C87" s="16"/>
      <c r="D87" s="16"/>
      <c r="E87" s="16"/>
      <c r="F87" s="16"/>
    </row>
    <row r="88" spans="1:6" x14ac:dyDescent="0.25">
      <c r="A88" s="16"/>
      <c r="B88" s="16"/>
      <c r="C88" s="16"/>
      <c r="D88" s="16"/>
      <c r="E88" s="16"/>
      <c r="F88" s="1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D3884E-6AD4-46A3-8A91-31C921FE19E1}">
  <dimension ref="A1:E61"/>
  <sheetViews>
    <sheetView workbookViewId="0">
      <selection activeCell="B5" sqref="B5"/>
    </sheetView>
  </sheetViews>
  <sheetFormatPr defaultRowHeight="15" x14ac:dyDescent="0.25"/>
  <cols>
    <col min="1" max="1" width="10.7109375" customWidth="1"/>
    <col min="2" max="2" width="12.140625" customWidth="1"/>
    <col min="3" max="3" width="18.85546875" customWidth="1"/>
    <col min="4" max="4" width="14" customWidth="1"/>
    <col min="5" max="5" width="19" customWidth="1"/>
  </cols>
  <sheetData>
    <row r="1" spans="1:5" x14ac:dyDescent="0.25">
      <c r="A1" s="49" t="s">
        <v>65</v>
      </c>
      <c r="B1" s="50" t="s">
        <v>66</v>
      </c>
      <c r="C1" s="50" t="s">
        <v>67</v>
      </c>
      <c r="D1" s="50" t="s">
        <v>6</v>
      </c>
      <c r="E1" s="51" t="s">
        <v>7</v>
      </c>
    </row>
    <row r="2" spans="1:5" x14ac:dyDescent="0.25">
      <c r="A2" s="47">
        <v>2</v>
      </c>
      <c r="B2" s="33">
        <v>26</v>
      </c>
      <c r="C2" s="30">
        <v>0.03</v>
      </c>
      <c r="D2" s="30">
        <v>5</v>
      </c>
      <c r="E2" s="48">
        <v>5</v>
      </c>
    </row>
    <row r="3" spans="1:5" x14ac:dyDescent="0.25">
      <c r="A3" s="47">
        <v>2</v>
      </c>
      <c r="B3" s="33">
        <v>11</v>
      </c>
      <c r="C3" s="30">
        <v>0.05</v>
      </c>
      <c r="D3" s="30">
        <v>4</v>
      </c>
      <c r="E3" s="48">
        <v>5</v>
      </c>
    </row>
    <row r="4" spans="1:5" x14ac:dyDescent="0.25">
      <c r="A4" s="47">
        <v>2</v>
      </c>
      <c r="B4" s="33">
        <v>24</v>
      </c>
      <c r="C4" s="30">
        <v>0.06</v>
      </c>
      <c r="D4" s="30">
        <v>5</v>
      </c>
      <c r="E4" s="48">
        <v>4</v>
      </c>
    </row>
    <row r="5" spans="1:5" x14ac:dyDescent="0.25">
      <c r="A5" s="47">
        <v>2</v>
      </c>
      <c r="B5" s="33">
        <v>11</v>
      </c>
      <c r="C5" s="30">
        <v>7.0000000000000007E-2</v>
      </c>
      <c r="D5" s="30">
        <v>3</v>
      </c>
      <c r="E5" s="48">
        <v>5</v>
      </c>
    </row>
    <row r="6" spans="1:5" x14ac:dyDescent="0.25">
      <c r="A6" s="47">
        <v>2</v>
      </c>
      <c r="B6" s="33">
        <v>30</v>
      </c>
      <c r="C6" s="30">
        <v>0.09</v>
      </c>
      <c r="D6" s="30">
        <v>2</v>
      </c>
      <c r="E6" s="48">
        <v>5</v>
      </c>
    </row>
    <row r="7" spans="1:5" x14ac:dyDescent="0.25">
      <c r="A7" s="47">
        <v>3</v>
      </c>
      <c r="B7" s="33">
        <v>17</v>
      </c>
      <c r="C7" s="30">
        <v>0.09</v>
      </c>
      <c r="D7" s="30">
        <v>7</v>
      </c>
      <c r="E7" s="48">
        <v>3</v>
      </c>
    </row>
    <row r="8" spans="1:5" x14ac:dyDescent="0.25">
      <c r="A8" s="47">
        <v>2</v>
      </c>
      <c r="B8" s="33">
        <v>13</v>
      </c>
      <c r="C8" s="30">
        <v>0.1</v>
      </c>
      <c r="D8" s="30">
        <v>2</v>
      </c>
      <c r="E8" s="48">
        <v>3</v>
      </c>
    </row>
    <row r="9" spans="1:5" x14ac:dyDescent="0.25">
      <c r="A9" s="47">
        <v>2</v>
      </c>
      <c r="B9" s="33">
        <v>28</v>
      </c>
      <c r="C9" s="30">
        <v>0.1</v>
      </c>
      <c r="D9" s="30">
        <v>4</v>
      </c>
      <c r="E9" s="48">
        <v>3</v>
      </c>
    </row>
    <row r="10" spans="1:5" x14ac:dyDescent="0.25">
      <c r="A10" s="47">
        <v>3</v>
      </c>
      <c r="B10" s="33">
        <v>21</v>
      </c>
      <c r="C10" s="30">
        <v>0.1</v>
      </c>
      <c r="D10" s="30">
        <v>7</v>
      </c>
      <c r="E10" s="48">
        <v>4</v>
      </c>
    </row>
    <row r="11" spans="1:5" x14ac:dyDescent="0.25">
      <c r="A11" s="47">
        <v>2</v>
      </c>
      <c r="B11" s="33">
        <v>24</v>
      </c>
      <c r="C11" s="30">
        <v>0.11</v>
      </c>
      <c r="D11" s="30">
        <v>4</v>
      </c>
      <c r="E11" s="48">
        <v>4</v>
      </c>
    </row>
    <row r="12" spans="1:5" x14ac:dyDescent="0.25">
      <c r="A12" s="47">
        <v>2</v>
      </c>
      <c r="B12" s="33">
        <v>11</v>
      </c>
      <c r="C12" s="30">
        <v>0.11</v>
      </c>
      <c r="D12" s="30">
        <v>4</v>
      </c>
      <c r="E12" s="48">
        <v>5</v>
      </c>
    </row>
    <row r="13" spans="1:5" x14ac:dyDescent="0.25">
      <c r="A13" s="47">
        <v>2</v>
      </c>
      <c r="B13" s="33">
        <v>11</v>
      </c>
      <c r="C13" s="30">
        <v>0.13</v>
      </c>
      <c r="D13" s="30">
        <v>4</v>
      </c>
      <c r="E13" s="48">
        <v>5</v>
      </c>
    </row>
    <row r="14" spans="1:5" x14ac:dyDescent="0.25">
      <c r="A14" s="47">
        <v>3</v>
      </c>
      <c r="B14" s="33">
        <v>22</v>
      </c>
      <c r="C14" s="30">
        <v>0.13</v>
      </c>
      <c r="D14" s="30">
        <v>7</v>
      </c>
      <c r="E14" s="48">
        <v>2</v>
      </c>
    </row>
    <row r="15" spans="1:5" x14ac:dyDescent="0.25">
      <c r="A15" s="47">
        <v>2</v>
      </c>
      <c r="B15" s="33">
        <v>25</v>
      </c>
      <c r="C15" s="30">
        <v>0.14000000000000001</v>
      </c>
      <c r="D15" s="30">
        <v>2</v>
      </c>
      <c r="E15" s="48">
        <v>4</v>
      </c>
    </row>
    <row r="16" spans="1:5" x14ac:dyDescent="0.25">
      <c r="A16" s="47">
        <v>2</v>
      </c>
      <c r="B16" s="33">
        <v>23</v>
      </c>
      <c r="C16" s="30">
        <v>0.14000000000000001</v>
      </c>
      <c r="D16" s="30">
        <v>1</v>
      </c>
      <c r="E16" s="48">
        <v>3</v>
      </c>
    </row>
    <row r="17" spans="1:5" x14ac:dyDescent="0.25">
      <c r="A17" s="47">
        <v>2</v>
      </c>
      <c r="B17" s="33">
        <v>28</v>
      </c>
      <c r="C17" s="30">
        <v>0.14000000000000001</v>
      </c>
      <c r="D17" s="30">
        <v>4</v>
      </c>
      <c r="E17" s="48">
        <v>3</v>
      </c>
    </row>
    <row r="18" spans="1:5" x14ac:dyDescent="0.25">
      <c r="A18" s="47">
        <v>3</v>
      </c>
      <c r="B18" s="33">
        <v>9</v>
      </c>
      <c r="C18" s="30">
        <v>0.14000000000000001</v>
      </c>
      <c r="D18" s="30">
        <v>7</v>
      </c>
      <c r="E18" s="48">
        <v>3</v>
      </c>
    </row>
    <row r="19" spans="1:5" x14ac:dyDescent="0.25">
      <c r="A19" s="47">
        <v>3</v>
      </c>
      <c r="B19" s="33">
        <v>9</v>
      </c>
      <c r="C19" s="30">
        <v>0.14000000000000001</v>
      </c>
      <c r="D19" s="30">
        <v>6</v>
      </c>
      <c r="E19" s="48">
        <v>3</v>
      </c>
    </row>
    <row r="20" spans="1:5" x14ac:dyDescent="0.25">
      <c r="A20" s="47">
        <v>2</v>
      </c>
      <c r="B20" s="33">
        <v>25</v>
      </c>
      <c r="C20" s="30">
        <v>0.15</v>
      </c>
      <c r="D20" s="30">
        <v>1</v>
      </c>
      <c r="E20" s="48">
        <v>4</v>
      </c>
    </row>
    <row r="21" spans="1:5" x14ac:dyDescent="0.25">
      <c r="A21" s="47">
        <v>3</v>
      </c>
      <c r="B21" s="33">
        <v>9</v>
      </c>
      <c r="C21" s="30">
        <v>0.15</v>
      </c>
      <c r="D21" s="30">
        <v>6</v>
      </c>
      <c r="E21" s="48">
        <v>3</v>
      </c>
    </row>
    <row r="22" spans="1:5" x14ac:dyDescent="0.25">
      <c r="A22" s="47">
        <v>2</v>
      </c>
      <c r="B22" s="33">
        <v>28</v>
      </c>
      <c r="C22" s="30">
        <v>0.16</v>
      </c>
      <c r="D22" s="30">
        <v>4</v>
      </c>
      <c r="E22" s="48">
        <v>3</v>
      </c>
    </row>
    <row r="23" spans="1:5" x14ac:dyDescent="0.25">
      <c r="A23" s="47">
        <v>3</v>
      </c>
      <c r="B23" s="33">
        <v>9</v>
      </c>
      <c r="C23" s="30">
        <v>0.16550000000000001</v>
      </c>
      <c r="D23" s="30">
        <v>7</v>
      </c>
      <c r="E23" s="48">
        <v>3</v>
      </c>
    </row>
    <row r="24" spans="1:5" x14ac:dyDescent="0.25">
      <c r="A24" s="47">
        <v>2</v>
      </c>
      <c r="B24" s="33">
        <v>19</v>
      </c>
      <c r="C24" s="30">
        <v>0.17</v>
      </c>
      <c r="D24" s="30">
        <v>3</v>
      </c>
      <c r="E24" s="48">
        <v>4</v>
      </c>
    </row>
    <row r="25" spans="1:5" x14ac:dyDescent="0.25">
      <c r="A25" s="47">
        <v>2</v>
      </c>
      <c r="B25" s="33">
        <v>23</v>
      </c>
      <c r="C25" s="30">
        <v>0.17</v>
      </c>
      <c r="D25" s="30">
        <v>1</v>
      </c>
      <c r="E25" s="48">
        <v>3</v>
      </c>
    </row>
    <row r="26" spans="1:5" x14ac:dyDescent="0.25">
      <c r="A26" s="47">
        <v>2</v>
      </c>
      <c r="B26" s="33">
        <v>5</v>
      </c>
      <c r="C26" s="30">
        <v>0.17</v>
      </c>
      <c r="D26" s="30">
        <v>5</v>
      </c>
      <c r="E26" s="48">
        <v>4</v>
      </c>
    </row>
    <row r="27" spans="1:5" x14ac:dyDescent="0.25">
      <c r="A27" s="47">
        <v>2</v>
      </c>
      <c r="B27" s="33">
        <v>28</v>
      </c>
      <c r="C27" s="30">
        <v>0.18</v>
      </c>
      <c r="D27" s="30">
        <v>4</v>
      </c>
      <c r="E27" s="48">
        <v>3</v>
      </c>
    </row>
    <row r="28" spans="1:5" x14ac:dyDescent="0.25">
      <c r="A28" s="47">
        <v>3</v>
      </c>
      <c r="B28" s="33">
        <v>8</v>
      </c>
      <c r="C28" s="30">
        <v>0.18</v>
      </c>
      <c r="D28" s="30">
        <v>4</v>
      </c>
      <c r="E28" s="48">
        <v>2</v>
      </c>
    </row>
    <row r="29" spans="1:5" x14ac:dyDescent="0.25">
      <c r="A29" s="47">
        <v>2</v>
      </c>
      <c r="B29" s="33">
        <v>5</v>
      </c>
      <c r="C29" s="30">
        <v>0.19</v>
      </c>
      <c r="D29" s="30">
        <v>6</v>
      </c>
      <c r="E29" s="48">
        <v>4</v>
      </c>
    </row>
    <row r="30" spans="1:5" x14ac:dyDescent="0.25">
      <c r="A30" s="47">
        <v>2</v>
      </c>
      <c r="B30" s="33">
        <v>3</v>
      </c>
      <c r="C30" s="30">
        <v>0.2</v>
      </c>
      <c r="D30" s="30">
        <v>2</v>
      </c>
      <c r="E30" s="48">
        <v>2</v>
      </c>
    </row>
    <row r="31" spans="1:5" x14ac:dyDescent="0.25">
      <c r="A31" s="47">
        <v>2</v>
      </c>
      <c r="B31" s="33">
        <v>6</v>
      </c>
      <c r="C31" s="30">
        <v>0.2</v>
      </c>
      <c r="D31" s="30">
        <v>2</v>
      </c>
      <c r="E31" s="48">
        <v>3</v>
      </c>
    </row>
    <row r="32" spans="1:5" x14ac:dyDescent="0.25">
      <c r="A32" s="47">
        <v>3</v>
      </c>
      <c r="B32" s="33">
        <v>9</v>
      </c>
      <c r="C32" s="30">
        <v>0.2</v>
      </c>
      <c r="D32" s="30">
        <v>7</v>
      </c>
      <c r="E32" s="48">
        <v>3</v>
      </c>
    </row>
    <row r="33" spans="1:5" x14ac:dyDescent="0.25">
      <c r="A33" s="47">
        <v>3</v>
      </c>
      <c r="B33" s="33">
        <v>9</v>
      </c>
      <c r="C33" s="30">
        <v>0.2</v>
      </c>
      <c r="D33" s="30">
        <v>7</v>
      </c>
      <c r="E33" s="48">
        <v>3</v>
      </c>
    </row>
    <row r="34" spans="1:5" x14ac:dyDescent="0.25">
      <c r="A34" s="47">
        <v>2</v>
      </c>
      <c r="B34" s="33">
        <v>5</v>
      </c>
      <c r="C34" s="30">
        <v>0.21</v>
      </c>
      <c r="D34" s="30">
        <v>5</v>
      </c>
      <c r="E34" s="48">
        <v>4</v>
      </c>
    </row>
    <row r="35" spans="1:5" x14ac:dyDescent="0.25">
      <c r="A35" s="47">
        <v>2</v>
      </c>
      <c r="B35" s="33">
        <v>5</v>
      </c>
      <c r="C35" s="30">
        <v>0.21</v>
      </c>
      <c r="D35" s="30">
        <v>5</v>
      </c>
      <c r="E35" s="48">
        <v>4</v>
      </c>
    </row>
    <row r="36" spans="1:5" x14ac:dyDescent="0.25">
      <c r="A36" s="47">
        <v>3</v>
      </c>
      <c r="B36" s="33">
        <v>4</v>
      </c>
      <c r="C36" s="30">
        <v>0.21</v>
      </c>
      <c r="D36" s="30">
        <v>5</v>
      </c>
      <c r="E36" s="48">
        <v>1</v>
      </c>
    </row>
    <row r="37" spans="1:5" x14ac:dyDescent="0.25">
      <c r="A37" s="47">
        <v>3</v>
      </c>
      <c r="B37" s="33">
        <v>29</v>
      </c>
      <c r="C37" s="30">
        <v>0.21</v>
      </c>
      <c r="D37" s="30">
        <v>7</v>
      </c>
      <c r="E37" s="48">
        <v>1</v>
      </c>
    </row>
    <row r="38" spans="1:5" x14ac:dyDescent="0.25">
      <c r="A38" s="47">
        <v>3</v>
      </c>
      <c r="B38" s="33">
        <v>12</v>
      </c>
      <c r="C38" s="30">
        <v>0.21</v>
      </c>
      <c r="D38" s="30">
        <v>7</v>
      </c>
      <c r="E38" s="48">
        <v>2</v>
      </c>
    </row>
    <row r="39" spans="1:5" x14ac:dyDescent="0.25">
      <c r="A39" s="47">
        <v>2</v>
      </c>
      <c r="B39" s="33">
        <v>6</v>
      </c>
      <c r="C39" s="30">
        <v>0.22</v>
      </c>
      <c r="D39" s="30">
        <v>2</v>
      </c>
      <c r="E39" s="48">
        <v>3</v>
      </c>
    </row>
    <row r="40" spans="1:5" x14ac:dyDescent="0.25">
      <c r="A40" s="47">
        <v>2</v>
      </c>
      <c r="B40" s="33">
        <v>6</v>
      </c>
      <c r="C40" s="30">
        <v>0.22</v>
      </c>
      <c r="D40" s="30">
        <v>2</v>
      </c>
      <c r="E40" s="48">
        <v>3</v>
      </c>
    </row>
    <row r="41" spans="1:5" x14ac:dyDescent="0.25">
      <c r="A41" s="47">
        <v>2</v>
      </c>
      <c r="B41" s="33">
        <v>6</v>
      </c>
      <c r="C41" s="30">
        <v>0.22</v>
      </c>
      <c r="D41" s="30">
        <v>2</v>
      </c>
      <c r="E41" s="48">
        <v>3</v>
      </c>
    </row>
    <row r="42" spans="1:5" x14ac:dyDescent="0.25">
      <c r="A42" s="47">
        <v>3</v>
      </c>
      <c r="B42" s="33">
        <v>4</v>
      </c>
      <c r="C42" s="30">
        <v>0.22</v>
      </c>
      <c r="D42" s="30">
        <v>5</v>
      </c>
      <c r="E42" s="48">
        <v>1</v>
      </c>
    </row>
    <row r="43" spans="1:5" x14ac:dyDescent="0.25">
      <c r="A43" s="47">
        <v>3</v>
      </c>
      <c r="B43" s="33">
        <v>12</v>
      </c>
      <c r="C43" s="30">
        <v>0.22</v>
      </c>
      <c r="D43" s="30">
        <v>6</v>
      </c>
      <c r="E43" s="48">
        <v>2</v>
      </c>
    </row>
    <row r="44" spans="1:5" x14ac:dyDescent="0.25">
      <c r="A44" s="47">
        <v>2</v>
      </c>
      <c r="B44" s="33">
        <v>6</v>
      </c>
      <c r="C44" s="30">
        <v>0.23</v>
      </c>
      <c r="D44" s="30">
        <v>3</v>
      </c>
      <c r="E44" s="48">
        <v>3</v>
      </c>
    </row>
    <row r="45" spans="1:5" x14ac:dyDescent="0.25">
      <c r="A45" s="47">
        <v>3</v>
      </c>
      <c r="B45" s="33">
        <v>12</v>
      </c>
      <c r="C45" s="30">
        <v>0.23</v>
      </c>
      <c r="D45" s="30">
        <v>7</v>
      </c>
      <c r="E45" s="48">
        <v>2</v>
      </c>
    </row>
    <row r="46" spans="1:5" x14ac:dyDescent="0.25">
      <c r="A46" s="47">
        <v>2</v>
      </c>
      <c r="B46" s="33">
        <v>16</v>
      </c>
      <c r="C46" s="30">
        <v>0.24</v>
      </c>
      <c r="D46" s="30">
        <v>6</v>
      </c>
      <c r="E46" s="48">
        <v>3</v>
      </c>
    </row>
    <row r="47" spans="1:5" x14ac:dyDescent="0.25">
      <c r="A47" s="47">
        <v>2</v>
      </c>
      <c r="B47" s="33">
        <v>16</v>
      </c>
      <c r="C47" s="30">
        <v>0.26</v>
      </c>
      <c r="D47" s="30">
        <v>5</v>
      </c>
      <c r="E47" s="48">
        <v>3</v>
      </c>
    </row>
    <row r="48" spans="1:5" x14ac:dyDescent="0.25">
      <c r="A48" s="47">
        <v>3</v>
      </c>
      <c r="B48" s="33">
        <v>8</v>
      </c>
      <c r="C48" s="30">
        <v>0.26</v>
      </c>
      <c r="D48" s="30">
        <v>4</v>
      </c>
      <c r="E48" s="48">
        <v>2</v>
      </c>
    </row>
    <row r="49" spans="1:5" x14ac:dyDescent="0.25">
      <c r="A49" s="47">
        <v>2</v>
      </c>
      <c r="B49" s="33">
        <v>16</v>
      </c>
      <c r="C49" s="30">
        <v>0.27</v>
      </c>
      <c r="D49" s="30">
        <v>5</v>
      </c>
      <c r="E49" s="48">
        <v>3</v>
      </c>
    </row>
    <row r="50" spans="1:5" x14ac:dyDescent="0.25">
      <c r="A50" s="47">
        <v>2</v>
      </c>
      <c r="B50" s="33">
        <v>6</v>
      </c>
      <c r="C50" s="30">
        <v>0.28000000000000003</v>
      </c>
      <c r="D50" s="30">
        <v>3</v>
      </c>
      <c r="E50" s="48">
        <v>3</v>
      </c>
    </row>
    <row r="51" spans="1:5" x14ac:dyDescent="0.25">
      <c r="A51" s="47">
        <v>3</v>
      </c>
      <c r="B51" s="33">
        <v>12</v>
      </c>
      <c r="C51" s="30">
        <v>0.28999999999999998</v>
      </c>
      <c r="D51" s="30">
        <v>7</v>
      </c>
      <c r="E51" s="48">
        <v>2</v>
      </c>
    </row>
    <row r="52" spans="1:5" x14ac:dyDescent="0.25">
      <c r="A52" s="47">
        <v>2</v>
      </c>
      <c r="B52" s="33">
        <v>2</v>
      </c>
      <c r="C52" s="30">
        <v>0.32</v>
      </c>
      <c r="D52" s="30">
        <v>3</v>
      </c>
      <c r="E52" s="48">
        <v>4</v>
      </c>
    </row>
    <row r="53" spans="1:5" x14ac:dyDescent="0.25">
      <c r="A53" s="47">
        <v>3</v>
      </c>
      <c r="B53" s="33">
        <v>20</v>
      </c>
      <c r="C53" s="30">
        <v>0.32</v>
      </c>
      <c r="D53" s="30">
        <v>7</v>
      </c>
      <c r="E53" s="48">
        <v>1</v>
      </c>
    </row>
    <row r="54" spans="1:5" x14ac:dyDescent="0.25">
      <c r="A54" s="47">
        <v>2</v>
      </c>
      <c r="B54" s="33">
        <v>7</v>
      </c>
      <c r="C54" s="30">
        <v>0.34</v>
      </c>
      <c r="D54" s="30">
        <v>3</v>
      </c>
      <c r="E54" s="48">
        <v>3</v>
      </c>
    </row>
    <row r="55" spans="1:5" x14ac:dyDescent="0.25">
      <c r="A55" s="47">
        <v>1</v>
      </c>
      <c r="B55" s="33">
        <v>10</v>
      </c>
      <c r="C55" s="30">
        <v>0.36</v>
      </c>
      <c r="D55" s="30">
        <v>4</v>
      </c>
      <c r="E55" s="48">
        <v>2</v>
      </c>
    </row>
    <row r="56" spans="1:5" x14ac:dyDescent="0.25">
      <c r="A56" s="47">
        <v>2</v>
      </c>
      <c r="B56" s="33">
        <v>14</v>
      </c>
      <c r="C56" s="30">
        <v>0.37</v>
      </c>
      <c r="D56" s="30">
        <v>5</v>
      </c>
      <c r="E56" s="48">
        <v>3</v>
      </c>
    </row>
    <row r="57" spans="1:5" x14ac:dyDescent="0.25">
      <c r="A57" s="47">
        <v>3</v>
      </c>
      <c r="B57" s="33">
        <v>20</v>
      </c>
      <c r="C57" s="30">
        <v>0.37</v>
      </c>
      <c r="D57" s="30">
        <v>6</v>
      </c>
      <c r="E57" s="48">
        <v>1</v>
      </c>
    </row>
    <row r="58" spans="1:5" x14ac:dyDescent="0.25">
      <c r="A58" s="47">
        <v>1</v>
      </c>
      <c r="B58" s="33">
        <v>27</v>
      </c>
      <c r="C58" s="30">
        <v>0.46</v>
      </c>
      <c r="D58" s="30">
        <v>5</v>
      </c>
      <c r="E58" s="48">
        <v>2</v>
      </c>
    </row>
    <row r="59" spans="1:5" x14ac:dyDescent="0.25">
      <c r="A59" s="47">
        <v>1</v>
      </c>
      <c r="B59" s="33">
        <v>18</v>
      </c>
      <c r="C59" s="30">
        <v>0.5</v>
      </c>
      <c r="D59" s="30">
        <v>5</v>
      </c>
      <c r="E59" s="48">
        <v>3</v>
      </c>
    </row>
    <row r="60" spans="1:5" x14ac:dyDescent="0.25">
      <c r="A60" s="47">
        <v>1</v>
      </c>
      <c r="B60" s="33">
        <v>1</v>
      </c>
      <c r="C60" s="30">
        <v>0.51</v>
      </c>
      <c r="D60" s="30">
        <v>1</v>
      </c>
      <c r="E60" s="48">
        <v>2</v>
      </c>
    </row>
    <row r="61" spans="1:5" x14ac:dyDescent="0.25">
      <c r="A61" s="52">
        <v>4</v>
      </c>
      <c r="B61" s="53">
        <v>15</v>
      </c>
      <c r="C61" s="54">
        <v>0.6</v>
      </c>
      <c r="D61" s="54">
        <v>7</v>
      </c>
      <c r="E61" s="55">
        <v>1</v>
      </c>
    </row>
  </sheetData>
  <conditionalFormatting sqref="A1:A1048576">
    <cfRule type="colorScale" priority="4">
      <colorScale>
        <cfvo type="min"/>
        <cfvo type="percentile" val="50"/>
        <cfvo type="max"/>
        <color rgb="FF63BE7B"/>
        <color rgb="FFFFEB84"/>
        <color rgb="FFF8696B"/>
      </colorScale>
    </cfRule>
  </conditionalFormatting>
  <conditionalFormatting sqref="C1:C1048576">
    <cfRule type="dataBar" priority="3">
      <dataBar>
        <cfvo type="min"/>
        <cfvo type="max"/>
        <color rgb="FF638EC6"/>
      </dataBar>
      <extLst>
        <ext xmlns:x14="http://schemas.microsoft.com/office/spreadsheetml/2009/9/main" uri="{B025F937-C7B1-47D3-B67F-A62EFF666E3E}">
          <x14:id>{65B3E91A-73F0-4FD9-BBCF-825D12CC3F82}</x14:id>
        </ext>
      </extLst>
    </cfRule>
  </conditionalFormatting>
  <conditionalFormatting sqref="D1:D1048576">
    <cfRule type="dataBar" priority="2">
      <dataBar>
        <cfvo type="min"/>
        <cfvo type="max"/>
        <color rgb="FF63C384"/>
      </dataBar>
      <extLst>
        <ext xmlns:x14="http://schemas.microsoft.com/office/spreadsheetml/2009/9/main" uri="{B025F937-C7B1-47D3-B67F-A62EFF666E3E}">
          <x14:id>{ABEFEDD0-BB09-49E7-ACF2-773314EA5694}</x14:id>
        </ext>
      </extLst>
    </cfRule>
  </conditionalFormatting>
  <conditionalFormatting sqref="E1:E1048576">
    <cfRule type="dataBar" priority="1">
      <dataBar>
        <cfvo type="min"/>
        <cfvo type="max"/>
        <color rgb="FFFF555A"/>
      </dataBar>
      <extLst>
        <ext xmlns:x14="http://schemas.microsoft.com/office/spreadsheetml/2009/9/main" uri="{B025F937-C7B1-47D3-B67F-A62EFF666E3E}">
          <x14:id>{E8FF4092-2EA4-48B0-B76D-493F9CDFC47B}</x14:id>
        </ext>
      </extLst>
    </cfRule>
  </conditionalFormatting>
  <pageMargins left="0.7" right="0.7" top="0.75" bottom="0.75" header="0.3" footer="0.3"/>
  <tableParts count="1">
    <tablePart r:id="rId1"/>
  </tableParts>
  <extLst>
    <ext xmlns:x14="http://schemas.microsoft.com/office/spreadsheetml/2009/9/main" uri="{78C0D931-6437-407d-A8EE-F0AAD7539E65}">
      <x14:conditionalFormattings>
        <x14:conditionalFormatting xmlns:xm="http://schemas.microsoft.com/office/excel/2006/main">
          <x14:cfRule type="dataBar" id="{65B3E91A-73F0-4FD9-BBCF-825D12CC3F82}">
            <x14:dataBar minLength="0" maxLength="100" gradient="0">
              <x14:cfvo type="autoMin"/>
              <x14:cfvo type="autoMax"/>
              <x14:negativeFillColor rgb="FFFF0000"/>
              <x14:axisColor rgb="FF000000"/>
            </x14:dataBar>
          </x14:cfRule>
          <xm:sqref>C1:C1048576</xm:sqref>
        </x14:conditionalFormatting>
        <x14:conditionalFormatting xmlns:xm="http://schemas.microsoft.com/office/excel/2006/main">
          <x14:cfRule type="dataBar" id="{ABEFEDD0-BB09-49E7-ACF2-773314EA5694}">
            <x14:dataBar minLength="0" maxLength="100" gradient="0">
              <x14:cfvo type="autoMin"/>
              <x14:cfvo type="autoMax"/>
              <x14:negativeFillColor rgb="FFFF0000"/>
              <x14:axisColor rgb="FF000000"/>
            </x14:dataBar>
          </x14:cfRule>
          <xm:sqref>D1:D1048576</xm:sqref>
        </x14:conditionalFormatting>
        <x14:conditionalFormatting xmlns:xm="http://schemas.microsoft.com/office/excel/2006/main">
          <x14:cfRule type="dataBar" id="{E8FF4092-2EA4-48B0-B76D-493F9CDFC47B}">
            <x14:dataBar minLength="0" maxLength="100" border="1" negativeBarBorderColorSameAsPositive="0">
              <x14:cfvo type="autoMin"/>
              <x14:cfvo type="autoMax"/>
              <x14:borderColor rgb="FFFF555A"/>
              <x14:negativeFillColor rgb="FFFF0000"/>
              <x14:negativeBorderColor rgb="FFFF0000"/>
              <x14:axisColor rgb="FF000000"/>
            </x14:dataBar>
          </x14:cfRule>
          <xm:sqref>E1:E1048576</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759B7D-20CB-414A-B75C-3894970EA231}">
  <dimension ref="B2:N91"/>
  <sheetViews>
    <sheetView showGridLines="0" workbookViewId="0"/>
  </sheetViews>
  <sheetFormatPr defaultRowHeight="15" x14ac:dyDescent="0.25"/>
  <cols>
    <col min="12" max="12" width="13.28515625" bestFit="1" customWidth="1"/>
  </cols>
  <sheetData>
    <row r="2" spans="2:14" ht="18.75" x14ac:dyDescent="0.3">
      <c r="B2" s="29" t="s">
        <v>68</v>
      </c>
      <c r="N2" t="s">
        <v>95</v>
      </c>
    </row>
    <row r="4" spans="2:14" ht="15.75" x14ac:dyDescent="0.25">
      <c r="B4" s="59" t="s">
        <v>24</v>
      </c>
      <c r="C4" s="60"/>
      <c r="D4" s="60"/>
      <c r="E4" s="60"/>
      <c r="F4" s="60"/>
      <c r="G4" s="60"/>
      <c r="H4" s="60"/>
      <c r="I4" s="61"/>
      <c r="L4" s="59" t="s">
        <v>25</v>
      </c>
      <c r="M4" s="60"/>
      <c r="N4" s="61"/>
    </row>
    <row r="5" spans="2:14" x14ac:dyDescent="0.25">
      <c r="B5" s="57" t="s">
        <v>60</v>
      </c>
      <c r="C5" s="58"/>
      <c r="D5" s="57" t="s">
        <v>61</v>
      </c>
      <c r="E5" s="58"/>
      <c r="F5" s="57" t="s">
        <v>62</v>
      </c>
      <c r="G5" s="58"/>
      <c r="H5" s="57" t="s">
        <v>63</v>
      </c>
      <c r="I5" s="58"/>
      <c r="L5" s="32" t="s">
        <v>26</v>
      </c>
      <c r="M5" s="32" t="s">
        <v>27</v>
      </c>
      <c r="N5" s="32" t="s">
        <v>28</v>
      </c>
    </row>
    <row r="6" spans="2:14" x14ac:dyDescent="0.25">
      <c r="L6" s="30">
        <v>0</v>
      </c>
      <c r="M6" s="30">
        <v>0</v>
      </c>
      <c r="N6" s="30">
        <v>0</v>
      </c>
    </row>
    <row r="8" spans="2:14" ht="18.75" x14ac:dyDescent="0.3">
      <c r="B8" s="34" t="s">
        <v>62</v>
      </c>
    </row>
    <row r="10" spans="2:14" ht="15.75" x14ac:dyDescent="0.25">
      <c r="C10" s="59" t="s">
        <v>69</v>
      </c>
      <c r="D10" s="60"/>
      <c r="E10" s="60"/>
      <c r="F10" s="60"/>
      <c r="G10" s="60"/>
      <c r="H10" s="60"/>
      <c r="I10" s="61"/>
    </row>
    <row r="11" spans="2:14" x14ac:dyDescent="0.25">
      <c r="C11" s="62" t="s">
        <v>70</v>
      </c>
      <c r="D11" s="63"/>
      <c r="E11" s="64"/>
      <c r="F11" s="65" t="s">
        <v>71</v>
      </c>
      <c r="G11" s="66"/>
      <c r="H11" s="66"/>
      <c r="I11" s="58"/>
    </row>
    <row r="12" spans="2:14" x14ac:dyDescent="0.25">
      <c r="C12" s="62" t="s">
        <v>72</v>
      </c>
      <c r="D12" s="63"/>
      <c r="E12" s="64"/>
      <c r="F12" s="65">
        <v>9.11</v>
      </c>
      <c r="G12" s="66"/>
      <c r="H12" s="66"/>
      <c r="I12" s="58"/>
    </row>
    <row r="13" spans="2:14" x14ac:dyDescent="0.25">
      <c r="C13" s="62" t="s">
        <v>73</v>
      </c>
      <c r="D13" s="63"/>
      <c r="E13" s="64"/>
      <c r="F13" s="65" t="s">
        <v>74</v>
      </c>
      <c r="G13" s="66"/>
      <c r="H13" s="66"/>
      <c r="I13" s="58"/>
    </row>
    <row r="14" spans="2:14" x14ac:dyDescent="0.25">
      <c r="C14" s="62" t="s">
        <v>75</v>
      </c>
      <c r="D14" s="63"/>
      <c r="E14" s="64"/>
      <c r="F14" s="67">
        <v>60</v>
      </c>
      <c r="G14" s="68"/>
      <c r="H14" s="68"/>
      <c r="I14" s="69"/>
    </row>
    <row r="15" spans="2:14" x14ac:dyDescent="0.25">
      <c r="C15" s="62" t="s">
        <v>76</v>
      </c>
      <c r="D15" s="63"/>
      <c r="E15" s="64"/>
      <c r="F15" s="65" t="s">
        <v>77</v>
      </c>
      <c r="G15" s="66"/>
      <c r="H15" s="66"/>
      <c r="I15" s="58"/>
    </row>
    <row r="16" spans="2:14" x14ac:dyDescent="0.25">
      <c r="C16" s="62" t="s">
        <v>78</v>
      </c>
      <c r="D16" s="63"/>
      <c r="E16" s="64"/>
      <c r="F16" s="65" t="s">
        <v>79</v>
      </c>
      <c r="G16" s="66"/>
      <c r="H16" s="66"/>
      <c r="I16" s="58"/>
    </row>
    <row r="18" spans="2:9" ht="15.75" x14ac:dyDescent="0.25">
      <c r="C18" s="59" t="s">
        <v>80</v>
      </c>
      <c r="D18" s="60"/>
      <c r="E18" s="60"/>
      <c r="F18" s="60"/>
      <c r="G18" s="60"/>
      <c r="H18" s="61"/>
    </row>
    <row r="19" spans="2:9" x14ac:dyDescent="0.25">
      <c r="C19" s="62" t="s">
        <v>81</v>
      </c>
      <c r="D19" s="63"/>
      <c r="E19" s="64"/>
      <c r="F19" s="67">
        <v>3</v>
      </c>
      <c r="G19" s="68"/>
      <c r="H19" s="69"/>
    </row>
    <row r="20" spans="2:9" x14ac:dyDescent="0.25">
      <c r="C20" s="62" t="s">
        <v>82</v>
      </c>
      <c r="D20" s="63"/>
      <c r="E20" s="64"/>
      <c r="F20" s="30" t="s">
        <v>67</v>
      </c>
      <c r="G20" s="30" t="s">
        <v>6</v>
      </c>
      <c r="H20" s="30" t="s">
        <v>7</v>
      </c>
    </row>
    <row r="22" spans="2:9" ht="15.75" x14ac:dyDescent="0.25">
      <c r="C22" s="59" t="s">
        <v>83</v>
      </c>
      <c r="D22" s="60"/>
      <c r="E22" s="60"/>
      <c r="F22" s="60"/>
      <c r="G22" s="60"/>
      <c r="H22" s="60"/>
      <c r="I22" s="61"/>
    </row>
    <row r="23" spans="2:9" x14ac:dyDescent="0.25">
      <c r="C23" s="62" t="s">
        <v>84</v>
      </c>
      <c r="D23" s="63"/>
      <c r="E23" s="64"/>
      <c r="F23" s="65" t="s">
        <v>77</v>
      </c>
      <c r="G23" s="66"/>
      <c r="H23" s="66"/>
      <c r="I23" s="58"/>
    </row>
    <row r="24" spans="2:9" x14ac:dyDescent="0.25">
      <c r="C24" s="62" t="s">
        <v>85</v>
      </c>
      <c r="D24" s="63"/>
      <c r="E24" s="64"/>
      <c r="F24" s="65" t="s">
        <v>86</v>
      </c>
      <c r="G24" s="66"/>
      <c r="H24" s="66"/>
      <c r="I24" s="58"/>
    </row>
    <row r="25" spans="2:9" x14ac:dyDescent="0.25">
      <c r="C25" s="62" t="s">
        <v>87</v>
      </c>
      <c r="D25" s="63"/>
      <c r="E25" s="64"/>
      <c r="F25" s="65" t="s">
        <v>88</v>
      </c>
      <c r="G25" s="66"/>
      <c r="H25" s="66"/>
      <c r="I25" s="58"/>
    </row>
    <row r="26" spans="2:9" x14ac:dyDescent="0.25">
      <c r="C26" s="62" t="s">
        <v>89</v>
      </c>
      <c r="D26" s="63"/>
      <c r="E26" s="64"/>
      <c r="F26" s="65" t="s">
        <v>77</v>
      </c>
      <c r="G26" s="66"/>
      <c r="H26" s="66"/>
      <c r="I26" s="58"/>
    </row>
    <row r="27" spans="2:9" x14ac:dyDescent="0.25">
      <c r="C27" s="62" t="s">
        <v>90</v>
      </c>
      <c r="D27" s="63"/>
      <c r="E27" s="64"/>
      <c r="F27" s="67">
        <v>4</v>
      </c>
      <c r="G27" s="68"/>
      <c r="H27" s="68"/>
      <c r="I27" s="69"/>
    </row>
    <row r="30" spans="2:9" ht="18.75" x14ac:dyDescent="0.3">
      <c r="B30" s="34" t="s">
        <v>63</v>
      </c>
    </row>
    <row r="32" spans="2:9" x14ac:dyDescent="0.25">
      <c r="C32" s="32" t="s">
        <v>91</v>
      </c>
      <c r="D32" s="32" t="s">
        <v>92</v>
      </c>
      <c r="E32" s="32" t="s">
        <v>93</v>
      </c>
      <c r="F32" s="32" t="s">
        <v>94</v>
      </c>
    </row>
    <row r="33" spans="3:6" x14ac:dyDescent="0.25">
      <c r="C33" s="33">
        <v>1</v>
      </c>
      <c r="D33" s="30">
        <v>11</v>
      </c>
      <c r="E33" s="30">
        <v>14</v>
      </c>
      <c r="F33" s="30">
        <v>0</v>
      </c>
    </row>
    <row r="34" spans="3:6" x14ac:dyDescent="0.25">
      <c r="C34" s="33">
        <v>2</v>
      </c>
      <c r="D34" s="30">
        <v>7</v>
      </c>
      <c r="E34" s="30">
        <v>28</v>
      </c>
      <c r="F34" s="30">
        <v>0</v>
      </c>
    </row>
    <row r="35" spans="3:6" x14ac:dyDescent="0.25">
      <c r="C35" s="33">
        <v>3</v>
      </c>
      <c r="D35" s="30">
        <v>7</v>
      </c>
      <c r="E35" s="30">
        <v>35</v>
      </c>
      <c r="F35" s="30">
        <v>0</v>
      </c>
    </row>
    <row r="36" spans="3:6" x14ac:dyDescent="0.25">
      <c r="C36" s="33">
        <v>4</v>
      </c>
      <c r="D36" s="30">
        <v>6</v>
      </c>
      <c r="E36" s="30">
        <v>59</v>
      </c>
      <c r="F36" s="30">
        <v>0</v>
      </c>
    </row>
    <row r="37" spans="3:6" x14ac:dyDescent="0.25">
      <c r="C37" s="33">
        <v>5</v>
      </c>
      <c r="D37" s="30">
        <v>25</v>
      </c>
      <c r="E37" s="30">
        <v>60</v>
      </c>
      <c r="F37" s="30">
        <v>8.7708208364770113E-2</v>
      </c>
    </row>
    <row r="38" spans="3:6" x14ac:dyDescent="0.25">
      <c r="C38" s="33">
        <v>6</v>
      </c>
      <c r="D38" s="30">
        <v>38</v>
      </c>
      <c r="E38" s="30">
        <v>41</v>
      </c>
      <c r="F38" s="30">
        <v>8.7708208364770751E-2</v>
      </c>
    </row>
    <row r="39" spans="3:6" x14ac:dyDescent="0.25">
      <c r="C39" s="33">
        <v>7</v>
      </c>
      <c r="D39" s="30">
        <v>4</v>
      </c>
      <c r="E39" s="30">
        <v>5</v>
      </c>
      <c r="F39" s="30">
        <v>8.7708208364773915E-2</v>
      </c>
    </row>
    <row r="40" spans="3:6" x14ac:dyDescent="0.25">
      <c r="C40" s="33">
        <v>8</v>
      </c>
      <c r="D40" s="30">
        <v>33</v>
      </c>
      <c r="E40" s="30">
        <v>52</v>
      </c>
      <c r="F40" s="30">
        <v>0.17541641672954023</v>
      </c>
    </row>
    <row r="41" spans="3:6" x14ac:dyDescent="0.25">
      <c r="C41" s="33">
        <v>9</v>
      </c>
      <c r="D41" s="30">
        <v>43</v>
      </c>
      <c r="E41" s="30">
        <v>50</v>
      </c>
      <c r="F41" s="30">
        <v>0.17541641672954214</v>
      </c>
    </row>
    <row r="42" spans="3:6" x14ac:dyDescent="0.25">
      <c r="C42" s="33">
        <v>10</v>
      </c>
      <c r="D42" s="30">
        <v>54</v>
      </c>
      <c r="E42" s="30">
        <v>58</v>
      </c>
      <c r="F42" s="30">
        <v>0.17541641672954275</v>
      </c>
    </row>
    <row r="43" spans="3:6" x14ac:dyDescent="0.25">
      <c r="C43" s="33">
        <v>11</v>
      </c>
      <c r="D43" s="30">
        <v>7</v>
      </c>
      <c r="E43" s="30">
        <v>45</v>
      </c>
      <c r="F43" s="30">
        <v>0.17541641672954406</v>
      </c>
    </row>
    <row r="44" spans="3:6" x14ac:dyDescent="0.25">
      <c r="C44" s="33">
        <v>12</v>
      </c>
      <c r="D44" s="30">
        <v>10</v>
      </c>
      <c r="E44" s="30">
        <v>36</v>
      </c>
      <c r="F44" s="30">
        <v>0.22365593133016665</v>
      </c>
    </row>
    <row r="45" spans="3:6" x14ac:dyDescent="0.25">
      <c r="C45" s="33">
        <v>13</v>
      </c>
      <c r="D45" s="30">
        <v>29</v>
      </c>
      <c r="E45" s="30">
        <v>48</v>
      </c>
      <c r="F45" s="30">
        <v>0.26312462509431328</v>
      </c>
    </row>
    <row r="46" spans="3:6" x14ac:dyDescent="0.25">
      <c r="C46" s="33">
        <v>14</v>
      </c>
      <c r="D46" s="30">
        <v>43</v>
      </c>
      <c r="E46" s="30">
        <v>56</v>
      </c>
      <c r="F46" s="30">
        <v>0.26312462509431328</v>
      </c>
    </row>
    <row r="47" spans="3:6" x14ac:dyDescent="0.25">
      <c r="C47" s="33">
        <v>15</v>
      </c>
      <c r="D47" s="30">
        <v>6</v>
      </c>
      <c r="E47" s="30">
        <v>53</v>
      </c>
      <c r="F47" s="30">
        <v>0.35083283345908456</v>
      </c>
    </row>
    <row r="48" spans="3:6" x14ac:dyDescent="0.25">
      <c r="C48" s="33">
        <v>16</v>
      </c>
      <c r="D48" s="30">
        <v>10</v>
      </c>
      <c r="E48" s="30">
        <v>11</v>
      </c>
      <c r="F48" s="30">
        <v>0.41442128452354332</v>
      </c>
    </row>
    <row r="49" spans="3:6" x14ac:dyDescent="0.25">
      <c r="C49" s="33">
        <v>17</v>
      </c>
      <c r="D49" s="30">
        <v>32</v>
      </c>
      <c r="E49" s="30">
        <v>37</v>
      </c>
      <c r="F49" s="30">
        <v>0.43854104182385562</v>
      </c>
    </row>
    <row r="50" spans="3:6" x14ac:dyDescent="0.25">
      <c r="C50" s="33">
        <v>18</v>
      </c>
      <c r="D50" s="30">
        <v>43</v>
      </c>
      <c r="E50" s="30">
        <v>47</v>
      </c>
      <c r="F50" s="30">
        <v>0.52624925018862667</v>
      </c>
    </row>
    <row r="51" spans="3:6" x14ac:dyDescent="0.25">
      <c r="C51" s="33">
        <v>19</v>
      </c>
      <c r="D51" s="30">
        <v>34</v>
      </c>
      <c r="E51" s="30">
        <v>57</v>
      </c>
      <c r="F51" s="30">
        <v>0.53358196258774093</v>
      </c>
    </row>
    <row r="52" spans="3:6" x14ac:dyDescent="0.25">
      <c r="C52" s="33">
        <v>20</v>
      </c>
      <c r="D52" s="30">
        <v>33</v>
      </c>
      <c r="E52" s="30">
        <v>51</v>
      </c>
      <c r="F52" s="30">
        <v>0.53358196258774138</v>
      </c>
    </row>
    <row r="53" spans="3:6" x14ac:dyDescent="0.25">
      <c r="C53" s="33">
        <v>21</v>
      </c>
      <c r="D53" s="30">
        <v>15</v>
      </c>
      <c r="E53" s="30">
        <v>55</v>
      </c>
      <c r="F53" s="30">
        <v>0.55478635549430955</v>
      </c>
    </row>
    <row r="54" spans="3:6" x14ac:dyDescent="0.25">
      <c r="C54" s="33">
        <v>22</v>
      </c>
      <c r="D54" s="30">
        <v>6</v>
      </c>
      <c r="E54" s="30">
        <v>30</v>
      </c>
      <c r="F54" s="30">
        <v>0.5547863554943111</v>
      </c>
    </row>
    <row r="55" spans="3:6" x14ac:dyDescent="0.25">
      <c r="C55" s="33">
        <v>23</v>
      </c>
      <c r="D55" s="30">
        <v>20</v>
      </c>
      <c r="E55" s="30">
        <v>38</v>
      </c>
      <c r="F55" s="30">
        <v>0.57160889338597465</v>
      </c>
    </row>
    <row r="56" spans="3:6" x14ac:dyDescent="0.25">
      <c r="C56" s="33">
        <v>24</v>
      </c>
      <c r="D56" s="30">
        <v>10</v>
      </c>
      <c r="E56" s="30">
        <v>25</v>
      </c>
      <c r="F56" s="30">
        <v>0.62926268519247208</v>
      </c>
    </row>
    <row r="57" spans="3:6" x14ac:dyDescent="0.25">
      <c r="C57" s="33">
        <v>25</v>
      </c>
      <c r="D57" s="30">
        <v>15</v>
      </c>
      <c r="E57" s="30">
        <v>54</v>
      </c>
      <c r="F57" s="30">
        <v>0.65118293122030302</v>
      </c>
    </row>
    <row r="58" spans="3:6" x14ac:dyDescent="0.25">
      <c r="C58" s="33">
        <v>26</v>
      </c>
      <c r="D58" s="30">
        <v>7</v>
      </c>
      <c r="E58" s="30">
        <v>32</v>
      </c>
      <c r="F58" s="30">
        <v>0.66239367267117677</v>
      </c>
    </row>
    <row r="59" spans="3:6" x14ac:dyDescent="0.25">
      <c r="C59" s="33">
        <v>27</v>
      </c>
      <c r="D59" s="30">
        <v>16</v>
      </c>
      <c r="E59" s="30">
        <v>33</v>
      </c>
      <c r="F59" s="30">
        <v>0.67886443641222638</v>
      </c>
    </row>
    <row r="60" spans="3:6" x14ac:dyDescent="0.25">
      <c r="C60" s="33">
        <v>28</v>
      </c>
      <c r="D60" s="30">
        <v>24</v>
      </c>
      <c r="E60" s="30">
        <v>44</v>
      </c>
      <c r="F60" s="30">
        <v>0.68508045246407312</v>
      </c>
    </row>
    <row r="61" spans="3:6" x14ac:dyDescent="0.25">
      <c r="C61" s="33">
        <v>29</v>
      </c>
      <c r="D61" s="30">
        <v>31</v>
      </c>
      <c r="E61" s="30">
        <v>42</v>
      </c>
      <c r="F61" s="30">
        <v>0.68508045246407445</v>
      </c>
    </row>
    <row r="62" spans="3:6" x14ac:dyDescent="0.25">
      <c r="C62" s="33">
        <v>30</v>
      </c>
      <c r="D62" s="30">
        <v>9</v>
      </c>
      <c r="E62" s="30">
        <v>13</v>
      </c>
      <c r="F62" s="30">
        <v>0.70166566691816945</v>
      </c>
    </row>
    <row r="63" spans="3:6" x14ac:dyDescent="0.25">
      <c r="C63" s="33">
        <v>31</v>
      </c>
      <c r="D63" s="30">
        <v>17</v>
      </c>
      <c r="E63" s="30">
        <v>29</v>
      </c>
      <c r="F63" s="30">
        <v>0.72060674815389592</v>
      </c>
    </row>
    <row r="64" spans="3:6" x14ac:dyDescent="0.25">
      <c r="C64" s="33">
        <v>32</v>
      </c>
      <c r="D64" s="30">
        <v>10</v>
      </c>
      <c r="E64" s="30">
        <v>21</v>
      </c>
      <c r="F64" s="30">
        <v>0.7432801258439039</v>
      </c>
    </row>
    <row r="65" spans="3:6" x14ac:dyDescent="0.25">
      <c r="C65" s="33">
        <v>33</v>
      </c>
      <c r="D65" s="30">
        <v>23</v>
      </c>
      <c r="E65" s="30">
        <v>34</v>
      </c>
      <c r="F65" s="30">
        <v>0.82779767822656058</v>
      </c>
    </row>
    <row r="66" spans="3:6" x14ac:dyDescent="0.25">
      <c r="C66" s="33">
        <v>34</v>
      </c>
      <c r="D66" s="30">
        <v>15</v>
      </c>
      <c r="E66" s="30">
        <v>39</v>
      </c>
      <c r="F66" s="30">
        <v>0.89109229492448339</v>
      </c>
    </row>
    <row r="67" spans="3:6" x14ac:dyDescent="0.25">
      <c r="C67" s="33">
        <v>35</v>
      </c>
      <c r="D67" s="30">
        <v>2</v>
      </c>
      <c r="E67" s="30">
        <v>8</v>
      </c>
      <c r="F67" s="30">
        <v>0.93468072736917818</v>
      </c>
    </row>
    <row r="68" spans="3:6" x14ac:dyDescent="0.25">
      <c r="C68" s="33">
        <v>36</v>
      </c>
      <c r="D68" s="30">
        <v>16</v>
      </c>
      <c r="E68" s="30">
        <v>27</v>
      </c>
      <c r="F68" s="30">
        <v>0.98270747313783802</v>
      </c>
    </row>
    <row r="69" spans="3:6" x14ac:dyDescent="0.25">
      <c r="C69" s="33">
        <v>37</v>
      </c>
      <c r="D69" s="30">
        <v>22</v>
      </c>
      <c r="E69" s="30">
        <v>40</v>
      </c>
      <c r="F69" s="30">
        <v>0.98282288327555345</v>
      </c>
    </row>
    <row r="70" spans="3:6" x14ac:dyDescent="0.25">
      <c r="C70" s="33">
        <v>38</v>
      </c>
      <c r="D70" s="30">
        <v>3</v>
      </c>
      <c r="E70" s="30">
        <v>7</v>
      </c>
      <c r="F70" s="30">
        <v>1.0137175265416651</v>
      </c>
    </row>
    <row r="71" spans="3:6" x14ac:dyDescent="0.25">
      <c r="C71" s="33">
        <v>39</v>
      </c>
      <c r="D71" s="30">
        <v>18</v>
      </c>
      <c r="E71" s="30">
        <v>20</v>
      </c>
      <c r="F71" s="30">
        <v>1.0325647154375601</v>
      </c>
    </row>
    <row r="72" spans="3:6" x14ac:dyDescent="0.25">
      <c r="C72" s="33">
        <v>40</v>
      </c>
      <c r="D72" s="30">
        <v>16</v>
      </c>
      <c r="E72" s="30">
        <v>46</v>
      </c>
      <c r="F72" s="30">
        <v>1.0451265581899281</v>
      </c>
    </row>
    <row r="73" spans="3:6" x14ac:dyDescent="0.25">
      <c r="C73" s="33">
        <v>41</v>
      </c>
      <c r="D73" s="30">
        <v>3</v>
      </c>
      <c r="E73" s="30">
        <v>17</v>
      </c>
      <c r="F73" s="30">
        <v>1.0501805285716097</v>
      </c>
    </row>
    <row r="74" spans="3:6" x14ac:dyDescent="0.25">
      <c r="C74" s="33">
        <v>42</v>
      </c>
      <c r="D74" s="30">
        <v>15</v>
      </c>
      <c r="E74" s="30">
        <v>49</v>
      </c>
      <c r="F74" s="30">
        <v>1.1010909538259939</v>
      </c>
    </row>
    <row r="75" spans="3:6" x14ac:dyDescent="0.25">
      <c r="C75" s="33">
        <v>43</v>
      </c>
      <c r="D75" s="30">
        <v>10</v>
      </c>
      <c r="E75" s="30">
        <v>26</v>
      </c>
      <c r="F75" s="30">
        <v>1.1125516538958036</v>
      </c>
    </row>
    <row r="76" spans="3:6" x14ac:dyDescent="0.25">
      <c r="C76" s="33">
        <v>44</v>
      </c>
      <c r="D76" s="30">
        <v>6</v>
      </c>
      <c r="E76" s="30">
        <v>31</v>
      </c>
      <c r="F76" s="30">
        <v>1.1133720686140474</v>
      </c>
    </row>
    <row r="77" spans="3:6" x14ac:dyDescent="0.25">
      <c r="C77" s="33">
        <v>45</v>
      </c>
      <c r="D77" s="30">
        <v>4</v>
      </c>
      <c r="E77" s="30">
        <v>9</v>
      </c>
      <c r="F77" s="30">
        <v>1.116433151525261</v>
      </c>
    </row>
    <row r="78" spans="3:6" x14ac:dyDescent="0.25">
      <c r="C78" s="33">
        <v>46</v>
      </c>
      <c r="D78" s="30">
        <v>6</v>
      </c>
      <c r="E78" s="30">
        <v>43</v>
      </c>
      <c r="F78" s="30">
        <v>1.2233535773479796</v>
      </c>
    </row>
    <row r="79" spans="3:6" x14ac:dyDescent="0.25">
      <c r="C79" s="33">
        <v>47</v>
      </c>
      <c r="D79" s="30">
        <v>3</v>
      </c>
      <c r="E79" s="30">
        <v>23</v>
      </c>
      <c r="F79" s="30">
        <v>1.2846133819200718</v>
      </c>
    </row>
    <row r="80" spans="3:6" x14ac:dyDescent="0.25">
      <c r="C80" s="33">
        <v>48</v>
      </c>
      <c r="D80" s="30">
        <v>12</v>
      </c>
      <c r="E80" s="30">
        <v>22</v>
      </c>
      <c r="F80" s="30">
        <v>1.3219428404753433</v>
      </c>
    </row>
    <row r="81" spans="3:6" x14ac:dyDescent="0.25">
      <c r="C81" s="33">
        <v>49</v>
      </c>
      <c r="D81" s="30">
        <v>10</v>
      </c>
      <c r="E81" s="30">
        <v>16</v>
      </c>
      <c r="F81" s="30">
        <v>1.4517785752092833</v>
      </c>
    </row>
    <row r="82" spans="3:6" x14ac:dyDescent="0.25">
      <c r="C82" s="33">
        <v>50</v>
      </c>
      <c r="D82" s="30">
        <v>2</v>
      </c>
      <c r="E82" s="30">
        <v>18</v>
      </c>
      <c r="F82" s="30">
        <v>1.4690147033792775</v>
      </c>
    </row>
    <row r="83" spans="3:6" x14ac:dyDescent="0.25">
      <c r="C83" s="33">
        <v>51</v>
      </c>
      <c r="D83" s="30">
        <v>2</v>
      </c>
      <c r="E83" s="30">
        <v>6</v>
      </c>
      <c r="F83" s="30">
        <v>1.6496548186778575</v>
      </c>
    </row>
    <row r="84" spans="3:6" x14ac:dyDescent="0.25">
      <c r="C84" s="33">
        <v>52</v>
      </c>
      <c r="D84" s="30">
        <v>4</v>
      </c>
      <c r="E84" s="30">
        <v>24</v>
      </c>
      <c r="F84" s="30">
        <v>1.710930268063477</v>
      </c>
    </row>
    <row r="85" spans="3:6" x14ac:dyDescent="0.25">
      <c r="C85" s="33">
        <v>53</v>
      </c>
      <c r="D85" s="30">
        <v>2</v>
      </c>
      <c r="E85" s="30">
        <v>3</v>
      </c>
      <c r="F85" s="30">
        <v>1.7797559701019092</v>
      </c>
    </row>
    <row r="86" spans="3:6" x14ac:dyDescent="0.25">
      <c r="C86" s="33">
        <v>54</v>
      </c>
      <c r="D86" s="30">
        <v>4</v>
      </c>
      <c r="E86" s="30">
        <v>10</v>
      </c>
      <c r="F86" s="30">
        <v>1.9435912429695497</v>
      </c>
    </row>
    <row r="87" spans="3:6" x14ac:dyDescent="0.25">
      <c r="C87" s="33">
        <v>55</v>
      </c>
      <c r="D87" s="30">
        <v>1</v>
      </c>
      <c r="E87" s="30">
        <v>12</v>
      </c>
      <c r="F87" s="30">
        <v>2.1680554256399809</v>
      </c>
    </row>
    <row r="88" spans="3:6" x14ac:dyDescent="0.25">
      <c r="C88" s="33">
        <v>56</v>
      </c>
      <c r="D88" s="30">
        <v>2</v>
      </c>
      <c r="E88" s="30">
        <v>15</v>
      </c>
      <c r="F88" s="30">
        <v>2.1783540867569524</v>
      </c>
    </row>
    <row r="89" spans="3:6" x14ac:dyDescent="0.25">
      <c r="C89" s="33">
        <v>57</v>
      </c>
      <c r="D89" s="30">
        <v>2</v>
      </c>
      <c r="E89" s="30">
        <v>4</v>
      </c>
      <c r="F89" s="30">
        <v>2.4754386215899227</v>
      </c>
    </row>
    <row r="90" spans="3:6" x14ac:dyDescent="0.25">
      <c r="C90" s="33">
        <v>58</v>
      </c>
      <c r="D90" s="30">
        <v>1</v>
      </c>
      <c r="E90" s="30">
        <v>19</v>
      </c>
      <c r="F90" s="30">
        <v>2.5799530288661359</v>
      </c>
    </row>
    <row r="91" spans="3:6" x14ac:dyDescent="0.25">
      <c r="C91" s="33">
        <v>59</v>
      </c>
      <c r="D91" s="30">
        <v>1</v>
      </c>
      <c r="E91" s="30">
        <v>2</v>
      </c>
      <c r="F91" s="30">
        <v>3.3066830017568138</v>
      </c>
    </row>
  </sheetData>
  <mergeCells count="34">
    <mergeCell ref="C10:I10"/>
    <mergeCell ref="C11:E11"/>
    <mergeCell ref="C12:E12"/>
    <mergeCell ref="C13:E13"/>
    <mergeCell ref="C14:E14"/>
    <mergeCell ref="C16:E16"/>
    <mergeCell ref="F11:I11"/>
    <mergeCell ref="F12:I12"/>
    <mergeCell ref="F13:I13"/>
    <mergeCell ref="F14:I14"/>
    <mergeCell ref="F15:I15"/>
    <mergeCell ref="F16:I16"/>
    <mergeCell ref="C15:E15"/>
    <mergeCell ref="L4:N4"/>
    <mergeCell ref="C24:E24"/>
    <mergeCell ref="C25:E25"/>
    <mergeCell ref="C26:E26"/>
    <mergeCell ref="C27:E27"/>
    <mergeCell ref="F23:I23"/>
    <mergeCell ref="F24:I24"/>
    <mergeCell ref="F25:I25"/>
    <mergeCell ref="F26:I26"/>
    <mergeCell ref="F27:I27"/>
    <mergeCell ref="C18:H18"/>
    <mergeCell ref="C19:E19"/>
    <mergeCell ref="C20:E20"/>
    <mergeCell ref="F19:H19"/>
    <mergeCell ref="C22:I22"/>
    <mergeCell ref="C23:E23"/>
    <mergeCell ref="B5:C5"/>
    <mergeCell ref="D5:E5"/>
    <mergeCell ref="F5:G5"/>
    <mergeCell ref="H5:I5"/>
    <mergeCell ref="B4:I4"/>
  </mergeCells>
  <hyperlinks>
    <hyperlink ref="B5" location="'HC_Clusters'!$B$8:$B$8" display="Predicted Clusters" xr:uid="{6D86FD9A-40E8-4076-B96C-37CEFFC2F1D4}"/>
    <hyperlink ref="D5" location="'HC_Dendrogram'!$B$8:$B$8" display="Dendrogram" xr:uid="{E846AE0A-1E90-4CE2-919D-3B2C66D9D71D}"/>
    <hyperlink ref="F5" location="'HC_Output'!$B$8:$B$8" display="Inputs" xr:uid="{F0E1EFE0-34B9-4CE7-88DB-D993C88D58DC}"/>
    <hyperlink ref="H5" location="'HC_Output'!$B$30:$B$30" display="Clustering Stages" xr:uid="{182AB33C-1EDF-42A6-85E0-AED6B05B56D9}"/>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0F748-D548-4002-8686-26E877FEB99B}">
  <dimension ref="B2:N68"/>
  <sheetViews>
    <sheetView showGridLines="0" workbookViewId="0">
      <selection activeCell="B8" sqref="B8:F68"/>
    </sheetView>
  </sheetViews>
  <sheetFormatPr defaultRowHeight="15" x14ac:dyDescent="0.25"/>
  <cols>
    <col min="4" max="4" width="16.85546875" bestFit="1" customWidth="1"/>
    <col min="5" max="5" width="11.85546875" bestFit="1" customWidth="1"/>
    <col min="6" max="6" width="17" bestFit="1" customWidth="1"/>
    <col min="12" max="12" width="13.28515625" bestFit="1" customWidth="1"/>
  </cols>
  <sheetData>
    <row r="2" spans="2:14" ht="18.75" x14ac:dyDescent="0.3">
      <c r="B2" s="29" t="s">
        <v>64</v>
      </c>
      <c r="N2" t="s">
        <v>95</v>
      </c>
    </row>
    <row r="4" spans="2:14" ht="15.75" x14ac:dyDescent="0.25">
      <c r="B4" s="59" t="s">
        <v>24</v>
      </c>
      <c r="C4" s="60"/>
      <c r="D4" s="60"/>
      <c r="E4" s="60"/>
      <c r="F4" s="60"/>
      <c r="G4" s="60"/>
      <c r="H4" s="60"/>
      <c r="I4" s="61"/>
      <c r="L4" s="59" t="s">
        <v>25</v>
      </c>
      <c r="M4" s="60"/>
      <c r="N4" s="61"/>
    </row>
    <row r="5" spans="2:14" x14ac:dyDescent="0.25">
      <c r="B5" s="57" t="s">
        <v>60</v>
      </c>
      <c r="C5" s="58"/>
      <c r="D5" s="57" t="s">
        <v>61</v>
      </c>
      <c r="E5" s="58"/>
      <c r="F5" s="57" t="s">
        <v>62</v>
      </c>
      <c r="G5" s="58"/>
      <c r="H5" s="57" t="s">
        <v>63</v>
      </c>
      <c r="I5" s="58"/>
      <c r="L5" s="32" t="s">
        <v>26</v>
      </c>
      <c r="M5" s="32" t="s">
        <v>27</v>
      </c>
      <c r="N5" s="32" t="s">
        <v>28</v>
      </c>
    </row>
    <row r="6" spans="2:14" x14ac:dyDescent="0.25">
      <c r="L6" s="30">
        <v>0</v>
      </c>
      <c r="M6" s="30">
        <v>0</v>
      </c>
      <c r="N6" s="30">
        <v>0</v>
      </c>
    </row>
    <row r="8" spans="2:14" x14ac:dyDescent="0.25">
      <c r="B8" s="32" t="s">
        <v>65</v>
      </c>
      <c r="C8" s="32" t="s">
        <v>66</v>
      </c>
      <c r="D8" s="32" t="s">
        <v>67</v>
      </c>
      <c r="E8" s="32" t="s">
        <v>6</v>
      </c>
      <c r="F8" s="32" t="s">
        <v>7</v>
      </c>
    </row>
    <row r="9" spans="2:14" x14ac:dyDescent="0.25">
      <c r="B9" s="33">
        <v>1</v>
      </c>
      <c r="C9" s="33">
        <v>1</v>
      </c>
      <c r="D9" s="30">
        <v>0.51</v>
      </c>
      <c r="E9" s="30">
        <v>1</v>
      </c>
      <c r="F9" s="30">
        <v>2</v>
      </c>
    </row>
    <row r="10" spans="2:14" x14ac:dyDescent="0.25">
      <c r="B10" s="33">
        <v>2</v>
      </c>
      <c r="C10" s="33">
        <v>2</v>
      </c>
      <c r="D10" s="30">
        <v>0.32</v>
      </c>
      <c r="E10" s="30">
        <v>3</v>
      </c>
      <c r="F10" s="30">
        <v>4</v>
      </c>
    </row>
    <row r="11" spans="2:14" x14ac:dyDescent="0.25">
      <c r="B11" s="33">
        <v>2</v>
      </c>
      <c r="C11" s="33">
        <v>3</v>
      </c>
      <c r="D11" s="30">
        <v>0.2</v>
      </c>
      <c r="E11" s="30">
        <v>2</v>
      </c>
      <c r="F11" s="30">
        <v>2</v>
      </c>
    </row>
    <row r="12" spans="2:14" x14ac:dyDescent="0.25">
      <c r="B12" s="33">
        <v>3</v>
      </c>
      <c r="C12" s="33">
        <v>4</v>
      </c>
      <c r="D12" s="30">
        <v>0.22</v>
      </c>
      <c r="E12" s="30">
        <v>5</v>
      </c>
      <c r="F12" s="30">
        <v>1</v>
      </c>
    </row>
    <row r="13" spans="2:14" x14ac:dyDescent="0.25">
      <c r="B13" s="33">
        <v>3</v>
      </c>
      <c r="C13" s="33">
        <v>4</v>
      </c>
      <c r="D13" s="30">
        <v>0.21</v>
      </c>
      <c r="E13" s="30">
        <v>5</v>
      </c>
      <c r="F13" s="30">
        <v>1</v>
      </c>
    </row>
    <row r="14" spans="2:14" x14ac:dyDescent="0.25">
      <c r="B14" s="33">
        <v>2</v>
      </c>
      <c r="C14" s="33">
        <v>5</v>
      </c>
      <c r="D14" s="30">
        <v>0.21</v>
      </c>
      <c r="E14" s="30">
        <v>5</v>
      </c>
      <c r="F14" s="30">
        <v>4</v>
      </c>
    </row>
    <row r="15" spans="2:14" x14ac:dyDescent="0.25">
      <c r="B15" s="33">
        <v>2</v>
      </c>
      <c r="C15" s="33">
        <v>6</v>
      </c>
      <c r="D15" s="30">
        <v>0.22</v>
      </c>
      <c r="E15" s="30">
        <v>2</v>
      </c>
      <c r="F15" s="30">
        <v>3</v>
      </c>
    </row>
    <row r="16" spans="2:14" x14ac:dyDescent="0.25">
      <c r="B16" s="33">
        <v>2</v>
      </c>
      <c r="C16" s="33">
        <v>7</v>
      </c>
      <c r="D16" s="30">
        <v>0.34</v>
      </c>
      <c r="E16" s="30">
        <v>3</v>
      </c>
      <c r="F16" s="30">
        <v>3</v>
      </c>
    </row>
    <row r="17" spans="2:6" x14ac:dyDescent="0.25">
      <c r="B17" s="33">
        <v>3</v>
      </c>
      <c r="C17" s="33">
        <v>8</v>
      </c>
      <c r="D17" s="30">
        <v>0.26</v>
      </c>
      <c r="E17" s="30">
        <v>4</v>
      </c>
      <c r="F17" s="30">
        <v>2</v>
      </c>
    </row>
    <row r="18" spans="2:6" x14ac:dyDescent="0.25">
      <c r="B18" s="33">
        <v>3</v>
      </c>
      <c r="C18" s="33">
        <v>9</v>
      </c>
      <c r="D18" s="30">
        <v>0.16550000000000001</v>
      </c>
      <c r="E18" s="30">
        <v>7</v>
      </c>
      <c r="F18" s="30">
        <v>3</v>
      </c>
    </row>
    <row r="19" spans="2:6" x14ac:dyDescent="0.25">
      <c r="B19" s="33">
        <v>3</v>
      </c>
      <c r="C19" s="33">
        <v>9</v>
      </c>
      <c r="D19" s="30">
        <v>0.2</v>
      </c>
      <c r="E19" s="30">
        <v>7</v>
      </c>
      <c r="F19" s="30">
        <v>3</v>
      </c>
    </row>
    <row r="20" spans="2:6" x14ac:dyDescent="0.25">
      <c r="B20" s="33">
        <v>1</v>
      </c>
      <c r="C20" s="33">
        <v>10</v>
      </c>
      <c r="D20" s="30">
        <v>0.36</v>
      </c>
      <c r="E20" s="30">
        <v>4</v>
      </c>
      <c r="F20" s="30">
        <v>2</v>
      </c>
    </row>
    <row r="21" spans="2:6" x14ac:dyDescent="0.25">
      <c r="B21" s="33">
        <v>3</v>
      </c>
      <c r="C21" s="33">
        <v>8</v>
      </c>
      <c r="D21" s="30">
        <v>0.18</v>
      </c>
      <c r="E21" s="30">
        <v>4</v>
      </c>
      <c r="F21" s="30">
        <v>2</v>
      </c>
    </row>
    <row r="22" spans="2:6" x14ac:dyDescent="0.25">
      <c r="B22" s="33">
        <v>3</v>
      </c>
      <c r="C22" s="33">
        <v>9</v>
      </c>
      <c r="D22" s="30">
        <v>0.2</v>
      </c>
      <c r="E22" s="30">
        <v>7</v>
      </c>
      <c r="F22" s="30">
        <v>3</v>
      </c>
    </row>
    <row r="23" spans="2:6" x14ac:dyDescent="0.25">
      <c r="B23" s="33">
        <v>2</v>
      </c>
      <c r="C23" s="33">
        <v>11</v>
      </c>
      <c r="D23" s="30">
        <v>0.05</v>
      </c>
      <c r="E23" s="30">
        <v>4</v>
      </c>
      <c r="F23" s="30">
        <v>5</v>
      </c>
    </row>
    <row r="24" spans="2:6" x14ac:dyDescent="0.25">
      <c r="B24" s="33">
        <v>3</v>
      </c>
      <c r="C24" s="33">
        <v>12</v>
      </c>
      <c r="D24" s="30">
        <v>0.28999999999999998</v>
      </c>
      <c r="E24" s="30">
        <v>7</v>
      </c>
      <c r="F24" s="30">
        <v>2</v>
      </c>
    </row>
    <row r="25" spans="2:6" x14ac:dyDescent="0.25">
      <c r="B25" s="33">
        <v>2</v>
      </c>
      <c r="C25" s="33">
        <v>13</v>
      </c>
      <c r="D25" s="30">
        <v>0.1</v>
      </c>
      <c r="E25" s="30">
        <v>2</v>
      </c>
      <c r="F25" s="30">
        <v>3</v>
      </c>
    </row>
    <row r="26" spans="2:6" x14ac:dyDescent="0.25">
      <c r="B26" s="33">
        <v>2</v>
      </c>
      <c r="C26" s="33">
        <v>14</v>
      </c>
      <c r="D26" s="30">
        <v>0.37</v>
      </c>
      <c r="E26" s="30">
        <v>5</v>
      </c>
      <c r="F26" s="30">
        <v>3</v>
      </c>
    </row>
    <row r="27" spans="2:6" x14ac:dyDescent="0.25">
      <c r="B27" s="33">
        <v>4</v>
      </c>
      <c r="C27" s="33">
        <v>15</v>
      </c>
      <c r="D27" s="30">
        <v>0.6</v>
      </c>
      <c r="E27" s="30">
        <v>7</v>
      </c>
      <c r="F27" s="30">
        <v>1</v>
      </c>
    </row>
    <row r="28" spans="2:6" x14ac:dyDescent="0.25">
      <c r="B28" s="33">
        <v>2</v>
      </c>
      <c r="C28" s="33">
        <v>16</v>
      </c>
      <c r="D28" s="30">
        <v>0.24</v>
      </c>
      <c r="E28" s="30">
        <v>6</v>
      </c>
      <c r="F28" s="30">
        <v>3</v>
      </c>
    </row>
    <row r="29" spans="2:6" x14ac:dyDescent="0.25">
      <c r="B29" s="33">
        <v>3</v>
      </c>
      <c r="C29" s="33">
        <v>17</v>
      </c>
      <c r="D29" s="30">
        <v>0.09</v>
      </c>
      <c r="E29" s="30">
        <v>7</v>
      </c>
      <c r="F29" s="30">
        <v>3</v>
      </c>
    </row>
    <row r="30" spans="2:6" x14ac:dyDescent="0.25">
      <c r="B30" s="33">
        <v>1</v>
      </c>
      <c r="C30" s="33">
        <v>18</v>
      </c>
      <c r="D30" s="30">
        <v>0.5</v>
      </c>
      <c r="E30" s="30">
        <v>5</v>
      </c>
      <c r="F30" s="30">
        <v>3</v>
      </c>
    </row>
    <row r="31" spans="2:6" x14ac:dyDescent="0.25">
      <c r="B31" s="33">
        <v>2</v>
      </c>
      <c r="C31" s="33">
        <v>19</v>
      </c>
      <c r="D31" s="30">
        <v>0.17</v>
      </c>
      <c r="E31" s="30">
        <v>3</v>
      </c>
      <c r="F31" s="30">
        <v>4</v>
      </c>
    </row>
    <row r="32" spans="2:6" x14ac:dyDescent="0.25">
      <c r="B32" s="33">
        <v>3</v>
      </c>
      <c r="C32" s="33">
        <v>20</v>
      </c>
      <c r="D32" s="30">
        <v>0.32</v>
      </c>
      <c r="E32" s="30">
        <v>7</v>
      </c>
      <c r="F32" s="30">
        <v>1</v>
      </c>
    </row>
    <row r="33" spans="2:6" x14ac:dyDescent="0.25">
      <c r="B33" s="33">
        <v>3</v>
      </c>
      <c r="C33" s="33">
        <v>9</v>
      </c>
      <c r="D33" s="30">
        <v>0.15</v>
      </c>
      <c r="E33" s="30">
        <v>6</v>
      </c>
      <c r="F33" s="30">
        <v>3</v>
      </c>
    </row>
    <row r="34" spans="2:6" x14ac:dyDescent="0.25">
      <c r="B34" s="33">
        <v>3</v>
      </c>
      <c r="C34" s="33">
        <v>21</v>
      </c>
      <c r="D34" s="30">
        <v>0.1</v>
      </c>
      <c r="E34" s="30">
        <v>7</v>
      </c>
      <c r="F34" s="30">
        <v>4</v>
      </c>
    </row>
    <row r="35" spans="2:6" x14ac:dyDescent="0.25">
      <c r="B35" s="33">
        <v>3</v>
      </c>
      <c r="C35" s="33">
        <v>22</v>
      </c>
      <c r="D35" s="30">
        <v>0.13</v>
      </c>
      <c r="E35" s="30">
        <v>7</v>
      </c>
      <c r="F35" s="30">
        <v>2</v>
      </c>
    </row>
    <row r="36" spans="2:6" x14ac:dyDescent="0.25">
      <c r="B36" s="33">
        <v>2</v>
      </c>
      <c r="C36" s="33">
        <v>6</v>
      </c>
      <c r="D36" s="30">
        <v>0.22</v>
      </c>
      <c r="E36" s="30">
        <v>2</v>
      </c>
      <c r="F36" s="30">
        <v>3</v>
      </c>
    </row>
    <row r="37" spans="2:6" x14ac:dyDescent="0.25">
      <c r="B37" s="33">
        <v>2</v>
      </c>
      <c r="C37" s="33">
        <v>23</v>
      </c>
      <c r="D37" s="30">
        <v>0.17</v>
      </c>
      <c r="E37" s="30">
        <v>1</v>
      </c>
      <c r="F37" s="30">
        <v>3</v>
      </c>
    </row>
    <row r="38" spans="2:6" x14ac:dyDescent="0.25">
      <c r="B38" s="33">
        <v>2</v>
      </c>
      <c r="C38" s="33">
        <v>5</v>
      </c>
      <c r="D38" s="30">
        <v>0.19</v>
      </c>
      <c r="E38" s="30">
        <v>6</v>
      </c>
      <c r="F38" s="30">
        <v>4</v>
      </c>
    </row>
    <row r="39" spans="2:6" x14ac:dyDescent="0.25">
      <c r="B39" s="33">
        <v>2</v>
      </c>
      <c r="C39" s="33">
        <v>24</v>
      </c>
      <c r="D39" s="30">
        <v>0.06</v>
      </c>
      <c r="E39" s="30">
        <v>5</v>
      </c>
      <c r="F39" s="30">
        <v>4</v>
      </c>
    </row>
    <row r="40" spans="2:6" x14ac:dyDescent="0.25">
      <c r="B40" s="33">
        <v>2</v>
      </c>
      <c r="C40" s="33">
        <v>6</v>
      </c>
      <c r="D40" s="30">
        <v>0.23</v>
      </c>
      <c r="E40" s="30">
        <v>3</v>
      </c>
      <c r="F40" s="30">
        <v>3</v>
      </c>
    </row>
    <row r="41" spans="2:6" x14ac:dyDescent="0.25">
      <c r="B41" s="33">
        <v>3</v>
      </c>
      <c r="C41" s="33">
        <v>12</v>
      </c>
      <c r="D41" s="30">
        <v>0.23</v>
      </c>
      <c r="E41" s="30">
        <v>7</v>
      </c>
      <c r="F41" s="30">
        <v>2</v>
      </c>
    </row>
    <row r="42" spans="2:6" x14ac:dyDescent="0.25">
      <c r="B42" s="33">
        <v>2</v>
      </c>
      <c r="C42" s="33">
        <v>25</v>
      </c>
      <c r="D42" s="30">
        <v>0.14000000000000001</v>
      </c>
      <c r="E42" s="30">
        <v>2</v>
      </c>
      <c r="F42" s="30">
        <v>4</v>
      </c>
    </row>
    <row r="43" spans="2:6" x14ac:dyDescent="0.25">
      <c r="B43" s="33">
        <v>2</v>
      </c>
      <c r="C43" s="33">
        <v>6</v>
      </c>
      <c r="D43" s="30">
        <v>0.22</v>
      </c>
      <c r="E43" s="30">
        <v>2</v>
      </c>
      <c r="F43" s="30">
        <v>3</v>
      </c>
    </row>
    <row r="44" spans="2:6" x14ac:dyDescent="0.25">
      <c r="B44" s="33">
        <v>3</v>
      </c>
      <c r="C44" s="33">
        <v>9</v>
      </c>
      <c r="D44" s="30">
        <v>0.14000000000000001</v>
      </c>
      <c r="E44" s="30">
        <v>7</v>
      </c>
      <c r="F44" s="30">
        <v>3</v>
      </c>
    </row>
    <row r="45" spans="2:6" x14ac:dyDescent="0.25">
      <c r="B45" s="33">
        <v>2</v>
      </c>
      <c r="C45" s="33">
        <v>6</v>
      </c>
      <c r="D45" s="30">
        <v>0.28000000000000003</v>
      </c>
      <c r="E45" s="30">
        <v>3</v>
      </c>
      <c r="F45" s="30">
        <v>3</v>
      </c>
    </row>
    <row r="46" spans="2:6" x14ac:dyDescent="0.25">
      <c r="B46" s="33">
        <v>2</v>
      </c>
      <c r="C46" s="33">
        <v>16</v>
      </c>
      <c r="D46" s="30">
        <v>0.27</v>
      </c>
      <c r="E46" s="30">
        <v>5</v>
      </c>
      <c r="F46" s="30">
        <v>3</v>
      </c>
    </row>
    <row r="47" spans="2:6" x14ac:dyDescent="0.25">
      <c r="B47" s="33">
        <v>2</v>
      </c>
      <c r="C47" s="33">
        <v>26</v>
      </c>
      <c r="D47" s="30">
        <v>0.03</v>
      </c>
      <c r="E47" s="30">
        <v>5</v>
      </c>
      <c r="F47" s="30">
        <v>5</v>
      </c>
    </row>
    <row r="48" spans="2:6" x14ac:dyDescent="0.25">
      <c r="B48" s="33">
        <v>1</v>
      </c>
      <c r="C48" s="33">
        <v>27</v>
      </c>
      <c r="D48" s="30">
        <v>0.46</v>
      </c>
      <c r="E48" s="30">
        <v>5</v>
      </c>
      <c r="F48" s="30">
        <v>2</v>
      </c>
    </row>
    <row r="49" spans="2:6" x14ac:dyDescent="0.25">
      <c r="B49" s="33">
        <v>2</v>
      </c>
      <c r="C49" s="33">
        <v>16</v>
      </c>
      <c r="D49" s="30">
        <v>0.26</v>
      </c>
      <c r="E49" s="30">
        <v>5</v>
      </c>
      <c r="F49" s="30">
        <v>3</v>
      </c>
    </row>
    <row r="50" spans="2:6" x14ac:dyDescent="0.25">
      <c r="B50" s="33">
        <v>2</v>
      </c>
      <c r="C50" s="33">
        <v>24</v>
      </c>
      <c r="D50" s="30">
        <v>0.11</v>
      </c>
      <c r="E50" s="30">
        <v>4</v>
      </c>
      <c r="F50" s="30">
        <v>4</v>
      </c>
    </row>
    <row r="51" spans="2:6" x14ac:dyDescent="0.25">
      <c r="B51" s="33">
        <v>2</v>
      </c>
      <c r="C51" s="33">
        <v>28</v>
      </c>
      <c r="D51" s="30">
        <v>0.18</v>
      </c>
      <c r="E51" s="30">
        <v>4</v>
      </c>
      <c r="F51" s="30">
        <v>3</v>
      </c>
    </row>
    <row r="52" spans="2:6" x14ac:dyDescent="0.25">
      <c r="B52" s="33">
        <v>3</v>
      </c>
      <c r="C52" s="33">
        <v>20</v>
      </c>
      <c r="D52" s="30">
        <v>0.37</v>
      </c>
      <c r="E52" s="30">
        <v>6</v>
      </c>
      <c r="F52" s="30">
        <v>1</v>
      </c>
    </row>
    <row r="53" spans="2:6" x14ac:dyDescent="0.25">
      <c r="B53" s="33">
        <v>2</v>
      </c>
      <c r="C53" s="33">
        <v>6</v>
      </c>
      <c r="D53" s="30">
        <v>0.2</v>
      </c>
      <c r="E53" s="30">
        <v>2</v>
      </c>
      <c r="F53" s="30">
        <v>3</v>
      </c>
    </row>
    <row r="54" spans="2:6" x14ac:dyDescent="0.25">
      <c r="B54" s="33">
        <v>3</v>
      </c>
      <c r="C54" s="33">
        <v>29</v>
      </c>
      <c r="D54" s="30">
        <v>0.21</v>
      </c>
      <c r="E54" s="30">
        <v>7</v>
      </c>
      <c r="F54" s="30">
        <v>1</v>
      </c>
    </row>
    <row r="55" spans="2:6" x14ac:dyDescent="0.25">
      <c r="B55" s="33">
        <v>2</v>
      </c>
      <c r="C55" s="33">
        <v>28</v>
      </c>
      <c r="D55" s="30">
        <v>0.1</v>
      </c>
      <c r="E55" s="30">
        <v>4</v>
      </c>
      <c r="F55" s="30">
        <v>3</v>
      </c>
    </row>
    <row r="56" spans="2:6" x14ac:dyDescent="0.25">
      <c r="B56" s="33">
        <v>2</v>
      </c>
      <c r="C56" s="33">
        <v>23</v>
      </c>
      <c r="D56" s="30">
        <v>0.14000000000000001</v>
      </c>
      <c r="E56" s="30">
        <v>1</v>
      </c>
      <c r="F56" s="30">
        <v>3</v>
      </c>
    </row>
    <row r="57" spans="2:6" x14ac:dyDescent="0.25">
      <c r="B57" s="33">
        <v>2</v>
      </c>
      <c r="C57" s="33">
        <v>30</v>
      </c>
      <c r="D57" s="30">
        <v>0.09</v>
      </c>
      <c r="E57" s="30">
        <v>2</v>
      </c>
      <c r="F57" s="30">
        <v>5</v>
      </c>
    </row>
    <row r="58" spans="2:6" x14ac:dyDescent="0.25">
      <c r="B58" s="33">
        <v>2</v>
      </c>
      <c r="C58" s="33">
        <v>28</v>
      </c>
      <c r="D58" s="30">
        <v>0.16</v>
      </c>
      <c r="E58" s="30">
        <v>4</v>
      </c>
      <c r="F58" s="30">
        <v>3</v>
      </c>
    </row>
    <row r="59" spans="2:6" x14ac:dyDescent="0.25">
      <c r="B59" s="33">
        <v>3</v>
      </c>
      <c r="C59" s="33">
        <v>12</v>
      </c>
      <c r="D59" s="30">
        <v>0.22</v>
      </c>
      <c r="E59" s="30">
        <v>6</v>
      </c>
      <c r="F59" s="30">
        <v>2</v>
      </c>
    </row>
    <row r="60" spans="2:6" x14ac:dyDescent="0.25">
      <c r="B60" s="33">
        <v>3</v>
      </c>
      <c r="C60" s="33">
        <v>12</v>
      </c>
      <c r="D60" s="30">
        <v>0.21</v>
      </c>
      <c r="E60" s="30">
        <v>7</v>
      </c>
      <c r="F60" s="30">
        <v>2</v>
      </c>
    </row>
    <row r="61" spans="2:6" x14ac:dyDescent="0.25">
      <c r="B61" s="33">
        <v>2</v>
      </c>
      <c r="C61" s="33">
        <v>5</v>
      </c>
      <c r="D61" s="30">
        <v>0.17</v>
      </c>
      <c r="E61" s="30">
        <v>5</v>
      </c>
      <c r="F61" s="30">
        <v>4</v>
      </c>
    </row>
    <row r="62" spans="2:6" x14ac:dyDescent="0.25">
      <c r="B62" s="33">
        <v>2</v>
      </c>
      <c r="C62" s="33">
        <v>11</v>
      </c>
      <c r="D62" s="30">
        <v>0.11</v>
      </c>
      <c r="E62" s="30">
        <v>4</v>
      </c>
      <c r="F62" s="30">
        <v>5</v>
      </c>
    </row>
    <row r="63" spans="2:6" x14ac:dyDescent="0.25">
      <c r="B63" s="33">
        <v>2</v>
      </c>
      <c r="C63" s="33">
        <v>11</v>
      </c>
      <c r="D63" s="30">
        <v>7.0000000000000007E-2</v>
      </c>
      <c r="E63" s="30">
        <v>3</v>
      </c>
      <c r="F63" s="30">
        <v>5</v>
      </c>
    </row>
    <row r="64" spans="2:6" x14ac:dyDescent="0.25">
      <c r="B64" s="33">
        <v>2</v>
      </c>
      <c r="C64" s="33">
        <v>28</v>
      </c>
      <c r="D64" s="30">
        <v>0.14000000000000001</v>
      </c>
      <c r="E64" s="30">
        <v>4</v>
      </c>
      <c r="F64" s="30">
        <v>3</v>
      </c>
    </row>
    <row r="65" spans="2:6" x14ac:dyDescent="0.25">
      <c r="B65" s="33">
        <v>2</v>
      </c>
      <c r="C65" s="33">
        <v>25</v>
      </c>
      <c r="D65" s="30">
        <v>0.15</v>
      </c>
      <c r="E65" s="30">
        <v>1</v>
      </c>
      <c r="F65" s="30">
        <v>4</v>
      </c>
    </row>
    <row r="66" spans="2:6" x14ac:dyDescent="0.25">
      <c r="B66" s="33">
        <v>2</v>
      </c>
      <c r="C66" s="33">
        <v>11</v>
      </c>
      <c r="D66" s="30">
        <v>0.13</v>
      </c>
      <c r="E66" s="30">
        <v>4</v>
      </c>
      <c r="F66" s="30">
        <v>5</v>
      </c>
    </row>
    <row r="67" spans="2:6" x14ac:dyDescent="0.25">
      <c r="B67" s="33">
        <v>2</v>
      </c>
      <c r="C67" s="33">
        <v>5</v>
      </c>
      <c r="D67" s="30">
        <v>0.21</v>
      </c>
      <c r="E67" s="30">
        <v>5</v>
      </c>
      <c r="F67" s="30">
        <v>4</v>
      </c>
    </row>
    <row r="68" spans="2:6" x14ac:dyDescent="0.25">
      <c r="B68" s="33">
        <v>3</v>
      </c>
      <c r="C68" s="33">
        <v>9</v>
      </c>
      <c r="D68" s="30">
        <v>0.14000000000000001</v>
      </c>
      <c r="E68" s="30">
        <v>6</v>
      </c>
      <c r="F68" s="30">
        <v>3</v>
      </c>
    </row>
  </sheetData>
  <mergeCells count="6">
    <mergeCell ref="L4:N4"/>
    <mergeCell ref="B5:C5"/>
    <mergeCell ref="D5:E5"/>
    <mergeCell ref="F5:G5"/>
    <mergeCell ref="H5:I5"/>
    <mergeCell ref="B4:I4"/>
  </mergeCells>
  <hyperlinks>
    <hyperlink ref="B5" location="'HC_Clusters'!$B$8:$B$8" display="Predicted Clusters" xr:uid="{4DBDBAC4-BAFA-4E77-BA73-AEE3A3EBE274}"/>
    <hyperlink ref="D5" location="'HC_Dendrogram'!$B$8:$B$8" display="Dendrogram" xr:uid="{2181F107-BED9-4EB2-A5BC-B1532BA86D67}"/>
    <hyperlink ref="F5" location="'HC_Output'!$B$8:$B$8" display="Inputs" xr:uid="{7A1E1EF8-74CB-4CC6-93D2-951FEFEB6DC9}"/>
    <hyperlink ref="H5" location="'HC_Output'!$B$30:$B$30" display="Clustering Stages" xr:uid="{7961AD62-2C08-4B8A-8FD2-3F025793AA0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97795-7C3C-4187-981B-A7B8AB670EF6}">
  <dimension ref="B2:BC262"/>
  <sheetViews>
    <sheetView showGridLines="0" topLeftCell="A48" workbookViewId="0"/>
  </sheetViews>
  <sheetFormatPr defaultRowHeight="15" x14ac:dyDescent="0.25"/>
  <cols>
    <col min="12" max="12" width="13.28515625" bestFit="1" customWidth="1"/>
  </cols>
  <sheetData>
    <row r="2" spans="2:55" ht="18.75" x14ac:dyDescent="0.3">
      <c r="B2" s="29" t="s">
        <v>23</v>
      </c>
      <c r="N2" t="s">
        <v>95</v>
      </c>
    </row>
    <row r="3" spans="2:55" x14ac:dyDescent="0.25">
      <c r="AZ3">
        <v>1</v>
      </c>
      <c r="BA3">
        <v>0</v>
      </c>
      <c r="BB3">
        <v>1</v>
      </c>
      <c r="BC3">
        <v>13</v>
      </c>
    </row>
    <row r="4" spans="2:55" ht="15.75" x14ac:dyDescent="0.25">
      <c r="B4" s="59" t="s">
        <v>24</v>
      </c>
      <c r="C4" s="60"/>
      <c r="D4" s="60"/>
      <c r="E4" s="60"/>
      <c r="F4" s="60"/>
      <c r="G4" s="60"/>
      <c r="H4" s="60"/>
      <c r="I4" s="61"/>
      <c r="L4" s="59" t="s">
        <v>25</v>
      </c>
      <c r="M4" s="60"/>
      <c r="N4" s="61"/>
      <c r="AZ4">
        <v>1</v>
      </c>
      <c r="BA4">
        <v>0.72060674815389592</v>
      </c>
      <c r="BB4">
        <v>2</v>
      </c>
      <c r="BC4">
        <v>23</v>
      </c>
    </row>
    <row r="5" spans="2:55" x14ac:dyDescent="0.25">
      <c r="B5" s="57" t="s">
        <v>60</v>
      </c>
      <c r="C5" s="58"/>
      <c r="D5" s="57" t="s">
        <v>61</v>
      </c>
      <c r="E5" s="58"/>
      <c r="F5" s="57" t="s">
        <v>62</v>
      </c>
      <c r="G5" s="58"/>
      <c r="H5" s="57" t="s">
        <v>63</v>
      </c>
      <c r="I5" s="58"/>
      <c r="L5" s="32" t="s">
        <v>26</v>
      </c>
      <c r="M5" s="32" t="s">
        <v>27</v>
      </c>
      <c r="N5" s="32" t="s">
        <v>28</v>
      </c>
      <c r="BB5">
        <v>3</v>
      </c>
      <c r="BC5">
        <v>3</v>
      </c>
    </row>
    <row r="6" spans="2:55" x14ac:dyDescent="0.25">
      <c r="L6" s="30">
        <v>0</v>
      </c>
      <c r="M6" s="30">
        <v>0</v>
      </c>
      <c r="N6" s="30">
        <v>0</v>
      </c>
      <c r="AZ6">
        <v>1</v>
      </c>
      <c r="BA6">
        <v>0.72060674815389592</v>
      </c>
      <c r="BB6">
        <v>4</v>
      </c>
      <c r="BC6">
        <v>6</v>
      </c>
    </row>
    <row r="7" spans="2:55" x14ac:dyDescent="0.25">
      <c r="AZ7">
        <v>2</v>
      </c>
      <c r="BA7">
        <v>0.72060674815389592</v>
      </c>
      <c r="BB7">
        <v>5</v>
      </c>
      <c r="BC7">
        <v>19</v>
      </c>
    </row>
    <row r="8" spans="2:55" x14ac:dyDescent="0.25">
      <c r="BB8">
        <v>6</v>
      </c>
      <c r="BC8">
        <v>25</v>
      </c>
    </row>
    <row r="9" spans="2:55" x14ac:dyDescent="0.25">
      <c r="AZ9">
        <v>2</v>
      </c>
      <c r="BA9">
        <v>0.72060674815389592</v>
      </c>
      <c r="BB9">
        <v>7</v>
      </c>
      <c r="BC9">
        <v>2</v>
      </c>
    </row>
    <row r="10" spans="2:55" x14ac:dyDescent="0.25">
      <c r="AZ10">
        <v>2</v>
      </c>
      <c r="BA10">
        <v>0</v>
      </c>
      <c r="BB10">
        <v>8</v>
      </c>
      <c r="BC10">
        <v>7</v>
      </c>
    </row>
    <row r="11" spans="2:55" x14ac:dyDescent="0.25">
      <c r="BB11">
        <v>9</v>
      </c>
      <c r="BC11">
        <v>14</v>
      </c>
    </row>
    <row r="12" spans="2:55" x14ac:dyDescent="0.25">
      <c r="AZ12">
        <v>20</v>
      </c>
      <c r="BA12">
        <v>0</v>
      </c>
      <c r="BB12">
        <v>10</v>
      </c>
      <c r="BC12">
        <v>16</v>
      </c>
    </row>
    <row r="13" spans="2:55" x14ac:dyDescent="0.25">
      <c r="AZ13">
        <v>20</v>
      </c>
      <c r="BA13">
        <v>0.7432801258439039</v>
      </c>
      <c r="BB13">
        <v>11</v>
      </c>
      <c r="BC13">
        <v>5</v>
      </c>
    </row>
    <row r="14" spans="2:55" x14ac:dyDescent="0.25">
      <c r="BB14">
        <v>12</v>
      </c>
      <c r="BC14">
        <v>24</v>
      </c>
    </row>
    <row r="15" spans="2:55" x14ac:dyDescent="0.25">
      <c r="AZ15">
        <v>20</v>
      </c>
      <c r="BA15">
        <v>0.7432801258439039</v>
      </c>
      <c r="BB15">
        <v>13</v>
      </c>
      <c r="BC15">
        <v>28</v>
      </c>
    </row>
    <row r="16" spans="2:55" x14ac:dyDescent="0.25">
      <c r="AZ16">
        <v>21</v>
      </c>
      <c r="BA16">
        <v>0.7432801258439039</v>
      </c>
      <c r="BB16">
        <v>14</v>
      </c>
      <c r="BC16">
        <v>11</v>
      </c>
    </row>
    <row r="17" spans="52:55" x14ac:dyDescent="0.25">
      <c r="BB17">
        <v>15</v>
      </c>
      <c r="BC17">
        <v>26</v>
      </c>
    </row>
    <row r="18" spans="52:55" x14ac:dyDescent="0.25">
      <c r="AZ18">
        <v>21</v>
      </c>
      <c r="BA18">
        <v>0.7432801258439039</v>
      </c>
      <c r="BB18">
        <v>16</v>
      </c>
      <c r="BC18">
        <v>30</v>
      </c>
    </row>
    <row r="19" spans="52:55" x14ac:dyDescent="0.25">
      <c r="AZ19">
        <v>21</v>
      </c>
      <c r="BA19">
        <v>0</v>
      </c>
      <c r="BB19">
        <v>17</v>
      </c>
      <c r="BC19">
        <v>4</v>
      </c>
    </row>
    <row r="20" spans="52:55" x14ac:dyDescent="0.25">
      <c r="BB20">
        <v>18</v>
      </c>
      <c r="BC20">
        <v>8</v>
      </c>
    </row>
    <row r="21" spans="52:55" x14ac:dyDescent="0.25">
      <c r="AZ21">
        <v>5</v>
      </c>
      <c r="BA21">
        <v>0</v>
      </c>
      <c r="BB21">
        <v>19</v>
      </c>
      <c r="BC21">
        <v>20</v>
      </c>
    </row>
    <row r="22" spans="52:55" x14ac:dyDescent="0.25">
      <c r="AZ22">
        <v>5</v>
      </c>
      <c r="BA22">
        <v>0.82779767822656058</v>
      </c>
      <c r="BB22">
        <v>20</v>
      </c>
      <c r="BC22">
        <v>9</v>
      </c>
    </row>
    <row r="23" spans="52:55" x14ac:dyDescent="0.25">
      <c r="BB23">
        <v>21</v>
      </c>
      <c r="BC23">
        <v>17</v>
      </c>
    </row>
    <row r="24" spans="52:55" x14ac:dyDescent="0.25">
      <c r="AZ24">
        <v>5</v>
      </c>
      <c r="BA24">
        <v>0.82779767822656058</v>
      </c>
      <c r="BB24">
        <v>22</v>
      </c>
      <c r="BC24">
        <v>21</v>
      </c>
    </row>
    <row r="25" spans="52:55" x14ac:dyDescent="0.25">
      <c r="AZ25">
        <v>6</v>
      </c>
      <c r="BA25">
        <v>0.82779767822656058</v>
      </c>
      <c r="BB25">
        <v>23</v>
      </c>
      <c r="BC25">
        <v>12</v>
      </c>
    </row>
    <row r="26" spans="52:55" x14ac:dyDescent="0.25">
      <c r="BB26">
        <v>24</v>
      </c>
      <c r="BC26">
        <v>22</v>
      </c>
    </row>
    <row r="27" spans="52:55" x14ac:dyDescent="0.25">
      <c r="AZ27">
        <v>6</v>
      </c>
      <c r="BA27">
        <v>0.82779767822656058</v>
      </c>
      <c r="BB27">
        <v>25</v>
      </c>
      <c r="BC27">
        <v>29</v>
      </c>
    </row>
    <row r="28" spans="52:55" x14ac:dyDescent="0.25">
      <c r="AZ28">
        <v>6</v>
      </c>
      <c r="BA28">
        <v>0</v>
      </c>
      <c r="BB28">
        <v>26</v>
      </c>
      <c r="BC28">
        <v>1</v>
      </c>
    </row>
    <row r="29" spans="52:55" x14ac:dyDescent="0.25">
      <c r="BB29">
        <v>27</v>
      </c>
      <c r="BC29">
        <v>10</v>
      </c>
    </row>
    <row r="30" spans="52:55" x14ac:dyDescent="0.25">
      <c r="AZ30">
        <v>14</v>
      </c>
      <c r="BA30">
        <v>0</v>
      </c>
      <c r="BB30">
        <v>28</v>
      </c>
      <c r="BC30">
        <v>18</v>
      </c>
    </row>
    <row r="31" spans="52:55" x14ac:dyDescent="0.25">
      <c r="AZ31">
        <v>14</v>
      </c>
      <c r="BA31">
        <v>0.89109229492448339</v>
      </c>
      <c r="BB31">
        <v>29</v>
      </c>
      <c r="BC31">
        <v>27</v>
      </c>
    </row>
    <row r="32" spans="52:55" x14ac:dyDescent="0.25">
      <c r="BB32">
        <v>30</v>
      </c>
      <c r="BC32">
        <v>15</v>
      </c>
    </row>
    <row r="33" spans="52:53" x14ac:dyDescent="0.25">
      <c r="AZ33">
        <v>14</v>
      </c>
      <c r="BA33">
        <v>0.89109229492448339</v>
      </c>
    </row>
    <row r="34" spans="52:53" x14ac:dyDescent="0.25">
      <c r="AZ34">
        <v>15</v>
      </c>
      <c r="BA34">
        <v>0.89109229492448339</v>
      </c>
    </row>
    <row r="36" spans="52:53" x14ac:dyDescent="0.25">
      <c r="AZ36">
        <v>15</v>
      </c>
      <c r="BA36">
        <v>0.89109229492448339</v>
      </c>
    </row>
    <row r="37" spans="52:53" x14ac:dyDescent="0.25">
      <c r="AZ37">
        <v>15</v>
      </c>
      <c r="BA37">
        <v>0</v>
      </c>
    </row>
    <row r="39" spans="52:53" x14ac:dyDescent="0.25">
      <c r="AZ39">
        <v>7</v>
      </c>
      <c r="BA39">
        <v>0</v>
      </c>
    </row>
    <row r="40" spans="52:53" x14ac:dyDescent="0.25">
      <c r="AZ40">
        <v>7</v>
      </c>
      <c r="BA40">
        <v>0.93468072736917818</v>
      </c>
    </row>
    <row r="42" spans="52:53" x14ac:dyDescent="0.25">
      <c r="AZ42">
        <v>7</v>
      </c>
      <c r="BA42">
        <v>0.93468072736917818</v>
      </c>
    </row>
    <row r="43" spans="52:53" x14ac:dyDescent="0.25">
      <c r="AZ43">
        <v>8</v>
      </c>
      <c r="BA43">
        <v>0.93468072736917818</v>
      </c>
    </row>
    <row r="45" spans="52:53" x14ac:dyDescent="0.25">
      <c r="AZ45">
        <v>8</v>
      </c>
      <c r="BA45">
        <v>0.93468072736917818</v>
      </c>
    </row>
    <row r="46" spans="52:53" x14ac:dyDescent="0.25">
      <c r="AZ46">
        <v>8</v>
      </c>
      <c r="BA46">
        <v>0</v>
      </c>
    </row>
    <row r="48" spans="52:53" x14ac:dyDescent="0.25">
      <c r="AZ48">
        <v>23</v>
      </c>
      <c r="BA48">
        <v>0</v>
      </c>
    </row>
    <row r="49" spans="2:53" ht="15.75" x14ac:dyDescent="0.25">
      <c r="B49" s="59" t="s">
        <v>29</v>
      </c>
      <c r="C49" s="60"/>
      <c r="D49" s="60"/>
      <c r="E49" s="60"/>
      <c r="F49" s="60"/>
      <c r="G49" s="60"/>
      <c r="H49" s="60"/>
      <c r="I49" s="60"/>
      <c r="J49" s="60"/>
      <c r="K49" s="60"/>
      <c r="L49" s="60"/>
      <c r="M49" s="60"/>
      <c r="N49" s="60"/>
      <c r="O49" s="60"/>
      <c r="P49" s="60"/>
      <c r="Q49" s="60"/>
      <c r="R49" s="60"/>
      <c r="S49" s="60"/>
      <c r="T49" s="60"/>
      <c r="U49" s="60"/>
      <c r="V49" s="60"/>
      <c r="W49" s="60"/>
      <c r="X49" s="60"/>
      <c r="Y49" s="60"/>
      <c r="Z49" s="60"/>
      <c r="AA49" s="60"/>
      <c r="AB49" s="60"/>
      <c r="AC49" s="60"/>
      <c r="AD49" s="60"/>
      <c r="AE49" s="61"/>
      <c r="AZ49">
        <v>23</v>
      </c>
      <c r="BA49">
        <v>0.98270747313783802</v>
      </c>
    </row>
    <row r="50" spans="2:53" ht="39" x14ac:dyDescent="0.25">
      <c r="B50" s="31" t="s">
        <v>30</v>
      </c>
      <c r="C50" s="31" t="s">
        <v>31</v>
      </c>
      <c r="D50" s="31" t="s">
        <v>32</v>
      </c>
      <c r="E50" s="31" t="s">
        <v>33</v>
      </c>
      <c r="F50" s="31" t="s">
        <v>34</v>
      </c>
      <c r="G50" s="31" t="s">
        <v>35</v>
      </c>
      <c r="H50" s="31" t="s">
        <v>36</v>
      </c>
      <c r="I50" s="31" t="s">
        <v>37</v>
      </c>
      <c r="J50" s="31" t="s">
        <v>38</v>
      </c>
      <c r="K50" s="31" t="s">
        <v>39</v>
      </c>
      <c r="L50" s="31" t="s">
        <v>40</v>
      </c>
      <c r="M50" s="31" t="s">
        <v>41</v>
      </c>
      <c r="N50" s="31" t="s">
        <v>42</v>
      </c>
      <c r="O50" s="31" t="s">
        <v>43</v>
      </c>
      <c r="P50" s="31" t="s">
        <v>44</v>
      </c>
      <c r="Q50" s="31" t="s">
        <v>45</v>
      </c>
      <c r="R50" s="31" t="s">
        <v>46</v>
      </c>
      <c r="S50" s="31" t="s">
        <v>47</v>
      </c>
      <c r="T50" s="31" t="s">
        <v>48</v>
      </c>
      <c r="U50" s="31" t="s">
        <v>49</v>
      </c>
      <c r="V50" s="31" t="s">
        <v>50</v>
      </c>
      <c r="W50" s="31" t="s">
        <v>51</v>
      </c>
      <c r="X50" s="31" t="s">
        <v>52</v>
      </c>
      <c r="Y50" s="31" t="s">
        <v>53</v>
      </c>
      <c r="Z50" s="31" t="s">
        <v>54</v>
      </c>
      <c r="AA50" s="31" t="s">
        <v>55</v>
      </c>
      <c r="AB50" s="31" t="s">
        <v>56</v>
      </c>
      <c r="AC50" s="31" t="s">
        <v>57</v>
      </c>
      <c r="AD50" s="31" t="s">
        <v>58</v>
      </c>
      <c r="AE50" s="31" t="s">
        <v>59</v>
      </c>
    </row>
    <row r="51" spans="2:53" x14ac:dyDescent="0.25">
      <c r="B51" s="30">
        <v>1</v>
      </c>
      <c r="C51" s="30">
        <v>2</v>
      </c>
      <c r="D51" s="30">
        <v>3</v>
      </c>
      <c r="E51" s="30">
        <v>4</v>
      </c>
      <c r="F51" s="30">
        <v>6</v>
      </c>
      <c r="G51" s="30">
        <v>7</v>
      </c>
      <c r="H51" s="30">
        <v>8</v>
      </c>
      <c r="I51" s="30">
        <v>9</v>
      </c>
      <c r="J51" s="30">
        <v>10</v>
      </c>
      <c r="K51" s="30">
        <v>12</v>
      </c>
      <c r="L51" s="30">
        <v>15</v>
      </c>
      <c r="M51" s="30">
        <v>16</v>
      </c>
      <c r="N51" s="30">
        <v>17</v>
      </c>
      <c r="O51" s="30">
        <v>18</v>
      </c>
      <c r="P51" s="30">
        <v>19</v>
      </c>
      <c r="Q51" s="30">
        <v>20</v>
      </c>
      <c r="R51" s="30">
        <v>21</v>
      </c>
      <c r="S51" s="30">
        <v>22</v>
      </c>
      <c r="T51" s="30">
        <v>23</v>
      </c>
      <c r="U51" s="30">
        <v>24</v>
      </c>
      <c r="V51" s="30">
        <v>26</v>
      </c>
      <c r="W51" s="30">
        <v>27</v>
      </c>
      <c r="X51" s="30">
        <v>29</v>
      </c>
      <c r="Y51" s="30">
        <v>31</v>
      </c>
      <c r="Z51" s="30">
        <v>34</v>
      </c>
      <c r="AA51" s="30">
        <v>39</v>
      </c>
      <c r="AB51" s="30">
        <v>40</v>
      </c>
      <c r="AC51" s="30">
        <v>43</v>
      </c>
      <c r="AD51" s="30">
        <v>46</v>
      </c>
      <c r="AE51" s="30">
        <v>49</v>
      </c>
      <c r="AZ51">
        <v>23</v>
      </c>
      <c r="BA51">
        <v>0.98270747313783802</v>
      </c>
    </row>
    <row r="52" spans="2:53" x14ac:dyDescent="0.25">
      <c r="E52" s="30">
        <v>5</v>
      </c>
      <c r="F52" s="30">
        <v>30</v>
      </c>
      <c r="G52" s="30">
        <v>28</v>
      </c>
      <c r="I52" s="30">
        <v>13</v>
      </c>
      <c r="J52" s="30">
        <v>11</v>
      </c>
      <c r="L52" s="30">
        <v>54</v>
      </c>
      <c r="M52" s="30">
        <v>33</v>
      </c>
      <c r="Q52" s="30">
        <v>38</v>
      </c>
      <c r="U52" s="30">
        <v>44</v>
      </c>
      <c r="X52" s="30">
        <v>48</v>
      </c>
      <c r="Y52" s="30">
        <v>42</v>
      </c>
      <c r="Z52" s="30">
        <v>57</v>
      </c>
      <c r="AC52" s="30">
        <v>47</v>
      </c>
      <c r="AZ52">
        <v>24</v>
      </c>
      <c r="BA52">
        <v>0.98270747313783802</v>
      </c>
    </row>
    <row r="53" spans="2:53" x14ac:dyDescent="0.25">
      <c r="F53" s="30">
        <v>53</v>
      </c>
      <c r="G53" s="30">
        <v>32</v>
      </c>
      <c r="J53" s="30">
        <v>14</v>
      </c>
      <c r="L53" s="30">
        <v>55</v>
      </c>
      <c r="M53" s="30">
        <v>51</v>
      </c>
      <c r="Q53" s="30">
        <v>41</v>
      </c>
      <c r="AC53" s="30">
        <v>50</v>
      </c>
    </row>
    <row r="54" spans="2:53" x14ac:dyDescent="0.25">
      <c r="F54" s="30">
        <v>59</v>
      </c>
      <c r="G54" s="30">
        <v>35</v>
      </c>
      <c r="J54" s="30">
        <v>25</v>
      </c>
      <c r="L54" s="30">
        <v>58</v>
      </c>
      <c r="M54" s="30">
        <v>52</v>
      </c>
      <c r="AC54" s="30">
        <v>56</v>
      </c>
      <c r="AZ54">
        <v>24</v>
      </c>
      <c r="BA54">
        <v>0.98270747313783802</v>
      </c>
    </row>
    <row r="55" spans="2:53" x14ac:dyDescent="0.25">
      <c r="G55" s="30">
        <v>37</v>
      </c>
      <c r="J55" s="30">
        <v>36</v>
      </c>
      <c r="AZ55">
        <v>24</v>
      </c>
      <c r="BA55">
        <v>0</v>
      </c>
    </row>
    <row r="56" spans="2:53" x14ac:dyDescent="0.25">
      <c r="G56" s="30">
        <v>45</v>
      </c>
      <c r="J56" s="30">
        <v>60</v>
      </c>
    </row>
    <row r="57" spans="2:53" x14ac:dyDescent="0.25">
      <c r="AZ57">
        <v>28</v>
      </c>
      <c r="BA57">
        <v>0</v>
      </c>
    </row>
    <row r="58" spans="2:53" x14ac:dyDescent="0.25">
      <c r="AZ58">
        <v>28</v>
      </c>
      <c r="BA58">
        <v>0.98282288327555345</v>
      </c>
    </row>
    <row r="60" spans="2:53" x14ac:dyDescent="0.25">
      <c r="AZ60">
        <v>28</v>
      </c>
      <c r="BA60">
        <v>0.98282288327555345</v>
      </c>
    </row>
    <row r="61" spans="2:53" x14ac:dyDescent="0.25">
      <c r="AZ61">
        <v>29</v>
      </c>
      <c r="BA61">
        <v>0.98282288327555345</v>
      </c>
    </row>
    <row r="63" spans="2:53" x14ac:dyDescent="0.25">
      <c r="AZ63">
        <v>29</v>
      </c>
      <c r="BA63">
        <v>0.98282288327555345</v>
      </c>
    </row>
    <row r="64" spans="2:53" x14ac:dyDescent="0.25">
      <c r="AZ64">
        <v>29</v>
      </c>
      <c r="BA64">
        <v>0</v>
      </c>
    </row>
    <row r="66" spans="52:53" x14ac:dyDescent="0.25">
      <c r="AZ66">
        <v>3</v>
      </c>
      <c r="BA66">
        <v>0</v>
      </c>
    </row>
    <row r="67" spans="52:53" x14ac:dyDescent="0.25">
      <c r="AZ67">
        <v>3</v>
      </c>
      <c r="BA67">
        <v>1.0137175265416651</v>
      </c>
    </row>
    <row r="69" spans="52:53" x14ac:dyDescent="0.25">
      <c r="AZ69">
        <v>3</v>
      </c>
      <c r="BA69">
        <v>1.0137175265416651</v>
      </c>
    </row>
    <row r="70" spans="52:53" x14ac:dyDescent="0.25">
      <c r="AZ70">
        <v>4</v>
      </c>
      <c r="BA70">
        <v>1.0137175265416651</v>
      </c>
    </row>
    <row r="72" spans="52:53" x14ac:dyDescent="0.25">
      <c r="AZ72">
        <v>4</v>
      </c>
      <c r="BA72">
        <v>1.0137175265416651</v>
      </c>
    </row>
    <row r="73" spans="52:53" x14ac:dyDescent="0.25">
      <c r="AZ73">
        <v>4</v>
      </c>
      <c r="BA73">
        <v>0</v>
      </c>
    </row>
    <row r="75" spans="52:53" x14ac:dyDescent="0.25">
      <c r="AZ75">
        <v>9</v>
      </c>
      <c r="BA75">
        <v>0</v>
      </c>
    </row>
    <row r="76" spans="52:53" x14ac:dyDescent="0.25">
      <c r="AZ76">
        <v>9</v>
      </c>
      <c r="BA76">
        <v>1.0325647154375601</v>
      </c>
    </row>
    <row r="78" spans="52:53" x14ac:dyDescent="0.25">
      <c r="AZ78">
        <v>9</v>
      </c>
      <c r="BA78">
        <v>1.0325647154375601</v>
      </c>
    </row>
    <row r="79" spans="52:53" x14ac:dyDescent="0.25">
      <c r="AZ79">
        <v>10</v>
      </c>
      <c r="BA79">
        <v>1.0325647154375601</v>
      </c>
    </row>
    <row r="81" spans="52:53" x14ac:dyDescent="0.25">
      <c r="AZ81">
        <v>10</v>
      </c>
      <c r="BA81">
        <v>1.0325647154375601</v>
      </c>
    </row>
    <row r="82" spans="52:53" x14ac:dyDescent="0.25">
      <c r="AZ82">
        <v>10</v>
      </c>
      <c r="BA82">
        <v>0</v>
      </c>
    </row>
    <row r="84" spans="52:53" x14ac:dyDescent="0.25">
      <c r="AZ84">
        <v>23.5</v>
      </c>
      <c r="BA84">
        <v>0.98270747313783802</v>
      </c>
    </row>
    <row r="85" spans="52:53" x14ac:dyDescent="0.25">
      <c r="AZ85">
        <v>23.5</v>
      </c>
      <c r="BA85">
        <v>1.0451265581899281</v>
      </c>
    </row>
    <row r="87" spans="52:53" x14ac:dyDescent="0.25">
      <c r="AZ87">
        <v>23.5</v>
      </c>
      <c r="BA87">
        <v>1.0451265581899281</v>
      </c>
    </row>
    <row r="88" spans="52:53" x14ac:dyDescent="0.25">
      <c r="AZ88">
        <v>25</v>
      </c>
      <c r="BA88">
        <v>1.0451265581899281</v>
      </c>
    </row>
    <row r="90" spans="52:53" x14ac:dyDescent="0.25">
      <c r="AZ90">
        <v>25</v>
      </c>
      <c r="BA90">
        <v>1.0451265581899281</v>
      </c>
    </row>
    <row r="91" spans="52:53" x14ac:dyDescent="0.25">
      <c r="AZ91">
        <v>25</v>
      </c>
      <c r="BA91">
        <v>0</v>
      </c>
    </row>
    <row r="93" spans="52:53" x14ac:dyDescent="0.25">
      <c r="AZ93">
        <v>3.5</v>
      </c>
      <c r="BA93">
        <v>1.0137175265416651</v>
      </c>
    </row>
    <row r="94" spans="52:53" x14ac:dyDescent="0.25">
      <c r="AZ94">
        <v>3.5</v>
      </c>
      <c r="BA94">
        <v>1.0501805285716097</v>
      </c>
    </row>
    <row r="96" spans="52:53" x14ac:dyDescent="0.25">
      <c r="AZ96">
        <v>3.5</v>
      </c>
      <c r="BA96">
        <v>1.0501805285716097</v>
      </c>
    </row>
    <row r="97" spans="52:53" x14ac:dyDescent="0.25">
      <c r="AZ97">
        <v>1.5</v>
      </c>
      <c r="BA97">
        <v>1.0501805285716097</v>
      </c>
    </row>
    <row r="99" spans="52:53" x14ac:dyDescent="0.25">
      <c r="AZ99">
        <v>1.5</v>
      </c>
      <c r="BA99">
        <v>1.0501805285716097</v>
      </c>
    </row>
    <row r="100" spans="52:53" x14ac:dyDescent="0.25">
      <c r="AZ100">
        <v>1.5</v>
      </c>
      <c r="BA100">
        <v>0.72060674815389592</v>
      </c>
    </row>
    <row r="102" spans="52:53" x14ac:dyDescent="0.25">
      <c r="AZ102">
        <v>14.5</v>
      </c>
      <c r="BA102">
        <v>0.89109229492448339</v>
      </c>
    </row>
    <row r="103" spans="52:53" x14ac:dyDescent="0.25">
      <c r="AZ103">
        <v>14.5</v>
      </c>
      <c r="BA103">
        <v>1.1010909538259939</v>
      </c>
    </row>
    <row r="105" spans="52:53" x14ac:dyDescent="0.25">
      <c r="AZ105">
        <v>14.5</v>
      </c>
      <c r="BA105">
        <v>1.1010909538259939</v>
      </c>
    </row>
    <row r="106" spans="52:53" x14ac:dyDescent="0.25">
      <c r="AZ106">
        <v>16</v>
      </c>
      <c r="BA106">
        <v>1.1010909538259939</v>
      </c>
    </row>
    <row r="108" spans="52:53" x14ac:dyDescent="0.25">
      <c r="AZ108">
        <v>16</v>
      </c>
      <c r="BA108">
        <v>1.1010909538259939</v>
      </c>
    </row>
    <row r="109" spans="52:53" x14ac:dyDescent="0.25">
      <c r="AZ109">
        <v>16</v>
      </c>
      <c r="BA109">
        <v>0</v>
      </c>
    </row>
    <row r="111" spans="52:53" x14ac:dyDescent="0.25">
      <c r="AZ111">
        <v>20.5</v>
      </c>
      <c r="BA111">
        <v>0.7432801258439039</v>
      </c>
    </row>
    <row r="112" spans="52:53" x14ac:dyDescent="0.25">
      <c r="AZ112">
        <v>20.5</v>
      </c>
      <c r="BA112">
        <v>1.1125516538958036</v>
      </c>
    </row>
    <row r="114" spans="52:53" x14ac:dyDescent="0.25">
      <c r="AZ114">
        <v>20.5</v>
      </c>
      <c r="BA114">
        <v>1.1125516538958036</v>
      </c>
    </row>
    <row r="115" spans="52:53" x14ac:dyDescent="0.25">
      <c r="AZ115">
        <v>22</v>
      </c>
      <c r="BA115">
        <v>1.1125516538958036</v>
      </c>
    </row>
    <row r="117" spans="52:53" x14ac:dyDescent="0.25">
      <c r="AZ117">
        <v>22</v>
      </c>
      <c r="BA117">
        <v>1.1125516538958036</v>
      </c>
    </row>
    <row r="118" spans="52:53" x14ac:dyDescent="0.25">
      <c r="AZ118">
        <v>22</v>
      </c>
      <c r="BA118">
        <v>0</v>
      </c>
    </row>
    <row r="120" spans="52:53" x14ac:dyDescent="0.25">
      <c r="AZ120">
        <v>11</v>
      </c>
      <c r="BA120">
        <v>0</v>
      </c>
    </row>
    <row r="121" spans="52:53" x14ac:dyDescent="0.25">
      <c r="AZ121">
        <v>11</v>
      </c>
      <c r="BA121">
        <v>1.1133720686140474</v>
      </c>
    </row>
    <row r="123" spans="52:53" x14ac:dyDescent="0.25">
      <c r="AZ123">
        <v>11</v>
      </c>
      <c r="BA123">
        <v>1.1133720686140474</v>
      </c>
    </row>
    <row r="124" spans="52:53" x14ac:dyDescent="0.25">
      <c r="AZ124">
        <v>12</v>
      </c>
      <c r="BA124">
        <v>1.1133720686140474</v>
      </c>
    </row>
    <row r="126" spans="52:53" x14ac:dyDescent="0.25">
      <c r="AZ126">
        <v>12</v>
      </c>
      <c r="BA126">
        <v>1.1133720686140474</v>
      </c>
    </row>
    <row r="127" spans="52:53" x14ac:dyDescent="0.25">
      <c r="AZ127">
        <v>12</v>
      </c>
      <c r="BA127">
        <v>0</v>
      </c>
    </row>
    <row r="129" spans="52:53" x14ac:dyDescent="0.25">
      <c r="AZ129">
        <v>17</v>
      </c>
      <c r="BA129">
        <v>0</v>
      </c>
    </row>
    <row r="130" spans="52:53" x14ac:dyDescent="0.25">
      <c r="AZ130">
        <v>17</v>
      </c>
      <c r="BA130">
        <v>1.116433151525261</v>
      </c>
    </row>
    <row r="132" spans="52:53" x14ac:dyDescent="0.25">
      <c r="AZ132">
        <v>17</v>
      </c>
      <c r="BA132">
        <v>1.116433151525261</v>
      </c>
    </row>
    <row r="133" spans="52:53" x14ac:dyDescent="0.25">
      <c r="AZ133">
        <v>18</v>
      </c>
      <c r="BA133">
        <v>1.116433151525261</v>
      </c>
    </row>
    <row r="135" spans="52:53" x14ac:dyDescent="0.25">
      <c r="AZ135">
        <v>18</v>
      </c>
      <c r="BA135">
        <v>1.116433151525261</v>
      </c>
    </row>
    <row r="136" spans="52:53" x14ac:dyDescent="0.25">
      <c r="AZ136">
        <v>18</v>
      </c>
      <c r="BA136">
        <v>0</v>
      </c>
    </row>
    <row r="138" spans="52:53" x14ac:dyDescent="0.25">
      <c r="AZ138">
        <v>11.5</v>
      </c>
      <c r="BA138">
        <v>1.1133720686140474</v>
      </c>
    </row>
    <row r="139" spans="52:53" x14ac:dyDescent="0.25">
      <c r="AZ139">
        <v>11.5</v>
      </c>
      <c r="BA139">
        <v>1.2233535773479796</v>
      </c>
    </row>
    <row r="141" spans="52:53" x14ac:dyDescent="0.25">
      <c r="AZ141">
        <v>11.5</v>
      </c>
      <c r="BA141">
        <v>1.2233535773479796</v>
      </c>
    </row>
    <row r="142" spans="52:53" x14ac:dyDescent="0.25">
      <c r="AZ142">
        <v>13</v>
      </c>
      <c r="BA142">
        <v>1.2233535773479796</v>
      </c>
    </row>
    <row r="144" spans="52:53" x14ac:dyDescent="0.25">
      <c r="AZ144">
        <v>13</v>
      </c>
      <c r="BA144">
        <v>1.2233535773479796</v>
      </c>
    </row>
    <row r="145" spans="52:53" x14ac:dyDescent="0.25">
      <c r="AZ145">
        <v>13</v>
      </c>
      <c r="BA145">
        <v>0</v>
      </c>
    </row>
    <row r="147" spans="52:53" x14ac:dyDescent="0.25">
      <c r="AZ147">
        <v>2.5</v>
      </c>
      <c r="BA147">
        <v>1.0501805285716097</v>
      </c>
    </row>
    <row r="148" spans="52:53" x14ac:dyDescent="0.25">
      <c r="AZ148">
        <v>2.5</v>
      </c>
      <c r="BA148">
        <v>1.2846133819200718</v>
      </c>
    </row>
    <row r="150" spans="52:53" x14ac:dyDescent="0.25">
      <c r="AZ150">
        <v>2.5</v>
      </c>
      <c r="BA150">
        <v>1.2846133819200718</v>
      </c>
    </row>
    <row r="151" spans="52:53" x14ac:dyDescent="0.25">
      <c r="AZ151">
        <v>5.5</v>
      </c>
      <c r="BA151">
        <v>1.2846133819200718</v>
      </c>
    </row>
    <row r="153" spans="52:53" x14ac:dyDescent="0.25">
      <c r="AZ153">
        <v>5.5</v>
      </c>
      <c r="BA153">
        <v>1.2846133819200718</v>
      </c>
    </row>
    <row r="154" spans="52:53" x14ac:dyDescent="0.25">
      <c r="AZ154">
        <v>5.5</v>
      </c>
      <c r="BA154">
        <v>0.82779767822656058</v>
      </c>
    </row>
    <row r="156" spans="52:53" x14ac:dyDescent="0.25">
      <c r="AZ156">
        <v>27</v>
      </c>
      <c r="BA156">
        <v>0</v>
      </c>
    </row>
    <row r="157" spans="52:53" x14ac:dyDescent="0.25">
      <c r="AZ157">
        <v>27</v>
      </c>
      <c r="BA157">
        <v>1.3219428404753433</v>
      </c>
    </row>
    <row r="159" spans="52:53" x14ac:dyDescent="0.25">
      <c r="AZ159">
        <v>27</v>
      </c>
      <c r="BA159">
        <v>1.3219428404753433</v>
      </c>
    </row>
    <row r="160" spans="52:53" x14ac:dyDescent="0.25">
      <c r="AZ160">
        <v>28.5</v>
      </c>
      <c r="BA160">
        <v>1.3219428404753433</v>
      </c>
    </row>
    <row r="162" spans="52:53" x14ac:dyDescent="0.25">
      <c r="AZ162">
        <v>28.5</v>
      </c>
      <c r="BA162">
        <v>1.3219428404753433</v>
      </c>
    </row>
    <row r="163" spans="52:53" x14ac:dyDescent="0.25">
      <c r="AZ163">
        <v>28.5</v>
      </c>
      <c r="BA163">
        <v>0.98282288327555345</v>
      </c>
    </row>
    <row r="165" spans="52:53" x14ac:dyDescent="0.25">
      <c r="AZ165">
        <v>21.25</v>
      </c>
      <c r="BA165">
        <v>1.1125516538958036</v>
      </c>
    </row>
    <row r="166" spans="52:53" x14ac:dyDescent="0.25">
      <c r="AZ166">
        <v>21.25</v>
      </c>
      <c r="BA166">
        <v>1.4517785752092833</v>
      </c>
    </row>
    <row r="168" spans="52:53" x14ac:dyDescent="0.25">
      <c r="AZ168">
        <v>21.25</v>
      </c>
      <c r="BA168">
        <v>1.4517785752092833</v>
      </c>
    </row>
    <row r="169" spans="52:53" x14ac:dyDescent="0.25">
      <c r="AZ169">
        <v>24.25</v>
      </c>
      <c r="BA169">
        <v>1.4517785752092833</v>
      </c>
    </row>
    <row r="171" spans="52:53" x14ac:dyDescent="0.25">
      <c r="AZ171">
        <v>24.25</v>
      </c>
      <c r="BA171">
        <v>1.4517785752092833</v>
      </c>
    </row>
    <row r="172" spans="52:53" x14ac:dyDescent="0.25">
      <c r="AZ172">
        <v>24.25</v>
      </c>
      <c r="BA172">
        <v>1.0451265581899281</v>
      </c>
    </row>
    <row r="174" spans="52:53" x14ac:dyDescent="0.25">
      <c r="AZ174">
        <v>7.5</v>
      </c>
      <c r="BA174">
        <v>0.93468072736917818</v>
      </c>
    </row>
    <row r="175" spans="52:53" x14ac:dyDescent="0.25">
      <c r="AZ175">
        <v>7.5</v>
      </c>
      <c r="BA175">
        <v>1.4690147033792775</v>
      </c>
    </row>
    <row r="177" spans="52:53" x14ac:dyDescent="0.25">
      <c r="AZ177">
        <v>7.5</v>
      </c>
      <c r="BA177">
        <v>1.4690147033792775</v>
      </c>
    </row>
    <row r="178" spans="52:53" x14ac:dyDescent="0.25">
      <c r="AZ178">
        <v>9.5</v>
      </c>
      <c r="BA178">
        <v>1.4690147033792775</v>
      </c>
    </row>
    <row r="180" spans="52:53" x14ac:dyDescent="0.25">
      <c r="AZ180">
        <v>9.5</v>
      </c>
      <c r="BA180">
        <v>1.4690147033792775</v>
      </c>
    </row>
    <row r="181" spans="52:53" x14ac:dyDescent="0.25">
      <c r="AZ181">
        <v>9.5</v>
      </c>
      <c r="BA181">
        <v>1.0325647154375601</v>
      </c>
    </row>
    <row r="183" spans="52:53" x14ac:dyDescent="0.25">
      <c r="AZ183">
        <v>8.5</v>
      </c>
      <c r="BA183">
        <v>1.4690147033792775</v>
      </c>
    </row>
    <row r="184" spans="52:53" x14ac:dyDescent="0.25">
      <c r="AZ184">
        <v>8.5</v>
      </c>
      <c r="BA184">
        <v>1.6496548186778575</v>
      </c>
    </row>
    <row r="186" spans="52:53" x14ac:dyDescent="0.25">
      <c r="AZ186">
        <v>8.5</v>
      </c>
      <c r="BA186">
        <v>1.6496548186778575</v>
      </c>
    </row>
    <row r="187" spans="52:53" x14ac:dyDescent="0.25">
      <c r="AZ187">
        <v>12.25</v>
      </c>
      <c r="BA187">
        <v>1.6496548186778575</v>
      </c>
    </row>
    <row r="189" spans="52:53" x14ac:dyDescent="0.25">
      <c r="AZ189">
        <v>12.25</v>
      </c>
      <c r="BA189">
        <v>1.6496548186778575</v>
      </c>
    </row>
    <row r="190" spans="52:53" x14ac:dyDescent="0.25">
      <c r="AZ190">
        <v>12.25</v>
      </c>
      <c r="BA190">
        <v>1.2233535773479796</v>
      </c>
    </row>
    <row r="192" spans="52:53" x14ac:dyDescent="0.25">
      <c r="AZ192">
        <v>17.5</v>
      </c>
      <c r="BA192">
        <v>1.116433151525261</v>
      </c>
    </row>
    <row r="193" spans="52:53" x14ac:dyDescent="0.25">
      <c r="AZ193">
        <v>17.5</v>
      </c>
      <c r="BA193">
        <v>1.710930268063477</v>
      </c>
    </row>
    <row r="195" spans="52:53" x14ac:dyDescent="0.25">
      <c r="AZ195">
        <v>17.5</v>
      </c>
      <c r="BA195">
        <v>1.710930268063477</v>
      </c>
    </row>
    <row r="196" spans="52:53" x14ac:dyDescent="0.25">
      <c r="AZ196">
        <v>19</v>
      </c>
      <c r="BA196">
        <v>1.710930268063477</v>
      </c>
    </row>
    <row r="198" spans="52:53" x14ac:dyDescent="0.25">
      <c r="AZ198">
        <v>19</v>
      </c>
      <c r="BA198">
        <v>1.710930268063477</v>
      </c>
    </row>
    <row r="199" spans="52:53" x14ac:dyDescent="0.25">
      <c r="AZ199">
        <v>19</v>
      </c>
      <c r="BA199">
        <v>0</v>
      </c>
    </row>
    <row r="201" spans="52:53" x14ac:dyDescent="0.25">
      <c r="AZ201">
        <v>10.375</v>
      </c>
      <c r="BA201">
        <v>1.6496548186778575</v>
      </c>
    </row>
    <row r="202" spans="52:53" x14ac:dyDescent="0.25">
      <c r="AZ202">
        <v>10.375</v>
      </c>
      <c r="BA202">
        <v>1.7797559701019092</v>
      </c>
    </row>
    <row r="204" spans="52:53" x14ac:dyDescent="0.25">
      <c r="AZ204">
        <v>10.375</v>
      </c>
      <c r="BA204">
        <v>1.7797559701019092</v>
      </c>
    </row>
    <row r="205" spans="52:53" x14ac:dyDescent="0.25">
      <c r="AZ205">
        <v>4</v>
      </c>
      <c r="BA205">
        <v>1.7797559701019092</v>
      </c>
    </row>
    <row r="207" spans="52:53" x14ac:dyDescent="0.25">
      <c r="AZ207">
        <v>4</v>
      </c>
      <c r="BA207">
        <v>1.7797559701019092</v>
      </c>
    </row>
    <row r="208" spans="52:53" x14ac:dyDescent="0.25">
      <c r="AZ208">
        <v>4</v>
      </c>
      <c r="BA208">
        <v>1.2846133819200718</v>
      </c>
    </row>
    <row r="210" spans="52:53" x14ac:dyDescent="0.25">
      <c r="AZ210">
        <v>18.25</v>
      </c>
      <c r="BA210">
        <v>1.710930268063477</v>
      </c>
    </row>
    <row r="211" spans="52:53" x14ac:dyDescent="0.25">
      <c r="AZ211">
        <v>18.25</v>
      </c>
      <c r="BA211">
        <v>1.9435912429695497</v>
      </c>
    </row>
    <row r="213" spans="52:53" x14ac:dyDescent="0.25">
      <c r="AZ213">
        <v>18.25</v>
      </c>
      <c r="BA213">
        <v>1.9435912429695497</v>
      </c>
    </row>
    <row r="214" spans="52:53" x14ac:dyDescent="0.25">
      <c r="AZ214">
        <v>22.75</v>
      </c>
      <c r="BA214">
        <v>1.9435912429695497</v>
      </c>
    </row>
    <row r="216" spans="52:53" x14ac:dyDescent="0.25">
      <c r="AZ216">
        <v>22.75</v>
      </c>
      <c r="BA216">
        <v>1.9435912429695497</v>
      </c>
    </row>
    <row r="217" spans="52:53" x14ac:dyDescent="0.25">
      <c r="AZ217">
        <v>22.75</v>
      </c>
      <c r="BA217">
        <v>1.4517785752092833</v>
      </c>
    </row>
    <row r="219" spans="52:53" x14ac:dyDescent="0.25">
      <c r="AZ219">
        <v>26</v>
      </c>
      <c r="BA219">
        <v>0</v>
      </c>
    </row>
    <row r="220" spans="52:53" x14ac:dyDescent="0.25">
      <c r="AZ220">
        <v>26</v>
      </c>
      <c r="BA220">
        <v>2.1680554256399809</v>
      </c>
    </row>
    <row r="222" spans="52:53" x14ac:dyDescent="0.25">
      <c r="AZ222">
        <v>26</v>
      </c>
      <c r="BA222">
        <v>2.1680554256399809</v>
      </c>
    </row>
    <row r="223" spans="52:53" x14ac:dyDescent="0.25">
      <c r="AZ223">
        <v>27.75</v>
      </c>
      <c r="BA223">
        <v>2.1680554256399809</v>
      </c>
    </row>
    <row r="225" spans="52:53" x14ac:dyDescent="0.25">
      <c r="AZ225">
        <v>27.75</v>
      </c>
      <c r="BA225">
        <v>2.1680554256399809</v>
      </c>
    </row>
    <row r="226" spans="52:53" x14ac:dyDescent="0.25">
      <c r="AZ226">
        <v>27.75</v>
      </c>
      <c r="BA226">
        <v>1.3219428404753433</v>
      </c>
    </row>
    <row r="228" spans="52:53" x14ac:dyDescent="0.25">
      <c r="AZ228">
        <v>7.1875</v>
      </c>
      <c r="BA228">
        <v>1.7797559701019092</v>
      </c>
    </row>
    <row r="229" spans="52:53" x14ac:dyDescent="0.25">
      <c r="AZ229">
        <v>7.1875</v>
      </c>
      <c r="BA229">
        <v>2.1783540867569524</v>
      </c>
    </row>
    <row r="231" spans="52:53" x14ac:dyDescent="0.25">
      <c r="AZ231">
        <v>7.1875</v>
      </c>
      <c r="BA231">
        <v>2.1783540867569524</v>
      </c>
    </row>
    <row r="232" spans="52:53" x14ac:dyDescent="0.25">
      <c r="AZ232">
        <v>15.25</v>
      </c>
      <c r="BA232">
        <v>2.1783540867569524</v>
      </c>
    </row>
    <row r="234" spans="52:53" x14ac:dyDescent="0.25">
      <c r="AZ234">
        <v>15.25</v>
      </c>
      <c r="BA234">
        <v>2.1783540867569524</v>
      </c>
    </row>
    <row r="235" spans="52:53" x14ac:dyDescent="0.25">
      <c r="AZ235">
        <v>15.25</v>
      </c>
      <c r="BA235">
        <v>1.1010909538259939</v>
      </c>
    </row>
    <row r="237" spans="52:53" x14ac:dyDescent="0.25">
      <c r="AZ237">
        <v>11.21875</v>
      </c>
      <c r="BA237">
        <v>2.1783540867569524</v>
      </c>
    </row>
    <row r="238" spans="52:53" x14ac:dyDescent="0.25">
      <c r="AZ238">
        <v>11.21875</v>
      </c>
      <c r="BA238">
        <v>2.4754386215899227</v>
      </c>
    </row>
    <row r="240" spans="52:53" x14ac:dyDescent="0.25">
      <c r="AZ240">
        <v>11.21875</v>
      </c>
      <c r="BA240">
        <v>2.4754386215899227</v>
      </c>
    </row>
    <row r="241" spans="52:53" x14ac:dyDescent="0.25">
      <c r="AZ241">
        <v>20.5</v>
      </c>
      <c r="BA241">
        <v>2.4754386215899227</v>
      </c>
    </row>
    <row r="243" spans="52:53" x14ac:dyDescent="0.25">
      <c r="AZ243">
        <v>20.5</v>
      </c>
      <c r="BA243">
        <v>2.4754386215899227</v>
      </c>
    </row>
    <row r="244" spans="52:53" x14ac:dyDescent="0.25">
      <c r="AZ244">
        <v>20.5</v>
      </c>
      <c r="BA244">
        <v>1.9435912429695497</v>
      </c>
    </row>
    <row r="246" spans="52:53" x14ac:dyDescent="0.25">
      <c r="AZ246">
        <v>26.875</v>
      </c>
      <c r="BA246">
        <v>2.1680554256399809</v>
      </c>
    </row>
    <row r="247" spans="52:53" x14ac:dyDescent="0.25">
      <c r="AZ247">
        <v>26.875</v>
      </c>
      <c r="BA247">
        <v>2.5799530288661359</v>
      </c>
    </row>
    <row r="249" spans="52:53" x14ac:dyDescent="0.25">
      <c r="AZ249">
        <v>26.875</v>
      </c>
      <c r="BA249">
        <v>2.5799530288661359</v>
      </c>
    </row>
    <row r="250" spans="52:53" x14ac:dyDescent="0.25">
      <c r="AZ250">
        <v>30</v>
      </c>
      <c r="BA250">
        <v>2.5799530288661359</v>
      </c>
    </row>
    <row r="252" spans="52:53" x14ac:dyDescent="0.25">
      <c r="AZ252">
        <v>30</v>
      </c>
      <c r="BA252">
        <v>2.5799530288661359</v>
      </c>
    </row>
    <row r="253" spans="52:53" x14ac:dyDescent="0.25">
      <c r="AZ253">
        <v>30</v>
      </c>
      <c r="BA253">
        <v>0</v>
      </c>
    </row>
    <row r="255" spans="52:53" x14ac:dyDescent="0.25">
      <c r="AZ255">
        <v>28.4375</v>
      </c>
      <c r="BA255">
        <v>2.5799530288661359</v>
      </c>
    </row>
    <row r="256" spans="52:53" x14ac:dyDescent="0.25">
      <c r="AZ256">
        <v>28.4375</v>
      </c>
      <c r="BA256">
        <v>3.3066830017568138</v>
      </c>
    </row>
    <row r="258" spans="52:53" x14ac:dyDescent="0.25">
      <c r="AZ258">
        <v>28.4375</v>
      </c>
      <c r="BA258">
        <v>3.3066830017568138</v>
      </c>
    </row>
    <row r="259" spans="52:53" x14ac:dyDescent="0.25">
      <c r="AZ259">
        <v>15.859375</v>
      </c>
      <c r="BA259">
        <v>3.3066830017568138</v>
      </c>
    </row>
    <row r="261" spans="52:53" x14ac:dyDescent="0.25">
      <c r="AZ261">
        <v>15.859375</v>
      </c>
      <c r="BA261">
        <v>3.3066830017568138</v>
      </c>
    </row>
    <row r="262" spans="52:53" x14ac:dyDescent="0.25">
      <c r="AZ262">
        <v>15.859375</v>
      </c>
      <c r="BA262">
        <v>2.4754386215899227</v>
      </c>
    </row>
  </sheetData>
  <mergeCells count="7">
    <mergeCell ref="B4:I4"/>
    <mergeCell ref="L4:N4"/>
    <mergeCell ref="B49:AE49"/>
    <mergeCell ref="B5:C5"/>
    <mergeCell ref="D5:E5"/>
    <mergeCell ref="F5:G5"/>
    <mergeCell ref="H5:I5"/>
  </mergeCells>
  <hyperlinks>
    <hyperlink ref="B5" location="'HC_Clusters'!$B$8:$B$8" display="Predicted Clusters" xr:uid="{B31C15F9-C5A9-40DD-9345-26515C57EBAD}"/>
    <hyperlink ref="D5" location="'HC_Dendrogram'!$B$8:$B$8" display="Dendrogram" xr:uid="{05B79A3C-9E60-4020-AA6F-D18F57184418}"/>
    <hyperlink ref="F5" location="'HC_Output'!$B$8:$B$8" display="Inputs" xr:uid="{0490C845-2AAC-4E79-8FE2-3ACFACF4239E}"/>
    <hyperlink ref="H5" location="'HC_Output'!$B$30:$B$30" display="Clustering Stages" xr:uid="{A0024920-4508-4175-A51C-7574AC82C14D}"/>
  </hyperlink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K54"/>
  <sheetViews>
    <sheetView tabSelected="1" topLeftCell="B1" workbookViewId="0">
      <selection activeCell="I12" sqref="I12"/>
    </sheetView>
  </sheetViews>
  <sheetFormatPr defaultRowHeight="15" x14ac:dyDescent="0.25"/>
  <cols>
    <col min="1" max="1" width="31.42578125" bestFit="1" customWidth="1"/>
    <col min="2" max="2" width="12.28515625" bestFit="1" customWidth="1"/>
    <col min="3" max="3" width="21.42578125" bestFit="1" customWidth="1"/>
    <col min="4" max="4" width="18.28515625" bestFit="1" customWidth="1"/>
    <col min="5" max="5" width="20" bestFit="1" customWidth="1"/>
    <col min="6" max="6" width="8.7109375" bestFit="1" customWidth="1"/>
    <col min="8" max="8" width="16.28515625" bestFit="1" customWidth="1"/>
  </cols>
  <sheetData>
    <row r="1" spans="1:11" x14ac:dyDescent="0.25">
      <c r="A1" s="22" t="s">
        <v>9</v>
      </c>
      <c r="B1" s="21"/>
      <c r="C1" s="21"/>
      <c r="D1" s="21"/>
      <c r="E1" s="21"/>
      <c r="F1" s="21"/>
    </row>
    <row r="2" spans="1:11" x14ac:dyDescent="0.25">
      <c r="A2" s="23"/>
      <c r="B2" s="21"/>
      <c r="C2" s="21"/>
      <c r="D2" s="21"/>
      <c r="E2" s="21"/>
      <c r="F2" s="21"/>
    </row>
    <row r="3" spans="1:11" x14ac:dyDescent="0.25">
      <c r="A3" s="24" t="s">
        <v>10</v>
      </c>
      <c r="B3" s="24" t="s">
        <v>11</v>
      </c>
      <c r="C3" s="24" t="s">
        <v>12</v>
      </c>
      <c r="D3" s="25" t="s">
        <v>13</v>
      </c>
      <c r="E3" s="26" t="s">
        <v>14</v>
      </c>
      <c r="F3" s="24" t="s">
        <v>15</v>
      </c>
      <c r="H3" t="s">
        <v>172</v>
      </c>
    </row>
    <row r="4" spans="1:11" x14ac:dyDescent="0.25">
      <c r="A4" s="23">
        <v>1</v>
      </c>
      <c r="B4" s="23">
        <v>725</v>
      </c>
      <c r="C4" s="23">
        <v>20</v>
      </c>
      <c r="D4" s="27">
        <v>11320</v>
      </c>
      <c r="E4" s="28">
        <v>0.25</v>
      </c>
      <c r="F4" s="23">
        <v>1</v>
      </c>
      <c r="I4" t="s">
        <v>173</v>
      </c>
    </row>
    <row r="5" spans="1:11" x14ac:dyDescent="0.25">
      <c r="A5" s="23">
        <v>1</v>
      </c>
      <c r="B5" s="23">
        <v>573</v>
      </c>
      <c r="C5" s="23">
        <v>9</v>
      </c>
      <c r="D5" s="27">
        <v>7200</v>
      </c>
      <c r="E5" s="28">
        <v>0.7</v>
      </c>
      <c r="F5" s="23">
        <v>0</v>
      </c>
      <c r="H5" t="s">
        <v>174</v>
      </c>
      <c r="I5">
        <v>1</v>
      </c>
      <c r="J5">
        <v>0</v>
      </c>
    </row>
    <row r="6" spans="1:11" x14ac:dyDescent="0.25">
      <c r="A6" s="23">
        <v>1</v>
      </c>
      <c r="B6" s="23">
        <v>677</v>
      </c>
      <c r="C6" s="23">
        <v>11</v>
      </c>
      <c r="D6" s="27">
        <v>20000</v>
      </c>
      <c r="E6" s="28">
        <v>0.55000000000000004</v>
      </c>
      <c r="F6" s="23">
        <v>1</v>
      </c>
      <c r="H6">
        <v>1</v>
      </c>
      <c r="I6">
        <v>22</v>
      </c>
      <c r="J6">
        <v>1</v>
      </c>
      <c r="K6">
        <f>SUM(H6:J6)</f>
        <v>24</v>
      </c>
    </row>
    <row r="7" spans="1:11" x14ac:dyDescent="0.25">
      <c r="A7" s="23">
        <v>0</v>
      </c>
      <c r="B7" s="23">
        <v>625</v>
      </c>
      <c r="C7" s="23">
        <v>15</v>
      </c>
      <c r="D7" s="27">
        <v>12800</v>
      </c>
      <c r="E7" s="28">
        <v>0.65</v>
      </c>
      <c r="F7" s="23">
        <v>0</v>
      </c>
      <c r="H7">
        <v>0</v>
      </c>
      <c r="I7">
        <v>2</v>
      </c>
      <c r="J7">
        <v>25</v>
      </c>
      <c r="K7">
        <f>SUM(H7:J7)</f>
        <v>27</v>
      </c>
    </row>
    <row r="8" spans="1:11" x14ac:dyDescent="0.25">
      <c r="A8" s="23">
        <v>0</v>
      </c>
      <c r="B8" s="23">
        <v>527</v>
      </c>
      <c r="C8" s="23">
        <v>12</v>
      </c>
      <c r="D8" s="27">
        <v>5700</v>
      </c>
      <c r="E8" s="28">
        <v>0.75</v>
      </c>
      <c r="F8" s="23">
        <v>0</v>
      </c>
      <c r="I8">
        <f>SUM(I5:I7)</f>
        <v>25</v>
      </c>
      <c r="J8" s="21">
        <f>SUM(J5:J7)</f>
        <v>26</v>
      </c>
      <c r="K8">
        <f>SUM(I8:J8)</f>
        <v>51</v>
      </c>
    </row>
    <row r="9" spans="1:11" x14ac:dyDescent="0.25">
      <c r="A9" s="23">
        <v>1</v>
      </c>
      <c r="B9" s="23">
        <v>795</v>
      </c>
      <c r="C9" s="23">
        <v>22</v>
      </c>
      <c r="D9" s="27">
        <v>9000</v>
      </c>
      <c r="E9" s="28">
        <v>0.12</v>
      </c>
      <c r="F9" s="23">
        <v>1</v>
      </c>
      <c r="H9" s="21" t="s">
        <v>284</v>
      </c>
    </row>
    <row r="10" spans="1:11" x14ac:dyDescent="0.25">
      <c r="A10" s="23">
        <v>0</v>
      </c>
      <c r="B10" s="23">
        <v>733</v>
      </c>
      <c r="C10" s="23">
        <v>7</v>
      </c>
      <c r="D10" s="27">
        <v>35200</v>
      </c>
      <c r="E10" s="28">
        <v>0.2</v>
      </c>
      <c r="F10" s="23">
        <v>1</v>
      </c>
      <c r="H10" s="21" t="s">
        <v>286</v>
      </c>
      <c r="I10">
        <f>(J7+I6)/(K8)</f>
        <v>0.92156862745098034</v>
      </c>
    </row>
    <row r="11" spans="1:11" x14ac:dyDescent="0.25">
      <c r="A11" s="23">
        <v>0</v>
      </c>
      <c r="B11" s="23">
        <v>620</v>
      </c>
      <c r="C11" s="23">
        <v>5</v>
      </c>
      <c r="D11" s="27">
        <v>22800</v>
      </c>
      <c r="E11" s="28">
        <v>0.62</v>
      </c>
      <c r="F11" s="23">
        <v>0</v>
      </c>
      <c r="H11" s="21" t="s">
        <v>285</v>
      </c>
    </row>
    <row r="12" spans="1:11" x14ac:dyDescent="0.25">
      <c r="A12" s="23">
        <v>1</v>
      </c>
      <c r="B12" s="23">
        <v>591</v>
      </c>
      <c r="C12" s="23">
        <v>17</v>
      </c>
      <c r="D12" s="27">
        <v>16500</v>
      </c>
      <c r="E12" s="28">
        <v>0.5</v>
      </c>
      <c r="F12" s="23">
        <v>0</v>
      </c>
      <c r="H12" s="21" t="s">
        <v>287</v>
      </c>
      <c r="I12">
        <f>(I7+J6)/K8</f>
        <v>5.8823529411764705E-2</v>
      </c>
    </row>
    <row r="13" spans="1:11" x14ac:dyDescent="0.25">
      <c r="A13" s="23">
        <v>1</v>
      </c>
      <c r="B13" s="23">
        <v>660</v>
      </c>
      <c r="C13" s="23">
        <v>24</v>
      </c>
      <c r="D13" s="27">
        <v>9200</v>
      </c>
      <c r="E13" s="28">
        <v>0.35</v>
      </c>
      <c r="F13" s="23">
        <v>1</v>
      </c>
      <c r="H13" s="21"/>
    </row>
    <row r="14" spans="1:11" x14ac:dyDescent="0.25">
      <c r="A14" s="23">
        <v>1</v>
      </c>
      <c r="B14" s="23">
        <v>700</v>
      </c>
      <c r="C14" s="23">
        <v>19</v>
      </c>
      <c r="D14" s="27">
        <v>22000</v>
      </c>
      <c r="E14" s="28">
        <v>0.18</v>
      </c>
      <c r="F14" s="23">
        <v>1</v>
      </c>
      <c r="H14" s="21"/>
    </row>
    <row r="15" spans="1:11" x14ac:dyDescent="0.25">
      <c r="A15" s="23">
        <v>1</v>
      </c>
      <c r="B15" s="23">
        <v>500</v>
      </c>
      <c r="C15" s="23">
        <v>16</v>
      </c>
      <c r="D15" s="27">
        <v>12500</v>
      </c>
      <c r="E15" s="28">
        <v>0.83</v>
      </c>
      <c r="F15" s="23">
        <v>0</v>
      </c>
      <c r="H15" s="21"/>
    </row>
    <row r="16" spans="1:11" x14ac:dyDescent="0.25">
      <c r="A16" s="23">
        <v>1</v>
      </c>
      <c r="B16" s="23">
        <v>565</v>
      </c>
      <c r="C16" s="23">
        <v>6</v>
      </c>
      <c r="D16" s="27">
        <v>7700</v>
      </c>
      <c r="E16" s="28">
        <v>0.7</v>
      </c>
      <c r="F16" s="23">
        <v>0</v>
      </c>
      <c r="H16" s="21"/>
    </row>
    <row r="17" spans="1:8" x14ac:dyDescent="0.25">
      <c r="A17" s="23">
        <v>0</v>
      </c>
      <c r="B17" s="23">
        <v>620</v>
      </c>
      <c r="C17" s="23">
        <v>3</v>
      </c>
      <c r="D17" s="27">
        <v>37400</v>
      </c>
      <c r="E17" s="28">
        <v>0.87</v>
      </c>
      <c r="F17" s="23">
        <v>0</v>
      </c>
      <c r="H17" s="21"/>
    </row>
    <row r="18" spans="1:8" x14ac:dyDescent="0.25">
      <c r="A18" s="23">
        <v>1</v>
      </c>
      <c r="B18" s="23">
        <v>774</v>
      </c>
      <c r="C18" s="23">
        <v>13</v>
      </c>
      <c r="D18" s="27">
        <v>6100</v>
      </c>
      <c r="E18" s="28">
        <v>7.0000000000000007E-2</v>
      </c>
      <c r="F18" s="23">
        <v>1</v>
      </c>
      <c r="H18" s="21"/>
    </row>
    <row r="19" spans="1:8" x14ac:dyDescent="0.25">
      <c r="A19" s="23">
        <v>1</v>
      </c>
      <c r="B19" s="23">
        <v>802</v>
      </c>
      <c r="C19" s="23">
        <v>10</v>
      </c>
      <c r="D19" s="27">
        <v>10500</v>
      </c>
      <c r="E19" s="28">
        <v>0.05</v>
      </c>
      <c r="F19" s="23">
        <v>1</v>
      </c>
      <c r="H19" s="21"/>
    </row>
    <row r="20" spans="1:8" x14ac:dyDescent="0.25">
      <c r="A20" s="23">
        <v>0</v>
      </c>
      <c r="B20" s="23">
        <v>640</v>
      </c>
      <c r="C20" s="23">
        <v>7</v>
      </c>
      <c r="D20" s="27">
        <v>17300</v>
      </c>
      <c r="E20" s="28">
        <v>0.59</v>
      </c>
      <c r="F20" s="23">
        <v>0</v>
      </c>
      <c r="H20" s="21"/>
    </row>
    <row r="21" spans="1:8" x14ac:dyDescent="0.25">
      <c r="A21" s="23">
        <v>0</v>
      </c>
      <c r="B21" s="23">
        <v>523</v>
      </c>
      <c r="C21" s="23">
        <v>14</v>
      </c>
      <c r="D21" s="27">
        <v>27000</v>
      </c>
      <c r="E21" s="28">
        <v>0.79</v>
      </c>
      <c r="F21" s="23">
        <v>0</v>
      </c>
      <c r="H21" s="21"/>
    </row>
    <row r="22" spans="1:8" x14ac:dyDescent="0.25">
      <c r="A22" s="23">
        <v>1</v>
      </c>
      <c r="B22" s="23">
        <v>811</v>
      </c>
      <c r="C22" s="23">
        <v>20</v>
      </c>
      <c r="D22" s="27">
        <v>13400</v>
      </c>
      <c r="E22" s="28">
        <v>0.03</v>
      </c>
      <c r="F22" s="23">
        <v>1</v>
      </c>
      <c r="H22" s="21"/>
    </row>
    <row r="23" spans="1:8" x14ac:dyDescent="0.25">
      <c r="A23" s="23">
        <v>0</v>
      </c>
      <c r="B23" s="23">
        <v>763</v>
      </c>
      <c r="C23" s="23">
        <v>2</v>
      </c>
      <c r="D23" s="27">
        <v>11200</v>
      </c>
      <c r="E23" s="28">
        <v>0.7</v>
      </c>
      <c r="F23" s="23">
        <v>0</v>
      </c>
      <c r="H23" s="21"/>
    </row>
    <row r="24" spans="1:8" x14ac:dyDescent="0.25">
      <c r="A24" s="23">
        <v>0</v>
      </c>
      <c r="B24" s="23">
        <v>555</v>
      </c>
      <c r="C24" s="23">
        <v>4</v>
      </c>
      <c r="D24" s="27">
        <v>2500</v>
      </c>
      <c r="E24" s="28">
        <v>1</v>
      </c>
      <c r="F24" s="23">
        <v>0</v>
      </c>
      <c r="H24" s="21"/>
    </row>
    <row r="25" spans="1:8" x14ac:dyDescent="0.25">
      <c r="A25" s="23">
        <v>0</v>
      </c>
      <c r="B25" s="23">
        <v>617</v>
      </c>
      <c r="C25" s="23">
        <v>9</v>
      </c>
      <c r="D25" s="27">
        <v>8400</v>
      </c>
      <c r="E25" s="28">
        <v>0.34</v>
      </c>
      <c r="F25" s="23">
        <v>0</v>
      </c>
    </row>
    <row r="26" spans="1:8" x14ac:dyDescent="0.25">
      <c r="A26" s="23">
        <v>1</v>
      </c>
      <c r="B26" s="23">
        <v>642</v>
      </c>
      <c r="C26" s="23">
        <v>13</v>
      </c>
      <c r="D26" s="27">
        <v>16000</v>
      </c>
      <c r="E26" s="28">
        <v>0.25</v>
      </c>
      <c r="F26" s="23">
        <v>1</v>
      </c>
    </row>
    <row r="27" spans="1:8" x14ac:dyDescent="0.25">
      <c r="A27" s="23">
        <v>0</v>
      </c>
      <c r="B27" s="23">
        <v>688</v>
      </c>
      <c r="C27" s="23">
        <v>3</v>
      </c>
      <c r="D27" s="27">
        <v>3300</v>
      </c>
      <c r="E27" s="28">
        <v>0.11</v>
      </c>
      <c r="F27" s="23">
        <v>1</v>
      </c>
    </row>
    <row r="28" spans="1:8" x14ac:dyDescent="0.25">
      <c r="A28" s="23">
        <v>1</v>
      </c>
      <c r="B28" s="23">
        <v>649</v>
      </c>
      <c r="C28" s="23">
        <v>12</v>
      </c>
      <c r="D28" s="27">
        <v>7500</v>
      </c>
      <c r="E28" s="28">
        <v>0.05</v>
      </c>
      <c r="F28" s="23">
        <v>1</v>
      </c>
    </row>
    <row r="29" spans="1:8" x14ac:dyDescent="0.25">
      <c r="A29" s="23">
        <v>1</v>
      </c>
      <c r="B29" s="23">
        <v>695</v>
      </c>
      <c r="C29" s="23">
        <v>15</v>
      </c>
      <c r="D29" s="27">
        <v>20300</v>
      </c>
      <c r="E29" s="28">
        <v>0.22</v>
      </c>
      <c r="F29" s="23">
        <v>1</v>
      </c>
    </row>
    <row r="30" spans="1:8" x14ac:dyDescent="0.25">
      <c r="A30" s="23">
        <v>1</v>
      </c>
      <c r="B30" s="23">
        <v>701</v>
      </c>
      <c r="C30" s="23">
        <v>9</v>
      </c>
      <c r="D30" s="27">
        <v>11700</v>
      </c>
      <c r="E30" s="28">
        <v>0.15</v>
      </c>
      <c r="F30" s="23">
        <v>1</v>
      </c>
    </row>
    <row r="31" spans="1:8" x14ac:dyDescent="0.25">
      <c r="A31" s="23">
        <v>0</v>
      </c>
      <c r="B31" s="23">
        <v>635</v>
      </c>
      <c r="C31" s="23">
        <v>7</v>
      </c>
      <c r="D31" s="27">
        <v>29100</v>
      </c>
      <c r="E31" s="28">
        <v>0.85</v>
      </c>
      <c r="F31" s="23">
        <v>0</v>
      </c>
    </row>
    <row r="32" spans="1:8" x14ac:dyDescent="0.25">
      <c r="A32" s="23">
        <v>0</v>
      </c>
      <c r="B32" s="23">
        <v>507</v>
      </c>
      <c r="C32" s="23">
        <v>2</v>
      </c>
      <c r="D32" s="27">
        <v>2000</v>
      </c>
      <c r="E32" s="28">
        <v>1</v>
      </c>
      <c r="F32" s="23">
        <v>0</v>
      </c>
    </row>
    <row r="33" spans="1:6" x14ac:dyDescent="0.25">
      <c r="A33" s="23">
        <v>1</v>
      </c>
      <c r="B33" s="23">
        <v>677</v>
      </c>
      <c r="C33" s="23">
        <v>12</v>
      </c>
      <c r="D33" s="27">
        <v>7600</v>
      </c>
      <c r="E33" s="28">
        <v>0.09</v>
      </c>
      <c r="F33" s="23">
        <v>1</v>
      </c>
    </row>
    <row r="34" spans="1:6" x14ac:dyDescent="0.25">
      <c r="A34" s="23">
        <v>0</v>
      </c>
      <c r="B34" s="23">
        <v>485</v>
      </c>
      <c r="C34" s="23">
        <v>5</v>
      </c>
      <c r="D34" s="27">
        <v>1000</v>
      </c>
      <c r="E34" s="28">
        <v>0.8</v>
      </c>
      <c r="F34" s="23">
        <v>0</v>
      </c>
    </row>
    <row r="35" spans="1:6" x14ac:dyDescent="0.25">
      <c r="A35" s="23">
        <v>0</v>
      </c>
      <c r="B35" s="23">
        <v>582</v>
      </c>
      <c r="C35" s="23">
        <v>3</v>
      </c>
      <c r="D35" s="27">
        <v>8500</v>
      </c>
      <c r="E35" s="28">
        <v>0.65</v>
      </c>
      <c r="F35" s="23">
        <v>0</v>
      </c>
    </row>
    <row r="36" spans="1:6" x14ac:dyDescent="0.25">
      <c r="A36" s="23">
        <v>1</v>
      </c>
      <c r="B36" s="23">
        <v>699</v>
      </c>
      <c r="C36" s="23">
        <v>17</v>
      </c>
      <c r="D36" s="27">
        <v>12800</v>
      </c>
      <c r="E36" s="28">
        <v>0.27</v>
      </c>
      <c r="F36" s="23">
        <v>1</v>
      </c>
    </row>
    <row r="37" spans="1:6" x14ac:dyDescent="0.25">
      <c r="A37" s="23">
        <v>1</v>
      </c>
      <c r="B37" s="23">
        <v>703</v>
      </c>
      <c r="C37" s="23">
        <v>22</v>
      </c>
      <c r="D37" s="27">
        <v>10000</v>
      </c>
      <c r="E37" s="28">
        <v>0.2</v>
      </c>
      <c r="F37" s="23">
        <v>1</v>
      </c>
    </row>
    <row r="38" spans="1:6" x14ac:dyDescent="0.25">
      <c r="A38" s="23">
        <v>0</v>
      </c>
      <c r="B38" s="23">
        <v>585</v>
      </c>
      <c r="C38" s="23">
        <v>18</v>
      </c>
      <c r="D38" s="27">
        <v>31000</v>
      </c>
      <c r="E38" s="28">
        <v>0.78</v>
      </c>
      <c r="F38" s="23">
        <v>0</v>
      </c>
    </row>
    <row r="39" spans="1:6" x14ac:dyDescent="0.25">
      <c r="A39" s="23">
        <v>1</v>
      </c>
      <c r="B39" s="23">
        <v>620</v>
      </c>
      <c r="C39" s="23">
        <v>8</v>
      </c>
      <c r="D39" s="27">
        <v>16200</v>
      </c>
      <c r="E39" s="28">
        <v>0.55000000000000004</v>
      </c>
      <c r="F39" s="23">
        <v>0</v>
      </c>
    </row>
    <row r="40" spans="1:6" x14ac:dyDescent="0.25">
      <c r="A40" s="23">
        <v>1</v>
      </c>
      <c r="B40" s="23">
        <v>695</v>
      </c>
      <c r="C40" s="23">
        <v>16</v>
      </c>
      <c r="D40" s="27">
        <v>9700</v>
      </c>
      <c r="E40" s="28">
        <v>0.11</v>
      </c>
      <c r="F40" s="23">
        <v>1</v>
      </c>
    </row>
    <row r="41" spans="1:6" x14ac:dyDescent="0.25">
      <c r="A41" s="23">
        <v>1</v>
      </c>
      <c r="B41" s="23">
        <v>774</v>
      </c>
      <c r="C41" s="23">
        <v>13</v>
      </c>
      <c r="D41" s="27">
        <v>6100</v>
      </c>
      <c r="E41" s="28">
        <v>7.0000000000000007E-2</v>
      </c>
      <c r="F41" s="23">
        <v>1</v>
      </c>
    </row>
    <row r="42" spans="1:6" x14ac:dyDescent="0.25">
      <c r="A42" s="23">
        <v>1</v>
      </c>
      <c r="B42" s="23">
        <v>802</v>
      </c>
      <c r="C42" s="23">
        <v>10</v>
      </c>
      <c r="D42" s="27">
        <v>10500</v>
      </c>
      <c r="E42" s="28">
        <v>0.05</v>
      </c>
      <c r="F42" s="23">
        <v>1</v>
      </c>
    </row>
    <row r="43" spans="1:6" x14ac:dyDescent="0.25">
      <c r="A43" s="23">
        <v>0</v>
      </c>
      <c r="B43" s="23">
        <v>640</v>
      </c>
      <c r="C43" s="23">
        <v>7</v>
      </c>
      <c r="D43" s="27">
        <v>17300</v>
      </c>
      <c r="E43" s="28">
        <v>0.59</v>
      </c>
      <c r="F43" s="23">
        <v>0</v>
      </c>
    </row>
    <row r="44" spans="1:6" x14ac:dyDescent="0.25">
      <c r="A44" s="23">
        <v>0</v>
      </c>
      <c r="B44" s="23">
        <v>536</v>
      </c>
      <c r="C44" s="23">
        <v>14</v>
      </c>
      <c r="D44" s="27">
        <v>27000</v>
      </c>
      <c r="E44" s="28">
        <v>0.79</v>
      </c>
      <c r="F44" s="23">
        <v>0</v>
      </c>
    </row>
    <row r="45" spans="1:6" x14ac:dyDescent="0.25">
      <c r="A45" s="23">
        <v>1</v>
      </c>
      <c r="B45" s="23">
        <v>801</v>
      </c>
      <c r="C45" s="23">
        <v>20</v>
      </c>
      <c r="D45" s="27">
        <v>13400</v>
      </c>
      <c r="E45" s="28">
        <v>0.03</v>
      </c>
      <c r="F45" s="23">
        <v>1</v>
      </c>
    </row>
    <row r="46" spans="1:6" x14ac:dyDescent="0.25">
      <c r="A46" s="23">
        <v>0</v>
      </c>
      <c r="B46" s="23">
        <v>760</v>
      </c>
      <c r="C46" s="23">
        <v>2</v>
      </c>
      <c r="D46" s="27">
        <v>11200</v>
      </c>
      <c r="E46" s="28">
        <v>0.7</v>
      </c>
      <c r="F46" s="23">
        <v>0</v>
      </c>
    </row>
    <row r="47" spans="1:6" x14ac:dyDescent="0.25">
      <c r="A47" s="23">
        <v>0</v>
      </c>
      <c r="B47" s="23">
        <v>567</v>
      </c>
      <c r="C47" s="23">
        <v>4</v>
      </c>
      <c r="D47" s="27">
        <v>2200</v>
      </c>
      <c r="E47" s="28">
        <v>0.95</v>
      </c>
      <c r="F47" s="23">
        <v>0</v>
      </c>
    </row>
    <row r="48" spans="1:6" x14ac:dyDescent="0.25">
      <c r="A48" s="23">
        <v>0</v>
      </c>
      <c r="B48" s="23">
        <v>600</v>
      </c>
      <c r="C48" s="23">
        <v>10</v>
      </c>
      <c r="D48" s="27">
        <v>12050</v>
      </c>
      <c r="E48" s="28">
        <v>0.81</v>
      </c>
      <c r="F48" s="23">
        <v>0</v>
      </c>
    </row>
    <row r="49" spans="1:6" x14ac:dyDescent="0.25">
      <c r="A49" s="23">
        <v>1</v>
      </c>
      <c r="B49" s="23">
        <v>702</v>
      </c>
      <c r="C49" s="23">
        <v>11</v>
      </c>
      <c r="D49" s="27">
        <v>11700</v>
      </c>
      <c r="E49" s="28">
        <v>0.15</v>
      </c>
      <c r="F49" s="23">
        <v>1</v>
      </c>
    </row>
    <row r="50" spans="1:6" x14ac:dyDescent="0.25">
      <c r="A50" s="23">
        <v>1</v>
      </c>
      <c r="B50" s="23">
        <v>636</v>
      </c>
      <c r="C50" s="23">
        <v>8</v>
      </c>
      <c r="D50" s="27">
        <v>29100</v>
      </c>
      <c r="E50" s="28">
        <v>0.85</v>
      </c>
      <c r="F50" s="23">
        <v>0</v>
      </c>
    </row>
    <row r="51" spans="1:6" x14ac:dyDescent="0.25">
      <c r="A51" s="23">
        <v>0</v>
      </c>
      <c r="B51" s="23">
        <v>509</v>
      </c>
      <c r="C51" s="23">
        <v>3</v>
      </c>
      <c r="D51" s="27">
        <v>2000</v>
      </c>
      <c r="E51" s="28">
        <v>1</v>
      </c>
      <c r="F51" s="23">
        <v>0</v>
      </c>
    </row>
    <row r="52" spans="1:6" x14ac:dyDescent="0.25">
      <c r="A52" s="23">
        <v>0</v>
      </c>
      <c r="B52" s="23">
        <v>595</v>
      </c>
      <c r="C52" s="23">
        <v>18</v>
      </c>
      <c r="D52" s="27">
        <v>29000</v>
      </c>
      <c r="E52" s="28">
        <v>0.78</v>
      </c>
      <c r="F52" s="23">
        <v>0</v>
      </c>
    </row>
    <row r="53" spans="1:6" x14ac:dyDescent="0.25">
      <c r="A53" s="23">
        <v>1</v>
      </c>
      <c r="B53" s="23">
        <v>733</v>
      </c>
      <c r="C53" s="23">
        <v>15</v>
      </c>
      <c r="D53" s="27">
        <v>13000</v>
      </c>
      <c r="E53" s="28">
        <v>0.24</v>
      </c>
      <c r="F53" s="23">
        <v>1</v>
      </c>
    </row>
    <row r="54" spans="1:6" x14ac:dyDescent="0.25">
      <c r="A54" s="23"/>
      <c r="B54" s="21"/>
      <c r="C54" s="21"/>
      <c r="D54" s="27"/>
      <c r="E54" s="28"/>
      <c r="F54" s="2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10.2</vt:lpstr>
      <vt:lpstr>10.3</vt:lpstr>
      <vt:lpstr>10.4</vt:lpstr>
      <vt:lpstr>10.11</vt:lpstr>
      <vt:lpstr>10.11Sort</vt:lpstr>
      <vt:lpstr>HC_Output</vt:lpstr>
      <vt:lpstr>HC_Clusters</vt:lpstr>
      <vt:lpstr>HC_Dendrogram</vt:lpstr>
      <vt:lpstr>10.13</vt:lpstr>
      <vt:lpstr>KNNC_Output</vt:lpstr>
      <vt:lpstr>KNNC_TrainingLiftChart</vt:lpstr>
      <vt:lpstr>KNNC_Stored</vt:lpstr>
      <vt:lpstr>10.14</vt:lpstr>
      <vt:lpstr>DA_Output</vt:lpstr>
      <vt:lpstr>DA_TrainingLiftChartLDA</vt:lpstr>
      <vt:lpstr>DA_Stored</vt:lpstr>
      <vt:lpstr>10.15</vt:lpstr>
      <vt:lpstr>LR_Output</vt:lpstr>
      <vt:lpstr>LR_TrainingLiftChart</vt:lpstr>
      <vt:lpstr>LR_Stored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Wen Wang</dc:creator>
  <cp:lastModifiedBy>Marjorie Blanco</cp:lastModifiedBy>
  <dcterms:created xsi:type="dcterms:W3CDTF">2015-11-17T22:44:25Z</dcterms:created>
  <dcterms:modified xsi:type="dcterms:W3CDTF">2017-11-15T07:58:42Z</dcterms:modified>
</cp:coreProperties>
</file>