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9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0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\Documents\DA310FinalProject\"/>
    </mc:Choice>
  </mc:AlternateContent>
  <bookViews>
    <workbookView xWindow="0" yWindow="0" windowWidth="20490" windowHeight="6930" tabRatio="738" xr2:uid="{00000000-000D-0000-FFFF-FFFF00000000}"/>
  </bookViews>
  <sheets>
    <sheet name="Data" sheetId="31" r:id="rId1"/>
    <sheet name="Mode" sheetId="32" r:id="rId2"/>
    <sheet name="Z-Score" sheetId="2" r:id="rId3"/>
    <sheet name="Histogram" sheetId="17" r:id="rId4"/>
    <sheet name="Intervals" sheetId="15" r:id="rId5"/>
    <sheet name="ConfidenceInterval" sheetId="33" r:id="rId6"/>
    <sheet name="Scatter" sheetId="13" r:id="rId7"/>
    <sheet name="SummaryStats" sheetId="16" r:id="rId8"/>
    <sheet name="R1" sheetId="14" r:id="rId9"/>
    <sheet name="R2" sheetId="36" r:id="rId10"/>
    <sheet name="R3" sheetId="22" r:id="rId11"/>
    <sheet name="R4" sheetId="23" r:id="rId12"/>
    <sheet name="R5" sheetId="27" r:id="rId13"/>
    <sheet name="Sheet14" sheetId="44" r:id="rId14"/>
    <sheet name="Correlation" sheetId="21" r:id="rId15"/>
    <sheet name="CleanUpSteps" sheetId="3" r:id="rId16"/>
    <sheet name="OutlierSummary" sheetId="30" r:id="rId17"/>
    <sheet name="OriginalData" sheetId="1" r:id="rId18"/>
    <sheet name="Removed" sheetId="20" r:id="rId19"/>
  </sheets>
  <definedNames>
    <definedName name="_xlnm._FilterDatabase" localSheetId="3" hidden="1">Histogram!$A$1:$P$141</definedName>
    <definedName name="_xlnm._FilterDatabase" localSheetId="1" hidden="1">Mode!$J$1:$J$141</definedName>
    <definedName name="_xlnm._FilterDatabase" localSheetId="17" hidden="1">OriginalData!$A$1:$AA$222</definedName>
    <definedName name="_xlnm._FilterDatabase" localSheetId="8" hidden="1">'R1'!$A$1:$G$141</definedName>
    <definedName name="_xlnm._FilterDatabase" localSheetId="18" hidden="1">Removed!$A$1:$AD$223</definedName>
    <definedName name="_xlnm._FilterDatabase" localSheetId="6" hidden="1">Scatter!$A$1:$H$141</definedName>
    <definedName name="_xlnm._FilterDatabase" localSheetId="2" hidden="1">'Z-Score'!$A$1:$BG$141</definedName>
    <definedName name="_xlchart.v1.0" hidden="1">Histogram!$G$1</definedName>
    <definedName name="_xlchart.v1.1" hidden="1">Histogram!$G$2:$G$141</definedName>
    <definedName name="_xlchart.v1.10" hidden="1">Histogram!$C$2:$C$141</definedName>
    <definedName name="_xlchart.v1.11" hidden="1">Scatter!$E$1</definedName>
    <definedName name="_xlchart.v1.12" hidden="1">Scatter!$E$2:$E$141</definedName>
    <definedName name="_xlchart.v1.13" hidden="1">Scatter!$F$1</definedName>
    <definedName name="_xlchart.v1.14" hidden="1">Scatter!$F$2:$F$141</definedName>
    <definedName name="_xlchart.v1.15" hidden="1">Scatter!$H$1</definedName>
    <definedName name="_xlchart.v1.16" hidden="1">Scatter!$H$2:$H$141</definedName>
    <definedName name="_xlchart.v1.17" hidden="1">Scatter!$D$1</definedName>
    <definedName name="_xlchart.v1.18" hidden="1">Scatter!$D$2:$D$141</definedName>
    <definedName name="_xlchart.v1.19" hidden="1">Scatter!$C$1</definedName>
    <definedName name="_xlchart.v1.2" hidden="1">Histogram!$C$2:$C$141</definedName>
    <definedName name="_xlchart.v1.20" hidden="1">Scatter!$C$2:$C$141</definedName>
    <definedName name="_xlchart.v1.21" hidden="1">Scatter!$H$1</definedName>
    <definedName name="_xlchart.v1.22" hidden="1">Scatter!$H$2:$H$141</definedName>
    <definedName name="_xlchart.v1.23" hidden="1">Scatter!$H$1</definedName>
    <definedName name="_xlchart.v1.24" hidden="1">Scatter!$H$2:$H$141</definedName>
    <definedName name="_xlchart.v1.25" hidden="1">Scatter!$B$1</definedName>
    <definedName name="_xlchart.v1.26" hidden="1">Scatter!$B$2:$B$141</definedName>
    <definedName name="_xlchart.v1.27" hidden="1">Scatter!$C$1</definedName>
    <definedName name="_xlchart.v1.28" hidden="1">Scatter!$C$2:$C$141</definedName>
    <definedName name="_xlchart.v1.29" hidden="1">Scatter!$F$1</definedName>
    <definedName name="_xlchart.v1.3" hidden="1">Histogram!$E$1</definedName>
    <definedName name="_xlchart.v1.30" hidden="1">Scatter!$F$2:$F$141</definedName>
    <definedName name="_xlchart.v1.4" hidden="1">Histogram!$E$2:$E$141</definedName>
    <definedName name="_xlchart.v1.5" hidden="1">Histogram!$F$1</definedName>
    <definedName name="_xlchart.v1.6" hidden="1">Histogram!$F$2:$F$141</definedName>
    <definedName name="_xlchart.v1.7" hidden="1">Histogram!$D$1</definedName>
    <definedName name="_xlchart.v1.8" hidden="1">Histogram!$D$2:$D$141</definedName>
    <definedName name="_xlchart.v1.9" hidden="1">Histogram!$B$2:$B$141</definedName>
    <definedName name="AGE">'Z-Score'!$G$2:$G$141</definedName>
    <definedName name="BATHS">'Z-Score'!$D$2:$D$141</definedName>
    <definedName name="BEDS">'Z-Score'!$C$2:$C$141</definedName>
    <definedName name="LOT_SIZE">'Z-Score'!$F$2:$F$141</definedName>
    <definedName name="PRICE">'Z-Score'!$B$2:$B$141</definedName>
    <definedName name="solver_typ" localSheetId="6" hidden="1">2</definedName>
    <definedName name="solver_ver" localSheetId="6" hidden="1">16</definedName>
    <definedName name="SQUARE_FEET">'Z-Score'!$E$2:$E$141</definedName>
  </definedNames>
  <calcPr calcId="171027"/>
</workbook>
</file>

<file path=xl/calcChain.xml><?xml version="1.0" encoding="utf-8"?>
<calcChain xmlns="http://schemas.openxmlformats.org/spreadsheetml/2006/main">
  <c r="G25" i="27" l="1"/>
  <c r="AI3" i="27"/>
  <c r="AI10" i="27"/>
  <c r="AI11" i="27"/>
  <c r="AI12" i="27"/>
  <c r="AI13" i="27"/>
  <c r="AI18" i="27"/>
  <c r="AI19" i="27"/>
  <c r="AI20" i="27"/>
  <c r="AI21" i="27"/>
  <c r="AI26" i="27"/>
  <c r="AI27" i="27"/>
  <c r="AI28" i="27"/>
  <c r="AI29" i="27"/>
  <c r="AI34" i="27"/>
  <c r="AI35" i="27"/>
  <c r="AI36" i="27"/>
  <c r="AI37" i="27"/>
  <c r="AI42" i="27"/>
  <c r="AI43" i="27"/>
  <c r="AI44" i="27"/>
  <c r="AI45" i="27"/>
  <c r="AI50" i="27"/>
  <c r="AI51" i="27"/>
  <c r="AI52" i="27"/>
  <c r="AI53" i="27"/>
  <c r="AI58" i="27"/>
  <c r="AI59" i="27"/>
  <c r="AI60" i="27"/>
  <c r="AI61" i="27"/>
  <c r="AI66" i="27"/>
  <c r="AI67" i="27"/>
  <c r="AI68" i="27"/>
  <c r="AI69" i="27"/>
  <c r="AI74" i="27"/>
  <c r="AI75" i="27"/>
  <c r="AI76" i="27"/>
  <c r="AI77" i="27"/>
  <c r="AI82" i="27"/>
  <c r="AI83" i="27"/>
  <c r="AI84" i="27"/>
  <c r="AI85" i="27"/>
  <c r="AI90" i="27"/>
  <c r="AI91" i="27"/>
  <c r="AI92" i="27"/>
  <c r="AI93" i="27"/>
  <c r="AI98" i="27"/>
  <c r="AI99" i="27"/>
  <c r="AI100" i="27"/>
  <c r="AI101" i="27"/>
  <c r="AI106" i="27"/>
  <c r="AI107" i="27"/>
  <c r="AI108" i="27"/>
  <c r="AI109" i="27"/>
  <c r="AI114" i="27"/>
  <c r="AI115" i="27"/>
  <c r="AI116" i="27"/>
  <c r="AI117" i="27"/>
  <c r="AI122" i="27"/>
  <c r="AI123" i="27"/>
  <c r="AI124" i="27"/>
  <c r="AI125" i="27"/>
  <c r="AI130" i="27"/>
  <c r="AI131" i="27"/>
  <c r="AI132" i="27"/>
  <c r="AI133" i="27"/>
  <c r="AH3" i="27"/>
  <c r="AH4" i="27"/>
  <c r="AI4" i="27" s="1"/>
  <c r="AH5" i="27"/>
  <c r="AI5" i="27" s="1"/>
  <c r="AH6" i="27"/>
  <c r="AI6" i="27" s="1"/>
  <c r="AH7" i="27"/>
  <c r="AI7" i="27" s="1"/>
  <c r="AH8" i="27"/>
  <c r="AI8" i="27" s="1"/>
  <c r="AH9" i="27"/>
  <c r="AI9" i="27" s="1"/>
  <c r="AH10" i="27"/>
  <c r="AH11" i="27"/>
  <c r="AH12" i="27"/>
  <c r="AH13" i="27"/>
  <c r="AH14" i="27"/>
  <c r="AI14" i="27" s="1"/>
  <c r="AH15" i="27"/>
  <c r="AI15" i="27" s="1"/>
  <c r="AH16" i="27"/>
  <c r="AI16" i="27" s="1"/>
  <c r="AH17" i="27"/>
  <c r="AI17" i="27" s="1"/>
  <c r="AH18" i="27"/>
  <c r="AH19" i="27"/>
  <c r="AH20" i="27"/>
  <c r="AH21" i="27"/>
  <c r="AH22" i="27"/>
  <c r="AI22" i="27" s="1"/>
  <c r="AH23" i="27"/>
  <c r="AI23" i="27" s="1"/>
  <c r="AH24" i="27"/>
  <c r="AI24" i="27" s="1"/>
  <c r="AH25" i="27"/>
  <c r="AI25" i="27" s="1"/>
  <c r="AH26" i="27"/>
  <c r="AH27" i="27"/>
  <c r="AH28" i="27"/>
  <c r="AH29" i="27"/>
  <c r="AH30" i="27"/>
  <c r="AI30" i="27" s="1"/>
  <c r="AH31" i="27"/>
  <c r="AI31" i="27" s="1"/>
  <c r="AH32" i="27"/>
  <c r="AI32" i="27" s="1"/>
  <c r="AH33" i="27"/>
  <c r="AI33" i="27" s="1"/>
  <c r="AH34" i="27"/>
  <c r="AH35" i="27"/>
  <c r="AH36" i="27"/>
  <c r="AH37" i="27"/>
  <c r="AH38" i="27"/>
  <c r="AI38" i="27" s="1"/>
  <c r="AH39" i="27"/>
  <c r="AI39" i="27" s="1"/>
  <c r="AH40" i="27"/>
  <c r="AI40" i="27" s="1"/>
  <c r="AH41" i="27"/>
  <c r="AI41" i="27" s="1"/>
  <c r="AH42" i="27"/>
  <c r="AH43" i="27"/>
  <c r="AH44" i="27"/>
  <c r="AH45" i="27"/>
  <c r="AH46" i="27"/>
  <c r="AI46" i="27" s="1"/>
  <c r="AH47" i="27"/>
  <c r="AI47" i="27" s="1"/>
  <c r="AH48" i="27"/>
  <c r="AI48" i="27" s="1"/>
  <c r="AH49" i="27"/>
  <c r="AI49" i="27" s="1"/>
  <c r="AH50" i="27"/>
  <c r="AH51" i="27"/>
  <c r="AH52" i="27"/>
  <c r="AH53" i="27"/>
  <c r="AH54" i="27"/>
  <c r="AI54" i="27" s="1"/>
  <c r="AH55" i="27"/>
  <c r="AI55" i="27" s="1"/>
  <c r="AH56" i="27"/>
  <c r="AI56" i="27" s="1"/>
  <c r="AH57" i="27"/>
  <c r="AI57" i="27" s="1"/>
  <c r="AH58" i="27"/>
  <c r="AH59" i="27"/>
  <c r="AH60" i="27"/>
  <c r="AH61" i="27"/>
  <c r="AH62" i="27"/>
  <c r="AI62" i="27" s="1"/>
  <c r="AH63" i="27"/>
  <c r="AI63" i="27" s="1"/>
  <c r="AH64" i="27"/>
  <c r="AI64" i="27" s="1"/>
  <c r="AH65" i="27"/>
  <c r="AI65" i="27" s="1"/>
  <c r="AH66" i="27"/>
  <c r="AH67" i="27"/>
  <c r="AH68" i="27"/>
  <c r="AH69" i="27"/>
  <c r="AH70" i="27"/>
  <c r="AI70" i="27" s="1"/>
  <c r="AH71" i="27"/>
  <c r="AI71" i="27" s="1"/>
  <c r="AH72" i="27"/>
  <c r="AI72" i="27" s="1"/>
  <c r="AH73" i="27"/>
  <c r="AI73" i="27" s="1"/>
  <c r="AH74" i="27"/>
  <c r="AH75" i="27"/>
  <c r="AH76" i="27"/>
  <c r="AH77" i="27"/>
  <c r="AH78" i="27"/>
  <c r="AI78" i="27" s="1"/>
  <c r="AH79" i="27"/>
  <c r="AI79" i="27" s="1"/>
  <c r="AH80" i="27"/>
  <c r="AI80" i="27" s="1"/>
  <c r="AH81" i="27"/>
  <c r="AI81" i="27" s="1"/>
  <c r="AH82" i="27"/>
  <c r="AH83" i="27"/>
  <c r="AH84" i="27"/>
  <c r="AH85" i="27"/>
  <c r="AH86" i="27"/>
  <c r="AI86" i="27" s="1"/>
  <c r="AH87" i="27"/>
  <c r="AI87" i="27" s="1"/>
  <c r="AH88" i="27"/>
  <c r="AI88" i="27" s="1"/>
  <c r="AH89" i="27"/>
  <c r="AI89" i="27" s="1"/>
  <c r="AH90" i="27"/>
  <c r="AH91" i="27"/>
  <c r="AH92" i="27"/>
  <c r="AH93" i="27"/>
  <c r="AH94" i="27"/>
  <c r="AI94" i="27" s="1"/>
  <c r="AH95" i="27"/>
  <c r="AI95" i="27" s="1"/>
  <c r="AH96" i="27"/>
  <c r="AI96" i="27" s="1"/>
  <c r="AH97" i="27"/>
  <c r="AI97" i="27" s="1"/>
  <c r="AH98" i="27"/>
  <c r="AH99" i="27"/>
  <c r="AH100" i="27"/>
  <c r="AH101" i="27"/>
  <c r="AH102" i="27"/>
  <c r="AI102" i="27" s="1"/>
  <c r="AH103" i="27"/>
  <c r="AI103" i="27" s="1"/>
  <c r="AH104" i="27"/>
  <c r="AI104" i="27" s="1"/>
  <c r="AH105" i="27"/>
  <c r="AI105" i="27" s="1"/>
  <c r="AH106" i="27"/>
  <c r="AH107" i="27"/>
  <c r="AH108" i="27"/>
  <c r="AH109" i="27"/>
  <c r="AH110" i="27"/>
  <c r="AI110" i="27" s="1"/>
  <c r="AH111" i="27"/>
  <c r="AI111" i="27" s="1"/>
  <c r="AH112" i="27"/>
  <c r="AI112" i="27" s="1"/>
  <c r="AH113" i="27"/>
  <c r="AI113" i="27" s="1"/>
  <c r="AH114" i="27"/>
  <c r="AH115" i="27"/>
  <c r="AH116" i="27"/>
  <c r="AH117" i="27"/>
  <c r="AH118" i="27"/>
  <c r="AI118" i="27" s="1"/>
  <c r="AH119" i="27"/>
  <c r="AI119" i="27" s="1"/>
  <c r="AH120" i="27"/>
  <c r="AI120" i="27" s="1"/>
  <c r="AH121" i="27"/>
  <c r="AI121" i="27" s="1"/>
  <c r="AH122" i="27"/>
  <c r="AH123" i="27"/>
  <c r="AH124" i="27"/>
  <c r="AH125" i="27"/>
  <c r="AH126" i="27"/>
  <c r="AI126" i="27" s="1"/>
  <c r="AH127" i="27"/>
  <c r="AI127" i="27" s="1"/>
  <c r="AH128" i="27"/>
  <c r="AI128" i="27" s="1"/>
  <c r="AH129" i="27"/>
  <c r="AI129" i="27" s="1"/>
  <c r="AH130" i="27"/>
  <c r="AH131" i="27"/>
  <c r="AH132" i="27"/>
  <c r="AH133" i="27"/>
  <c r="AH134" i="27"/>
  <c r="AI134" i="27" s="1"/>
  <c r="AH2" i="27"/>
  <c r="AI2" i="27" s="1"/>
  <c r="D15" i="15"/>
  <c r="C15" i="15"/>
  <c r="B15" i="15"/>
  <c r="B14" i="15"/>
  <c r="C4" i="44"/>
  <c r="C1" i="44"/>
  <c r="C3" i="44"/>
  <c r="C2" i="44"/>
  <c r="P42" i="16"/>
  <c r="M42" i="16"/>
  <c r="J42" i="16"/>
  <c r="G42" i="16"/>
  <c r="D42" i="16"/>
  <c r="D39" i="16"/>
  <c r="B19" i="33"/>
  <c r="B18" i="33"/>
  <c r="B12" i="33"/>
  <c r="B11" i="33"/>
  <c r="B5" i="33"/>
  <c r="B4" i="33"/>
  <c r="L3" i="32" l="1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L36" i="32"/>
  <c r="L37" i="32"/>
  <c r="L38" i="32"/>
  <c r="L39" i="32"/>
  <c r="L40" i="32"/>
  <c r="L41" i="32"/>
  <c r="L42" i="32"/>
  <c r="L43" i="32"/>
  <c r="L44" i="32"/>
  <c r="L45" i="32"/>
  <c r="L46" i="32"/>
  <c r="L47" i="32"/>
  <c r="L48" i="32"/>
  <c r="L49" i="32"/>
  <c r="L50" i="32"/>
  <c r="L51" i="32"/>
  <c r="L52" i="32"/>
  <c r="L53" i="32"/>
  <c r="L54" i="32"/>
  <c r="L55" i="32"/>
  <c r="L2" i="32"/>
  <c r="J3" i="32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62" i="32"/>
  <c r="J63" i="32"/>
  <c r="J64" i="32"/>
  <c r="J65" i="32"/>
  <c r="J66" i="32"/>
  <c r="J67" i="32"/>
  <c r="J68" i="32"/>
  <c r="J69" i="32"/>
  <c r="J70" i="32"/>
  <c r="J71" i="32"/>
  <c r="J72" i="32"/>
  <c r="J73" i="32"/>
  <c r="J74" i="32"/>
  <c r="J75" i="32"/>
  <c r="J76" i="32"/>
  <c r="J77" i="32"/>
  <c r="J78" i="32"/>
  <c r="J79" i="32"/>
  <c r="J80" i="32"/>
  <c r="J81" i="32"/>
  <c r="J82" i="32"/>
  <c r="J83" i="32"/>
  <c r="J84" i="32"/>
  <c r="J85" i="32"/>
  <c r="J86" i="32"/>
  <c r="J87" i="32"/>
  <c r="J88" i="32"/>
  <c r="J89" i="32"/>
  <c r="J90" i="32"/>
  <c r="J91" i="32"/>
  <c r="J92" i="32"/>
  <c r="J93" i="32"/>
  <c r="J94" i="32"/>
  <c r="J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115" i="32"/>
  <c r="J116" i="32"/>
  <c r="J117" i="32"/>
  <c r="J118" i="32"/>
  <c r="J119" i="32"/>
  <c r="J120" i="32"/>
  <c r="J121" i="32"/>
  <c r="J122" i="32"/>
  <c r="J123" i="32"/>
  <c r="J124" i="32"/>
  <c r="J125" i="32"/>
  <c r="J126" i="32"/>
  <c r="J127" i="32"/>
  <c r="J128" i="32"/>
  <c r="J129" i="32"/>
  <c r="J130" i="32"/>
  <c r="J131" i="32"/>
  <c r="J132" i="32"/>
  <c r="J133" i="32"/>
  <c r="J134" i="32"/>
  <c r="J135" i="32"/>
  <c r="J136" i="32"/>
  <c r="J137" i="32"/>
  <c r="J2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H101" i="32"/>
  <c r="H102" i="32"/>
  <c r="H103" i="32"/>
  <c r="H104" i="32"/>
  <c r="H105" i="32"/>
  <c r="H106" i="32"/>
  <c r="H107" i="32"/>
  <c r="H108" i="32"/>
  <c r="H109" i="32"/>
  <c r="H110" i="32"/>
  <c r="H111" i="32"/>
  <c r="H112" i="32"/>
  <c r="H113" i="32"/>
  <c r="H114" i="32"/>
  <c r="H115" i="32"/>
  <c r="H116" i="32"/>
  <c r="H117" i="32"/>
  <c r="H118" i="32"/>
  <c r="H119" i="32"/>
  <c r="H120" i="32"/>
  <c r="H121" i="32"/>
  <c r="H122" i="32"/>
  <c r="H123" i="32"/>
  <c r="H124" i="32"/>
  <c r="H125" i="32"/>
  <c r="H126" i="32"/>
  <c r="H127" i="32"/>
  <c r="H128" i="32"/>
  <c r="H129" i="32"/>
  <c r="H130" i="32"/>
  <c r="H131" i="32"/>
  <c r="H132" i="32"/>
  <c r="H2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" i="32"/>
  <c r="D3" i="32"/>
  <c r="D4" i="32"/>
  <c r="D5" i="32"/>
  <c r="D6" i="32"/>
  <c r="D7" i="32"/>
  <c r="D8" i="32"/>
  <c r="D9" i="32"/>
  <c r="D2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2" i="3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2" i="2"/>
  <c r="G141" i="31"/>
  <c r="G140" i="31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19" i="31"/>
  <c r="G118" i="31"/>
  <c r="G117" i="31"/>
  <c r="G116" i="31"/>
  <c r="G115" i="31"/>
  <c r="G114" i="31"/>
  <c r="G113" i="31"/>
  <c r="G112" i="31"/>
  <c r="G111" i="31"/>
  <c r="G110" i="31"/>
  <c r="G109" i="31"/>
  <c r="G108" i="31"/>
  <c r="G107" i="31"/>
  <c r="G106" i="31"/>
  <c r="G105" i="31"/>
  <c r="G104" i="31"/>
  <c r="G103" i="31"/>
  <c r="G102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3" i="31"/>
  <c r="G82" i="31"/>
  <c r="G81" i="31"/>
  <c r="G80" i="31"/>
  <c r="G79" i="31"/>
  <c r="G78" i="31"/>
  <c r="G77" i="31"/>
  <c r="G76" i="31"/>
  <c r="G75" i="31"/>
  <c r="G74" i="31"/>
  <c r="G73" i="31"/>
  <c r="G72" i="31"/>
  <c r="G71" i="31"/>
  <c r="G70" i="31"/>
  <c r="G69" i="31"/>
  <c r="G68" i="31"/>
  <c r="G67" i="31"/>
  <c r="G66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G3" i="31"/>
  <c r="G2" i="31"/>
  <c r="AG18" i="14"/>
  <c r="J138" i="32" l="1"/>
  <c r="L56" i="32"/>
  <c r="F26" i="32"/>
  <c r="H133" i="32"/>
  <c r="D10" i="32"/>
  <c r="B131" i="32"/>
  <c r="AA24" i="13"/>
  <c r="P22" i="16"/>
  <c r="D20" i="16"/>
  <c r="S18" i="16"/>
  <c r="S17" i="16"/>
  <c r="J22" i="16" l="1"/>
  <c r="H223" i="20"/>
  <c r="G223" i="20"/>
  <c r="F223" i="20"/>
  <c r="E223" i="20"/>
  <c r="D223" i="20"/>
  <c r="C223" i="20"/>
  <c r="I223" i="20"/>
  <c r="J223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" i="20"/>
  <c r="L223" i="20"/>
  <c r="K223" i="20"/>
  <c r="D12" i="15"/>
  <c r="E12" i="15"/>
  <c r="F12" i="15"/>
  <c r="D13" i="15"/>
  <c r="E13" i="15"/>
  <c r="F13" i="15"/>
  <c r="B13" i="15"/>
  <c r="C13" i="15"/>
  <c r="C12" i="15"/>
  <c r="B12" i="15"/>
  <c r="AA23" i="13"/>
  <c r="AA22" i="13"/>
  <c r="AA20" i="13"/>
  <c r="AA21" i="13"/>
  <c r="B5" i="15"/>
  <c r="F14" i="15" l="1"/>
  <c r="F16" i="15" s="1"/>
  <c r="M223" i="20"/>
  <c r="D14" i="15"/>
  <c r="C14" i="15"/>
  <c r="E14" i="15"/>
  <c r="E15" i="15" s="1"/>
  <c r="B16" i="15"/>
  <c r="F15" i="15" l="1"/>
  <c r="E16" i="15"/>
  <c r="D16" i="15"/>
  <c r="C16" i="15"/>
  <c r="B10" i="15" l="1"/>
  <c r="P18" i="16" l="1"/>
  <c r="P17" i="16"/>
  <c r="M18" i="16"/>
  <c r="M17" i="16"/>
  <c r="J18" i="16"/>
  <c r="J17" i="16"/>
  <c r="G18" i="16"/>
  <c r="G17" i="16"/>
  <c r="D18" i="16"/>
  <c r="D17" i="16"/>
  <c r="D19" i="16"/>
  <c r="G19" i="16"/>
  <c r="J19" i="16"/>
  <c r="M19" i="16"/>
  <c r="P19" i="16"/>
  <c r="G20" i="16"/>
  <c r="J20" i="16"/>
  <c r="M20" i="16"/>
  <c r="P20" i="16"/>
  <c r="D22" i="16"/>
  <c r="G22" i="16"/>
  <c r="M22" i="16"/>
  <c r="D10" i="15"/>
  <c r="C10" i="15"/>
  <c r="F10" i="15"/>
  <c r="F5" i="15"/>
  <c r="E10" i="15"/>
  <c r="E5" i="15"/>
  <c r="D5" i="15"/>
  <c r="C5" i="15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2" i="1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2" i="2"/>
  <c r="O131" i="2" l="1"/>
  <c r="O123" i="2"/>
  <c r="O139" i="2"/>
  <c r="O91" i="2"/>
  <c r="O19" i="2"/>
  <c r="O122" i="2"/>
  <c r="O129" i="2"/>
  <c r="O105" i="2"/>
  <c r="O120" i="2"/>
  <c r="O112" i="2"/>
  <c r="O104" i="2"/>
  <c r="O96" i="2"/>
  <c r="O88" i="2"/>
  <c r="O80" i="2"/>
  <c r="O72" i="2"/>
  <c r="O64" i="2"/>
  <c r="O56" i="2"/>
  <c r="O48" i="2"/>
  <c r="O40" i="2"/>
  <c r="O32" i="2"/>
  <c r="O24" i="2"/>
  <c r="O16" i="2"/>
  <c r="O8" i="2"/>
  <c r="O135" i="2"/>
  <c r="O127" i="2"/>
  <c r="O119" i="2"/>
  <c r="O111" i="2"/>
  <c r="O103" i="2"/>
  <c r="O95" i="2"/>
  <c r="O87" i="2"/>
  <c r="O79" i="2"/>
  <c r="O71" i="2"/>
  <c r="O63" i="2"/>
  <c r="O55" i="2"/>
  <c r="O47" i="2"/>
  <c r="O39" i="2"/>
  <c r="O31" i="2"/>
  <c r="O23" i="2"/>
  <c r="O15" i="2"/>
  <c r="O7" i="2"/>
  <c r="O107" i="2"/>
  <c r="O35" i="2"/>
  <c r="O98" i="2"/>
  <c r="O113" i="2"/>
  <c r="O136" i="2"/>
  <c r="O110" i="2"/>
  <c r="O51" i="2"/>
  <c r="O106" i="2"/>
  <c r="O97" i="2"/>
  <c r="O128" i="2"/>
  <c r="O2" i="2"/>
  <c r="O134" i="2"/>
  <c r="O126" i="2"/>
  <c r="O118" i="2"/>
  <c r="O102" i="2"/>
  <c r="O94" i="2"/>
  <c r="O86" i="2"/>
  <c r="O78" i="2"/>
  <c r="O70" i="2"/>
  <c r="O62" i="2"/>
  <c r="O54" i="2"/>
  <c r="O46" i="2"/>
  <c r="O38" i="2"/>
  <c r="O30" i="2"/>
  <c r="O22" i="2"/>
  <c r="O14" i="2"/>
  <c r="O6" i="2"/>
  <c r="O141" i="2"/>
  <c r="O133" i="2"/>
  <c r="O125" i="2"/>
  <c r="O117" i="2"/>
  <c r="O109" i="2"/>
  <c r="O101" i="2"/>
  <c r="O93" i="2"/>
  <c r="O85" i="2"/>
  <c r="O77" i="2"/>
  <c r="O69" i="2"/>
  <c r="O61" i="2"/>
  <c r="O53" i="2"/>
  <c r="O45" i="2"/>
  <c r="O37" i="2"/>
  <c r="O29" i="2"/>
  <c r="O21" i="2"/>
  <c r="O13" i="2"/>
  <c r="O5" i="2"/>
  <c r="O75" i="2"/>
  <c r="O43" i="2"/>
  <c r="O138" i="2"/>
  <c r="O137" i="2"/>
  <c r="O140" i="2"/>
  <c r="O132" i="2"/>
  <c r="O124" i="2"/>
  <c r="O116" i="2"/>
  <c r="O108" i="2"/>
  <c r="O100" i="2"/>
  <c r="O92" i="2"/>
  <c r="O84" i="2"/>
  <c r="O76" i="2"/>
  <c r="O68" i="2"/>
  <c r="O60" i="2"/>
  <c r="O52" i="2"/>
  <c r="O44" i="2"/>
  <c r="O36" i="2"/>
  <c r="O28" i="2"/>
  <c r="O20" i="2"/>
  <c r="O12" i="2"/>
  <c r="O4" i="2"/>
  <c r="O115" i="2"/>
  <c r="O59" i="2"/>
  <c r="O11" i="2"/>
  <c r="O3" i="2"/>
  <c r="O99" i="2"/>
  <c r="O67" i="2"/>
  <c r="O130" i="2"/>
  <c r="O90" i="2"/>
  <c r="O82" i="2"/>
  <c r="O74" i="2"/>
  <c r="O66" i="2"/>
  <c r="O58" i="2"/>
  <c r="O50" i="2"/>
  <c r="O42" i="2"/>
  <c r="O34" i="2"/>
  <c r="O26" i="2"/>
  <c r="O18" i="2"/>
  <c r="O10" i="2"/>
  <c r="O83" i="2"/>
  <c r="O27" i="2"/>
  <c r="O114" i="2"/>
  <c r="O121" i="2"/>
  <c r="O89" i="2"/>
  <c r="O81" i="2"/>
  <c r="O73" i="2"/>
  <c r="O65" i="2"/>
  <c r="O57" i="2"/>
  <c r="O49" i="2"/>
  <c r="O41" i="2"/>
  <c r="O33" i="2"/>
  <c r="O25" i="2"/>
  <c r="O17" i="2"/>
  <c r="O9" i="2"/>
  <c r="D21" i="16"/>
  <c r="D41" i="16" s="1"/>
  <c r="S22" i="16"/>
  <c r="S20" i="16"/>
  <c r="S19" i="16"/>
  <c r="G5" i="15"/>
  <c r="G21" i="16"/>
  <c r="G39" i="16" s="1"/>
  <c r="P21" i="16"/>
  <c r="P39" i="16" s="1"/>
  <c r="M21" i="16"/>
  <c r="M40" i="16" s="1"/>
  <c r="E4" i="15"/>
  <c r="E2" i="15" s="1"/>
  <c r="D4" i="15"/>
  <c r="D2" i="15" s="1"/>
  <c r="J21" i="16"/>
  <c r="J39" i="16" s="1"/>
  <c r="F8" i="15"/>
  <c r="G12" i="15"/>
  <c r="G13" i="15"/>
  <c r="G10" i="15"/>
  <c r="E7" i="15"/>
  <c r="E8" i="15"/>
  <c r="D8" i="15"/>
  <c r="C4" i="15"/>
  <c r="C2" i="15" s="1"/>
  <c r="D7" i="15"/>
  <c r="C8" i="15"/>
  <c r="F3" i="15"/>
  <c r="F4" i="15"/>
  <c r="F2" i="15" s="1"/>
  <c r="F6" i="15"/>
  <c r="F7" i="15"/>
  <c r="E3" i="15"/>
  <c r="E6" i="15"/>
  <c r="D3" i="15"/>
  <c r="D6" i="15"/>
  <c r="C3" i="15"/>
  <c r="C6" i="15"/>
  <c r="C7" i="15"/>
  <c r="B8" i="15"/>
  <c r="B3" i="15"/>
  <c r="B4" i="15"/>
  <c r="B2" i="15" s="1"/>
  <c r="B6" i="15"/>
  <c r="B7" i="15"/>
  <c r="D40" i="16" l="1"/>
  <c r="G4" i="15"/>
  <c r="G2" i="15" s="1"/>
  <c r="S42" i="16"/>
  <c r="J41" i="16"/>
  <c r="J40" i="16"/>
  <c r="M39" i="16"/>
  <c r="M41" i="16"/>
  <c r="P40" i="16"/>
  <c r="P41" i="16"/>
  <c r="G40" i="16"/>
  <c r="G41" i="16"/>
  <c r="S21" i="16"/>
  <c r="S40" i="16" s="1"/>
  <c r="G3" i="15"/>
  <c r="G7" i="15"/>
  <c r="G8" i="15"/>
  <c r="G6" i="15"/>
  <c r="G14" i="15"/>
  <c r="G15" i="15" s="1"/>
  <c r="S39" i="16" l="1"/>
  <c r="S41" i="16"/>
  <c r="G16" i="15"/>
</calcChain>
</file>

<file path=xl/sharedStrings.xml><?xml version="1.0" encoding="utf-8"?>
<sst xmlns="http://schemas.openxmlformats.org/spreadsheetml/2006/main" count="3032" uniqueCount="670">
  <si>
    <t>SALE TYPE</t>
  </si>
  <si>
    <t>SOLD DATE</t>
  </si>
  <si>
    <t>PROPERTY TYPE</t>
  </si>
  <si>
    <t>ADDRESS</t>
  </si>
  <si>
    <t>CITY</t>
  </si>
  <si>
    <t>STATE</t>
  </si>
  <si>
    <t>ZIP</t>
  </si>
  <si>
    <t>PRICE</t>
  </si>
  <si>
    <t>BEDS</t>
  </si>
  <si>
    <t>BATHS</t>
  </si>
  <si>
    <t>LOCATION</t>
  </si>
  <si>
    <t>SQUARE FEET</t>
  </si>
  <si>
    <t>LOT SIZE</t>
  </si>
  <si>
    <t>YEAR BUILT</t>
  </si>
  <si>
    <t>DAYS ON MARKET</t>
  </si>
  <si>
    <t>$/SQUARE FEET</t>
  </si>
  <si>
    <t>HOA/MONTH</t>
  </si>
  <si>
    <t>STATUS</t>
  </si>
  <si>
    <t>NEXT OPEN HOUSE START TIME</t>
  </si>
  <si>
    <t>NEXT OPEN HOUSE END TIME</t>
  </si>
  <si>
    <t>URL (SEE http://www.redfin.com/buy-a-home/comparative-market-analysis FOR INFO ON PRICING)</t>
  </si>
  <si>
    <t>SOURCE</t>
  </si>
  <si>
    <t>MLS#</t>
  </si>
  <si>
    <t>FAVORITE</t>
  </si>
  <si>
    <t>INTERESTED</t>
  </si>
  <si>
    <t>LATITUDE</t>
  </si>
  <si>
    <t>LONGITUDE</t>
  </si>
  <si>
    <t>MLS Listing</t>
  </si>
  <si>
    <t>Condo/Co-op</t>
  </si>
  <si>
    <t>2220 132nd Ave SE Unit A318</t>
  </si>
  <si>
    <t>Bellevue</t>
  </si>
  <si>
    <t>WA</t>
  </si>
  <si>
    <t>Woodridge</t>
  </si>
  <si>
    <t>Active</t>
  </si>
  <si>
    <t>http://www.redfin.com/WA/Bellevue/2220-132nd-Ave-SE-98005/unit-A318/home/39890</t>
  </si>
  <si>
    <t>NWMLS</t>
  </si>
  <si>
    <t>N</t>
  </si>
  <si>
    <t>Y</t>
  </si>
  <si>
    <t>Townhouse</t>
  </si>
  <si>
    <t>117 168th Ave NE</t>
  </si>
  <si>
    <t>Lake Sammamish</t>
  </si>
  <si>
    <t>http://www.redfin.com/WA/Bellevue/117-168th-Ave-NE-98008/home/500039</t>
  </si>
  <si>
    <t>401 100th Ave NE #108</t>
  </si>
  <si>
    <t>Downtown</t>
  </si>
  <si>
    <t>http://www.redfin.com/WA/Bellevue/401-100th-Ave-NE-98004/unit-108/home/25101</t>
  </si>
  <si>
    <t>Single Family Residential</t>
  </si>
  <si>
    <t>9433 NE 1st St</t>
  </si>
  <si>
    <t>http://www.redfin.com/WA/Bellevue/9433-NE-1st-St-98004/home/251042</t>
  </si>
  <si>
    <t>1618 W Lake Sammamish Pkwy NE</t>
  </si>
  <si>
    <t>November-9-2017 11:00 AM</t>
  </si>
  <si>
    <t>November-9-2017 01:00 PM</t>
  </si>
  <si>
    <t>http://www.redfin.com/WA/Bellevue/1618-W-Lake-Sammamish-Pkwy-NE-98008/home/326613</t>
  </si>
  <si>
    <t>15905 SE 6th St</t>
  </si>
  <si>
    <t>Lake Hills</t>
  </si>
  <si>
    <t>November-11-2017 01:00 PM</t>
  </si>
  <si>
    <t>November-11-2017 04:00 PM</t>
  </si>
  <si>
    <t>http://www.redfin.com/WA/Bellevue/15905-SE-6th-St-98008/home/426293</t>
  </si>
  <si>
    <t>1864 W Lake Sammamish Pkwy SE</t>
  </si>
  <si>
    <t>West Lake Sammamish</t>
  </si>
  <si>
    <t>http://www.redfin.com/WA/Bellevue/1864-W-Lake-Sammamish-Pkwy-SE-98008/home/326957</t>
  </si>
  <si>
    <t>12720 NE 10th Place Unit D104</t>
  </si>
  <si>
    <t>http://www.redfin.com/WA/Bellevue/12720-NE-10th-Pl-98005/unit-D104/home/351</t>
  </si>
  <si>
    <t>3518 109th Place NE #102</t>
  </si>
  <si>
    <t>Houghton</t>
  </si>
  <si>
    <t>http://www.redfin.com/WA/Bellevue/3518-109th-Pl-NE-98004/unit-102/home/26482</t>
  </si>
  <si>
    <t>10915 NE 17th St</t>
  </si>
  <si>
    <t>West Bellevue</t>
  </si>
  <si>
    <t>http://www.redfin.com/WA/Bellevue/10915-NE-17th-St-98004/home/506210</t>
  </si>
  <si>
    <t>940 178th Place NE</t>
  </si>
  <si>
    <t>Bretton Wood</t>
  </si>
  <si>
    <t>http://www.redfin.com/WA/Bellevue/940-178th-Pl-NE-98008/home/502294</t>
  </si>
  <si>
    <t>14226 NE 2nd Place Unit 65G</t>
  </si>
  <si>
    <t>East Bellevue</t>
  </si>
  <si>
    <t>http://www.redfin.com/WA/Bellevue/14226-NE-2nd-Pl-98007/unit-65G/home/65899</t>
  </si>
  <si>
    <t>1624 104th Ave SE</t>
  </si>
  <si>
    <t>http://www.redfin.com/WA/Bellevue/1624-104th-Ave-SE-98004/home/510845</t>
  </si>
  <si>
    <t>6601 127th Place SE</t>
  </si>
  <si>
    <t>Newport Hills</t>
  </si>
  <si>
    <t>http://www.redfin.com/WA/Bellevue/6601-127th-Pl-SE-98006/home/416241</t>
  </si>
  <si>
    <t>4552 130th Place SE</t>
  </si>
  <si>
    <t>Somerset</t>
  </si>
  <si>
    <t>http://www.redfin.com/WA/Bellevue/4552-130th-Pl-SE-98006/home/239749</t>
  </si>
  <si>
    <t>15240 SE 43rd St Unit B102</t>
  </si>
  <si>
    <t>Eastgate</t>
  </si>
  <si>
    <t>http://www.redfin.com/WA/Bellevue/15240-SE-43rd-St-98006/unit-B102/home/12538009</t>
  </si>
  <si>
    <t>12615 SE 25th Place</t>
  </si>
  <si>
    <t>http://www.redfin.com/WA/Bellevue/12615-SE-25th-Pl-98005/home/509573</t>
  </si>
  <si>
    <t>1805 134th Ave SE #17</t>
  </si>
  <si>
    <t>http://www.redfin.com/WA/Bellevue/1805-134th-Ave-SE-98005/unit-17/home/31262</t>
  </si>
  <si>
    <t>12719 NE 32nd St</t>
  </si>
  <si>
    <t>Cherry Crest</t>
  </si>
  <si>
    <t>http://www.redfin.com/WA/Bellevue/12719-NE-32nd-St-98005/home/509376</t>
  </si>
  <si>
    <t>4161 145th Ave NE Unit G7</t>
  </si>
  <si>
    <t>Microsoft</t>
  </si>
  <si>
    <t>http://www.redfin.com/WA/Bellevue/4161-145th-Ave-NE-98007/unit-G7/home/144233939</t>
  </si>
  <si>
    <t>11405 SE 65th St</t>
  </si>
  <si>
    <t>http://www.redfin.com/WA/Bellevue/11405-SE-65th-St-98006/home/414552</t>
  </si>
  <si>
    <t>11004 NE 11th St NE #409</t>
  </si>
  <si>
    <t>http://www.redfin.com/WA/Bellevue/11004-NE-11th-St-98004/unit-409/home/8915</t>
  </si>
  <si>
    <t>14606 SE 50th St</t>
  </si>
  <si>
    <t>http://www.redfin.com/WA/Bellevue/14606-SE-50th-St-98006/home/240838</t>
  </si>
  <si>
    <t>14602 NE 51st Place Unit D2</t>
  </si>
  <si>
    <t>http://www.redfin.com/WA/Bellevue/14602-NE-51st-Pl-98007/unit-D2/home/6033</t>
  </si>
  <si>
    <t>4106 Factoria Blvd SE #105</t>
  </si>
  <si>
    <t>Factoria</t>
  </si>
  <si>
    <t>http://www.redfin.com/WA/Bellevue/4106-Factoria-Blvd-SE-98006/unit-105/home/43646</t>
  </si>
  <si>
    <t>14309 SE 60th St</t>
  </si>
  <si>
    <t>http://www.redfin.com/WA/Bellevue/14309-SE-60th-St-98006/home/239985</t>
  </si>
  <si>
    <t>6639 161st Ave SE Unit A</t>
  </si>
  <si>
    <t>Lakemont</t>
  </si>
  <si>
    <t>http://www.redfin.com/WA/Bellevue/6545-6639-161st-Ave-SE-98006/unit-A/home/68384</t>
  </si>
  <si>
    <t>2465 132nd Ave SE</t>
  </si>
  <si>
    <t>http://www.redfin.com/WA/Bellevue/2465-132nd-Ave-SE-98005/home/508690</t>
  </si>
  <si>
    <t>1812 102nd Ave NE</t>
  </si>
  <si>
    <t>http://www.redfin.com/WA/Bellevue/1812-102nd-Ave-NE-98004/home/14373562</t>
  </si>
  <si>
    <t>15049 SE 46th St</t>
  </si>
  <si>
    <t>http://www.redfin.com/WA/Bellevue/15049-SE-46th-St-98006/home/237769</t>
  </si>
  <si>
    <t>804 109th Ave SE</t>
  </si>
  <si>
    <t>Surrey Downs</t>
  </si>
  <si>
    <t>http://www.redfin.com/WA/Bellevue/804-109th-Ave-SE-98004/home/510198</t>
  </si>
  <si>
    <t>12700 NE 8th St Unit E103</t>
  </si>
  <si>
    <t>Glendale</t>
  </si>
  <si>
    <t>http://www.redfin.com/WA/Bellevue/12700-NE-8th-St-98005/unit-E103/home/61053</t>
  </si>
  <si>
    <t>17228 NE 6th Place</t>
  </si>
  <si>
    <t>Lochmoor</t>
  </si>
  <si>
    <t>November-11-2017 01:30 PM</t>
  </si>
  <si>
    <t>November-11-2017 04:30 PM</t>
  </si>
  <si>
    <t>http://www.redfin.com/WA/Bellevue/17228-NE-6th-Pl-98008/home/499720</t>
  </si>
  <si>
    <t>3839 136th Ave NE</t>
  </si>
  <si>
    <t>Bridle Trails</t>
  </si>
  <si>
    <t>http://www.redfin.com/WA/Bellevue/3839-136th-Ave-NE-98005/home/431214</t>
  </si>
  <si>
    <t>6402 108th Ave SE</t>
  </si>
  <si>
    <t>http://www.redfin.com/WA/Bellevue/6402-108th-Ave-SE-98006/home/413466</t>
  </si>
  <si>
    <t>1576 139th Ct NE</t>
  </si>
  <si>
    <t>Crossroads</t>
  </si>
  <si>
    <t>http://www.redfin.com/WA/Bellevue/1576-139th-Ct-NE-98005/home/144187670</t>
  </si>
  <si>
    <t>1538 139th Ct NE</t>
  </si>
  <si>
    <t>http://www.redfin.com/WA/Bellevue/1538-139th-Ct-NE-98005/home/144187669</t>
  </si>
  <si>
    <t>715 143rd Ave NE #30</t>
  </si>
  <si>
    <t>http://www.redfin.com/WA/Bellevue/705-741-143rd-Ave-NE-98007/unit-30/home/602</t>
  </si>
  <si>
    <t>1415 175 Place NE</t>
  </si>
  <si>
    <t>http://www.redfin.com/WA/Bellevue/1415-175th-Pl-NE-98008/home/505393</t>
  </si>
  <si>
    <t>9671 Evergreen Dr</t>
  </si>
  <si>
    <t>Vuecrest</t>
  </si>
  <si>
    <t>http://www.redfin.com/WA/Bellevue/9671-Evergreen-Dr-98004/home/252160</t>
  </si>
  <si>
    <t>16912 SE 39th St</t>
  </si>
  <si>
    <t>Vasa Park</t>
  </si>
  <si>
    <t>http://www.redfin.com/WA/Bellevue/16912-SE-39th-St-98008/home/429636</t>
  </si>
  <si>
    <t>26 151st Place NE</t>
  </si>
  <si>
    <t>http://www.redfin.com/WA/Bellevue/26-151st-Pl-NE-98007/home/500297</t>
  </si>
  <si>
    <t>10610 NE 9th Place #606</t>
  </si>
  <si>
    <t>http://www.redfin.com/WA/Bellevue/10610-NE-9th-Pl-98004/unit-606/home/18657076</t>
  </si>
  <si>
    <t>12411 NE 4th Place</t>
  </si>
  <si>
    <t>http://www.redfin.com/WA/Bellevue/12411-NE-4th-Pl-98005/home/509209</t>
  </si>
  <si>
    <t>1840 100th Ave SE</t>
  </si>
  <si>
    <t>Enatai</t>
  </si>
  <si>
    <t>http://www.redfin.com/WA/Bellevue/1840-100th-Ave-SE-98004/home/253897</t>
  </si>
  <si>
    <t>16434 SE 42nd Place</t>
  </si>
  <si>
    <t>http://www.redfin.com/WA/Bellevue/16434-SE-42nd-Pl-98006/home/239564</t>
  </si>
  <si>
    <t>17002 SE Newport Wy</t>
  </si>
  <si>
    <t>http://www.redfin.com/WA/Bellevue/17002-SE-Newport-Way-98006/home/235704</t>
  </si>
  <si>
    <t>5705 155th Ave SE</t>
  </si>
  <si>
    <t>http://www.redfin.com/WA/Bellevue/5705-155th-Ave-SE-98006/home/239879</t>
  </si>
  <si>
    <t>16917 NE 35th St</t>
  </si>
  <si>
    <t>http://www.redfin.com/WA/Bellevue/16917-NE-35th-St-98008/home/431523</t>
  </si>
  <si>
    <t>15040 NE 14th St</t>
  </si>
  <si>
    <t>Chevy Chase</t>
  </si>
  <si>
    <t>http://www.redfin.com/WA/Bellevue/15040-NE-14th-St-98007/home/501821</t>
  </si>
  <si>
    <t>3244 113th Ave SE</t>
  </si>
  <si>
    <t>http://www.redfin.com/WA/Bellevue/3244-113th-Ave-SE-98004/home/510334</t>
  </si>
  <si>
    <t>2 Tulalip Key</t>
  </si>
  <si>
    <t>Newport Shores</t>
  </si>
  <si>
    <t>http://www.redfin.com/WA/Bellevue/2-Tulalip-Ky-98006/home/409199</t>
  </si>
  <si>
    <t>926 109th Ave SE</t>
  </si>
  <si>
    <t>http://www.redfin.com/WA/Bellevue/926-109th-Ave-SE-98004/home/510212</t>
  </si>
  <si>
    <t>6285 146th Place SE</t>
  </si>
  <si>
    <t>Forest Ridge</t>
  </si>
  <si>
    <t>http://www.redfin.com/WA/Bellevue/6285-146th-Pl-SE-98006/home/240761</t>
  </si>
  <si>
    <t>1482 NE 157th Ct #1504</t>
  </si>
  <si>
    <t>http://www.redfin.com/WA/Bellevue/1482-157th-Ave-NE-98008/unit-1504/home/144108215</t>
  </si>
  <si>
    <t>10441 SE 14th St</t>
  </si>
  <si>
    <t>http://www.redfin.com/WA/Bellevue/10441-SE-14th-St-98004/home/510755</t>
  </si>
  <si>
    <t>4882 160th Ct SE</t>
  </si>
  <si>
    <t>http://www.redfin.com/WA/Bellevue/4882-160th-Ct-SE-98006/home/238821</t>
  </si>
  <si>
    <t>5465 Pleasure Point Lane SE</t>
  </si>
  <si>
    <t>http://www.redfin.com/WA/Bellevue/5465-Pleasure-Point-Ln-SE-98006/home/408873</t>
  </si>
  <si>
    <t>15914 SE 48th Dr</t>
  </si>
  <si>
    <t>Eaglesmere</t>
  </si>
  <si>
    <t>http://www.redfin.com/WA/Bellevue/15914-SE-48th-Dr-98006/home/238380</t>
  </si>
  <si>
    <t>24 Columbia Key</t>
  </si>
  <si>
    <t>http://www.redfin.com/WA/Bellevue/24-Columbia-Ky-98006/home/409070</t>
  </si>
  <si>
    <t>3435 103rd Place NE</t>
  </si>
  <si>
    <t>http://www.redfin.com/WA/Bellevue/3435-103rd-Pl-NE-98004/home/252969</t>
  </si>
  <si>
    <t>10003 NE 21st St</t>
  </si>
  <si>
    <t>Clyde Hill</t>
  </si>
  <si>
    <t>http://www.redfin.com/WA/Bellevue/10003-NE-21st-St-98004/home/506665</t>
  </si>
  <si>
    <t>14710 NE 50th Place Unit I-5</t>
  </si>
  <si>
    <t>http://www.redfin.com/WA/Bellevue/14710-NE-50th-Pl-98007/unit-I-5/home/144049714</t>
  </si>
  <si>
    <t>500 106th Ave NE #1315</t>
  </si>
  <si>
    <t>http://www.redfin.com/WA/Bellevue/500-106th-Ave-NE-98004/unit-1315/home/21883382</t>
  </si>
  <si>
    <t>6315 142nd Ave SE</t>
  </si>
  <si>
    <t>http://www.redfin.com/WA/Bellevue/6315-142nd-Ave-SE-98006/home/235856</t>
  </si>
  <si>
    <t>6518 113th Place SE</t>
  </si>
  <si>
    <t>http://www.redfin.com/WA/Bellevue/6518-113th-Pl-SE-98006/home/416308</t>
  </si>
  <si>
    <t>Vacant Land</t>
  </si>
  <si>
    <t>2705 Bellevue Wy SE</t>
  </si>
  <si>
    <t>http://www.redfin.com/WA/Bellevue/2705-Bellevue-Way-SE-98004/home/22613765</t>
  </si>
  <si>
    <t>11011 SE Lake Rd</t>
  </si>
  <si>
    <t>http://www.redfin.com/WA/Bellevue/11011-SE-Lake-Rd-98004/home/22713603</t>
  </si>
  <si>
    <t>10452 SE 19th St</t>
  </si>
  <si>
    <t>November-7-2017 12:00 PM</t>
  </si>
  <si>
    <t>November-7-2017 03:00 PM</t>
  </si>
  <si>
    <t>http://www.redfin.com/WA/Bellevue/10452-SE-19th-St-98004/home/510513</t>
  </si>
  <si>
    <t>17316 SE 60th St</t>
  </si>
  <si>
    <t>http://www.redfin.com/WA/Bellevue/17316-SE-60th-St-98006/home/419228</t>
  </si>
  <si>
    <t>4 Diamond S Ranch</t>
  </si>
  <si>
    <t>http://www.redfin.com/WA/Bellevue/4-S-Diamond-Rnch-98004/home/506264</t>
  </si>
  <si>
    <t>9827 NE 14th St</t>
  </si>
  <si>
    <t>http://www.redfin.com/WA/Bellevue/9827-NE-14th-St-98004/home/251916</t>
  </si>
  <si>
    <t>3200 130th Ave NE</t>
  </si>
  <si>
    <t>http://www.redfin.com/WA/Bellevue/3200-130th-Ave-NE-98005/home/22195713</t>
  </si>
  <si>
    <t>130 105 Ave SE Unit B302</t>
  </si>
  <si>
    <t>http://www.redfin.com/WA/Bellevue/130-105th-Ave-SE-98004/unit-B302/home/103958867</t>
  </si>
  <si>
    <t>17007 SE 12th Place</t>
  </si>
  <si>
    <t>http://www.redfin.com/WA/Bellevue/17007-SE-12th-Pl-98008/home/326359</t>
  </si>
  <si>
    <t>17085 SE 57th St</t>
  </si>
  <si>
    <t>http://www.redfin.com/WA/Bellevue/17085-SE-57th-St-98006/home/418655</t>
  </si>
  <si>
    <t>12303 SE 60th St Unit 1-C</t>
  </si>
  <si>
    <t>http://www.redfin.com/WA/Bellevue/12303-SE-60th-St-98006/unit-1C/home/29959</t>
  </si>
  <si>
    <t>10700 NE 4th St #4102</t>
  </si>
  <si>
    <t>http://www.redfin.com/WA/Bellevue/10700-NE-4th-St-98004/unit-4102/home/21883585</t>
  </si>
  <si>
    <t>1100 106th Ave NE #905</t>
  </si>
  <si>
    <t>http://www.redfin.com/WA/Bellevue/1100-106th-Ave-NE-98004/unit-905/home/2090131</t>
  </si>
  <si>
    <t>10425 NE 15th St</t>
  </si>
  <si>
    <t>http://www.redfin.com/WA/Bellevue/10425-NE-15th-St-98004/home/506078</t>
  </si>
  <si>
    <t>7285 169th (Homesite 16) Ave SE</t>
  </si>
  <si>
    <t>Cougar Mountain</t>
  </si>
  <si>
    <t>http://www.redfin.com/WA/Bellevue/7285-169th-Homesite-16-Ave-SE-98006/home/143994546</t>
  </si>
  <si>
    <t>411 W Lake Sammamish Pkwy SE</t>
  </si>
  <si>
    <t>http://www.redfin.com/WA/Bellevue/411-W-Lake-Sammamish-Pkwy-SE-98008/home/326254</t>
  </si>
  <si>
    <t>10416 SE 22nd St</t>
  </si>
  <si>
    <t>http://www.redfin.com/WA/Bellevue/10416-SE-22nd-St-98004/home/511014</t>
  </si>
  <si>
    <t>2031 102nd Ave NE</t>
  </si>
  <si>
    <t>http://www.redfin.com/WA/Bellevue/2031-102nd-Ave-NE-98004/home/506568</t>
  </si>
  <si>
    <t>515 98th Ave NE</t>
  </si>
  <si>
    <t>http://www.redfin.com/WA/Bellevue/515-98th-Ave-NE-98004/home/252727</t>
  </si>
  <si>
    <t>14675 NE 32nd St Unit C301</t>
  </si>
  <si>
    <t>http://www.redfin.com/WA/Bellevue/14675-NE-32nd-St-98007/unit-C301/home/68787</t>
  </si>
  <si>
    <t>10043 SE 7th Street</t>
  </si>
  <si>
    <t>Meydenbauer</t>
  </si>
  <si>
    <t>http://www.redfin.com/WA/Bellevue/10043-SE-7th-St-98004/home/253187</t>
  </si>
  <si>
    <t>17845 SE Cougar Mountain Dr</t>
  </si>
  <si>
    <t>http://www.redfin.com/WA/Bellevue/17845-SE-Cougar-Mountain-Way-98006/home/143983726</t>
  </si>
  <si>
    <t>14405 NE 32ND St Unit K201</t>
  </si>
  <si>
    <t>http://www.redfin.com/WA/Bellevue/14405-NE-32nd-St-98007/unit-K201/home/42672</t>
  </si>
  <si>
    <t>2634 106th Ave NE</t>
  </si>
  <si>
    <t>http://www.redfin.com/WA/Bellevue/2634-106th-Ave-NE-98004/home/505996</t>
  </si>
  <si>
    <t>1434 157th Place NE #2802</t>
  </si>
  <si>
    <t>http://www.redfin.com/WA/Bellevue/1434-157th-Ave-NE-98008/unit-2802/home/143943130</t>
  </si>
  <si>
    <t>177 107th Ave NE Ave NE #705</t>
  </si>
  <si>
    <t>http://www.redfin.com/WA/Bellevue/177-107th-Ave-NE-98004/unit-705/home/29706</t>
  </si>
  <si>
    <t>10637 Woodhaven Lane</t>
  </si>
  <si>
    <t>http://www.redfin.com/WA/Bellevue/10637-Woodhaven-Ln-98004/home/509956</t>
  </si>
  <si>
    <t>3231 98th Ave NE</t>
  </si>
  <si>
    <t>http://www.redfin.com/WA/Clyde-Hill/3231-98th-Ave-NE-98004/home/250575</t>
  </si>
  <si>
    <t>14509 SE 51st St</t>
  </si>
  <si>
    <t>http://www.redfin.com/WA/Bellevue/14509-SE-51st-St-98006/home/236176</t>
  </si>
  <si>
    <t>14620 NE 31st Unit K105</t>
  </si>
  <si>
    <t>http://www.redfin.com/WA/Bellevue/14620-NE-31st-St-98007/unit-K105/home/143937047</t>
  </si>
  <si>
    <t>12813 NE 32nd Place</t>
  </si>
  <si>
    <t>http://www.redfin.com/WA/Bellevue/12813-NE-32nd-Pl-98005/home/430438</t>
  </si>
  <si>
    <t>14411 SE 37th St</t>
  </si>
  <si>
    <t>http://www.redfin.com/WA/Bellevue/14411-SE-37th-St-98006/home/234714</t>
  </si>
  <si>
    <t>10453 SE 19th St</t>
  </si>
  <si>
    <t>http://www.redfin.com/WA/Bellevue/10453-SE-19th-St-98004/home/510932</t>
  </si>
  <si>
    <t>9217 NE 5th St</t>
  </si>
  <si>
    <t>http://www.redfin.com/WA/Bellevue/9217-NE-5th-St-98004/home/251778</t>
  </si>
  <si>
    <t>5250 146th Ave SE</t>
  </si>
  <si>
    <t>http://www.redfin.com/WA/Bellevue/5250-146th-Ave-SE-98006/home/240780</t>
  </si>
  <si>
    <t>10430 SE 20th St</t>
  </si>
  <si>
    <t>http://www.redfin.com/WA/Bellevue/10430-SE-20th-St-98004/home/510420</t>
  </si>
  <si>
    <t>17900 SE 60th St</t>
  </si>
  <si>
    <t>http://www.redfin.com/WA/Bellevue/17900-SE-60th-St-98006/home/22091803</t>
  </si>
  <si>
    <t>14555 NE 32ND St Unit F-204</t>
  </si>
  <si>
    <t>http://www.redfin.com/WA/Bellevue/14555-NE-32nd-St-98007/unit-F204/home/103959889</t>
  </si>
  <si>
    <t>4 Lake Bellevue Dr #209</t>
  </si>
  <si>
    <t>http://www.redfin.com/WA/Bellevue/4-Lake-Bellevue-Dr-98005/unit-209/home/67293</t>
  </si>
  <si>
    <t>4049 129th Place SE (Unit 3)</t>
  </si>
  <si>
    <t>http://www.redfin.com/WA/Bellevue/4049-129th-Pl-SE-98006/home/233773</t>
  </si>
  <si>
    <t>3250 112th Ave SE</t>
  </si>
  <si>
    <t>http://www.redfin.com/WA/Bellevue/3250-112th-Ave-SE-98004/home/109236929</t>
  </si>
  <si>
    <t>4248 Lk Washington Blvd SE</t>
  </si>
  <si>
    <t>http://www.redfin.com/WA/Bellevue/4248-Lake-Washington-Blvd-SE-98006/home/409162</t>
  </si>
  <si>
    <t>16241 Main St</t>
  </si>
  <si>
    <t>http://www.redfin.com/WA/Bellevue/16241-Main-St-98008/home/427133</t>
  </si>
  <si>
    <t>15508 SE 46th Wy</t>
  </si>
  <si>
    <t>Whispering Heights</t>
  </si>
  <si>
    <t>http://www.redfin.com/WA/Bellevue/15508-SE-46th-Way-98006/home/240941</t>
  </si>
  <si>
    <t>12971 SE 23rd St</t>
  </si>
  <si>
    <t>http://www.redfin.com/WA/Bellevue/12971-SE-23rd-St-98005/home/508245</t>
  </si>
  <si>
    <t>3406 134th Ave NE</t>
  </si>
  <si>
    <t>http://www.redfin.com/WA/Bellevue/3406-134th-Ave-NE-98005/home/431040</t>
  </si>
  <si>
    <t>10925 NE 37th Place #2</t>
  </si>
  <si>
    <t>http://www.redfin.com/WA/Bellevue/10925-NE-37th-Pl-98004/unit-2/home/4118</t>
  </si>
  <si>
    <t>16922 SE 33rd Ct</t>
  </si>
  <si>
    <t>http://www.redfin.com/WA/Bellevue/16922-SE-33rd-Cir-98008/home/22430822</t>
  </si>
  <si>
    <t>355 Shoreland Dr SE</t>
  </si>
  <si>
    <t>November-11-2017 12:00 PM</t>
  </si>
  <si>
    <t>November-11-2017 03:00 PM</t>
  </si>
  <si>
    <t>http://www.redfin.com/WA/Bellevue/355-Shoreland-Dr-SE-98004/home/253591</t>
  </si>
  <si>
    <t>342 102nd Ave SE #115</t>
  </si>
  <si>
    <t>http://www.redfin.com/WA/Bellevue/342-102nd-Ave-SE-98004/unit-115/home/22412</t>
  </si>
  <si>
    <t>5246 145th Place SE</t>
  </si>
  <si>
    <t>http://www.redfin.com/WA/Bellevue/5246-145th-Pl-SE-98006/home/2067882</t>
  </si>
  <si>
    <t>Moorage</t>
  </si>
  <si>
    <t>81 Skagit Key Unit D-22</t>
  </si>
  <si>
    <t>http://www.redfin.com/WA/Bellevue/81-Skagit-Ky-98006/unit-D-22/home/143827828</t>
  </si>
  <si>
    <t>9640 NE 32nd St</t>
  </si>
  <si>
    <t>http://www.redfin.com/WA/Clyde-Hill/9640-NE-32nd-St-98004/home/251454</t>
  </si>
  <si>
    <t>16539 NE 27th St</t>
  </si>
  <si>
    <t>Ardmore</t>
  </si>
  <si>
    <t>http://www.redfin.com/WA/Bellevue/16539-NE-27th-St-98008/home/432907</t>
  </si>
  <si>
    <t>4106 Factoria Blvd SE #110</t>
  </si>
  <si>
    <t>http://www.redfin.com/WA/Bellevue/4106-Factoria-Blvd-SE-98006/unit-110/home/103958839</t>
  </si>
  <si>
    <t>17756 SE 57th Place</t>
  </si>
  <si>
    <t>http://www.redfin.com/WA/Bellevue/17756-SE-57th-Pl-98006/home/418808</t>
  </si>
  <si>
    <t>11821 SE 67th Place</t>
  </si>
  <si>
    <t>http://www.redfin.com/WA/Bellevue/11821-SE-67th-Pl-98006/home/418074</t>
  </si>
  <si>
    <t>3058 128th Ave SE #40</t>
  </si>
  <si>
    <t>http://www.redfin.com/WA/Bellevue/3058-128th-Ave-SE-98005/unit-40/home/22699340</t>
  </si>
  <si>
    <t>2002 W Lake Sammamish Pkwy NE</t>
  </si>
  <si>
    <t>Redmond</t>
  </si>
  <si>
    <t>http://www.redfin.com/WA/Redmond/2002-W-Lake-Sammamish-Pkwy-NE-98052/home/326269</t>
  </si>
  <si>
    <t>10540 SE 28th St</t>
  </si>
  <si>
    <t>Beaux Arts</t>
  </si>
  <si>
    <t>November-12-2017 01:00 PM</t>
  </si>
  <si>
    <t>November-12-2017 04:00 PM</t>
  </si>
  <si>
    <t>http://www.redfin.com/WA/Beaux-Arts-Village/10540-SE-28th-St-98004/home/253282</t>
  </si>
  <si>
    <t>3404 161st Place SE #64</t>
  </si>
  <si>
    <t>Spiritridge</t>
  </si>
  <si>
    <t>http://www.redfin.com/WA/Bellevue/3404-161st-Pl-SE-98008/unit-64/home/113811634</t>
  </si>
  <si>
    <t>1404 100th Ave NE</t>
  </si>
  <si>
    <t>http://www.redfin.com/WA/Bellevue/1404-100th-Ave-NE-98004/home/505741</t>
  </si>
  <si>
    <t>68XX 170th Place SE</t>
  </si>
  <si>
    <t>http://www.redfin.com/WA/Bellevue/68XX-170th-Pl-SE-98006/home/143794793</t>
  </si>
  <si>
    <t>11108 SE 61st Place</t>
  </si>
  <si>
    <t>http://www.redfin.com/WA/Bellevue/11108-SE-61st-Pl-98006/home/8188057</t>
  </si>
  <si>
    <t>3905 161st Ave SE</t>
  </si>
  <si>
    <t>http://www.redfin.com/WA/Bellevue/3905-161st-Ave-SE-98006/home/234739</t>
  </si>
  <si>
    <t>10039 NE 31st Place</t>
  </si>
  <si>
    <t>http://www.redfin.com/WA/Bellevue/10039-NE-31st-Pl-98004/home/251366</t>
  </si>
  <si>
    <t>4711 Lakehurst Lane SE</t>
  </si>
  <si>
    <t>http://www.redfin.com/WA/Bellevue/4711-Lakehurst-Ln-SE-98006/home/408965</t>
  </si>
  <si>
    <t>12522 SE 42 St</t>
  </si>
  <si>
    <t>http://www.redfin.com/WA/Bellevue/12522-SE-42nd-St-98006/home/54664</t>
  </si>
  <si>
    <t>11338 SE 56th Ct (L-6)</t>
  </si>
  <si>
    <t>http://www.redfin.com/WA/Bellevue/11338-SE-56th-St-98006/home/109969341</t>
  </si>
  <si>
    <t>3236 113th Ave SE</t>
  </si>
  <si>
    <t>http://www.redfin.com/WA/Bellevue/3236-113th-Ave-SE-98004/home/510161</t>
  </si>
  <si>
    <t>822 100th Ave NE #208</t>
  </si>
  <si>
    <t>http://www.redfin.com/WA/Bellevue/822-100th-Ave-NE-98004/unit-208/home/69577</t>
  </si>
  <si>
    <t>10610 NE 9th Place #1102</t>
  </si>
  <si>
    <t>http://www.redfin.com/WA/Bellevue/10610-NE-9th-Pl-98004/unit-1102/home/18657402</t>
  </si>
  <si>
    <t>735 95th Ave NE</t>
  </si>
  <si>
    <t>November-9-2017 02:00 PM</t>
  </si>
  <si>
    <t>http://www.redfin.com/WA/Bellevue/735-95th-Ave-NE-98004/home/251591</t>
  </si>
  <si>
    <t>5411 134th Ave SE</t>
  </si>
  <si>
    <t>http://www.redfin.com/WA/Bellevue/5411-134th-Ave-SE-98006/home/240212</t>
  </si>
  <si>
    <t>5517 Lakemont Blvd SE #701</t>
  </si>
  <si>
    <t>http://www.redfin.com/WA/Bellevue/5517-Lakemont-Blvd-SE-98006/unit-701/home/143972343</t>
  </si>
  <si>
    <t>1343 98th Ave NE</t>
  </si>
  <si>
    <t>http://www.redfin.com/WA/Clyde-Hill/1343-98th-Ave-NE-98004/home/252467</t>
  </si>
  <si>
    <t>15707 NE 14th Alley #2304</t>
  </si>
  <si>
    <t>http://www.redfin.com/WA/Bellevue/15707-NE-14th-St-98008/unit-2304/home/143476878</t>
  </si>
  <si>
    <t>2803 122nd Place NE</t>
  </si>
  <si>
    <t>http://www.redfin.com/WA/Bellevue/2803-122nd-Pl-NE-98005/home/431251</t>
  </si>
  <si>
    <t>12303 SE 46th Ct</t>
  </si>
  <si>
    <t>http://www.redfin.com/WA/Bellevue/12303-SE-46th-Ct-98006/home/414822</t>
  </si>
  <si>
    <t>719 96th Ave SE</t>
  </si>
  <si>
    <t>http://www.redfin.com/WA/Bellevue/719-96th-Ave-SE-98004/home/143063225</t>
  </si>
  <si>
    <t>10508 NE 20th St</t>
  </si>
  <si>
    <t>http://www.redfin.com/WA/Bellevue/10508-NE-20th-St-98004/home/22525433</t>
  </si>
  <si>
    <t>81017 Undisclosed</t>
  </si>
  <si>
    <t>http://www.redfin.com/WA/Bellevue/81017-Undisclosed-98004/home/143193791</t>
  </si>
  <si>
    <t>2610 W Lake Sammamish Pkwy SE</t>
  </si>
  <si>
    <t>http://www.redfin.com/WA/Bellevue/2610-W-Lake-Sammamish-Pkwy-SE-98008/home/326420</t>
  </si>
  <si>
    <t>6452 170th Place SE</t>
  </si>
  <si>
    <t>http://www.redfin.com/WA/Bellevue/6452-170th-Pl-SE-98006/home/56728810</t>
  </si>
  <si>
    <t>1749 162nd Ave NE</t>
  </si>
  <si>
    <t>http://www.redfin.com/WA/Bellevue/1749-162nd-Ave-NE-98008/home/432382</t>
  </si>
  <si>
    <t>3422 168th Ct SE Lot 3</t>
  </si>
  <si>
    <t>http://www.redfin.com/WA/Bellevue/3422-168th-Pl-SE-98008/unit-3/home/143078596</t>
  </si>
  <si>
    <t>16231 NE 1st St</t>
  </si>
  <si>
    <t>http://www.redfin.com/WA/Bellevue/16231-NE-1st-St-98008/home/500298</t>
  </si>
  <si>
    <t>1629 163RD Place NE Unit G-2</t>
  </si>
  <si>
    <t>http://www.redfin.com/WA/Bellevue/1629-163rd-Ln-NE-98008/unit-G-2/home/142994563</t>
  </si>
  <si>
    <t>1609 163rd Place NE Unit G 1</t>
  </si>
  <si>
    <t>http://www.redfin.com/WA/Bellevue/1609-163rd-Ln-NE-98008/unit-G-1/home/142947225</t>
  </si>
  <si>
    <t>1691 163rd Terr NE Unit E-4</t>
  </si>
  <si>
    <t>http://www.redfin.com/WA/Bellevue/1691-163rd-Ave-NE-98008/unit-E-4/home/142947024</t>
  </si>
  <si>
    <t>18130 SE 41st Lane</t>
  </si>
  <si>
    <t>http://www.redfin.com/WA/Bellevue/18130-SE-41st-Ln-98008/home/326052</t>
  </si>
  <si>
    <t>3825 140th Ave NE</t>
  </si>
  <si>
    <t>http://www.redfin.com/WA/Bellevue/3825-140th-Ave-NE-98005/home/430494</t>
  </si>
  <si>
    <t>1121 W Lk Sammamish Pkwy SE</t>
  </si>
  <si>
    <t>http://www.redfin.com/WA/Bellevue/1121-W-Lake-Sammamish-Pkwy-SE-98008/home/326347</t>
  </si>
  <si>
    <t>5315 153rd Place</t>
  </si>
  <si>
    <t>The Summit</t>
  </si>
  <si>
    <t>http://www.redfin.com/WA/Bellevue/5315-153rd-Pl-SE-98006/home/236618</t>
  </si>
  <si>
    <t>1721 187th Ave NE</t>
  </si>
  <si>
    <t>Tam O'shanter</t>
  </si>
  <si>
    <t>http://www.redfin.com/WA/Bellevue/1721-187th-Ave-NE-98008/home/59868388</t>
  </si>
  <si>
    <t>6232 123rd Ave SE</t>
  </si>
  <si>
    <t>http://www.redfin.com/WA/Bellevue/6232-123rd-Ave-SE-98006/home/416713</t>
  </si>
  <si>
    <t>122nd Ave SE</t>
  </si>
  <si>
    <t>Newcastle</t>
  </si>
  <si>
    <t>http://www.redfin.com/WA/Newcastle/122nd-Ave-SE-98056/home/140039813</t>
  </si>
  <si>
    <t>13426 NE 36th St</t>
  </si>
  <si>
    <t>http://www.redfin.com/WA/Bellevue/13426-NE-36th-St-98005/home/430010</t>
  </si>
  <si>
    <t>4040 140th Ave NE</t>
  </si>
  <si>
    <t>http://www.redfin.com/WA/Bellevue/4040-140th-Ave-NE-98005/home/429978</t>
  </si>
  <si>
    <t>11410 NE 20th Street</t>
  </si>
  <si>
    <t>Downtown Bellevue</t>
  </si>
  <si>
    <t>http://www.redfin.com/WA/Bellevue/11410-NE-20th-St-98004/home/507417</t>
  </si>
  <si>
    <t>1351 W Lake Sammamish Pkwy SE</t>
  </si>
  <si>
    <t>http://www.redfin.com/WA/Bellevue/1351-W-Lake-Sammamish-Pkwy-SE-98008/home/88383933</t>
  </si>
  <si>
    <t>17824 SE 57th Place</t>
  </si>
  <si>
    <t>http://www.redfin.com/WA/Bellevue/17824-SE-57th-Pl-98006/home/418171</t>
  </si>
  <si>
    <t>11401 NE 21st St</t>
  </si>
  <si>
    <t>http://www.redfin.com/WA/Bellevue/11401-NE-21st-St-98004/home/132583306</t>
  </si>
  <si>
    <t>439 W LAKE SAMAMMISH Pkwy SE</t>
  </si>
  <si>
    <t>http://www.redfin.com/WA/Bellevue/439-W-Lake-Sammamish-Pkwy-SE-98008/home/22685419</t>
  </si>
  <si>
    <t>10940 NE 26th Place</t>
  </si>
  <si>
    <t>http://www.redfin.com/WA/Bellevue/10940-NE-26th-Pl-98004/home/506379</t>
  </si>
  <si>
    <t>9836 NE 34th Place</t>
  </si>
  <si>
    <t>http://www.redfin.com/WA/Bellevue/9836-NE-34th-St-98004/home/252409</t>
  </si>
  <si>
    <t>1840 123rd Ave SE</t>
  </si>
  <si>
    <t>http://www.redfin.com/WA/Bellevue/1840-123rd-Ave-SE-98005/home/508264</t>
  </si>
  <si>
    <t>1849 W Lake Sammamish Pkwy SE</t>
  </si>
  <si>
    <t>http://www.redfin.com/WA/Bellevue/1849-W-Lake-Sammamish-Pkwy-SE-98008/home/113975115</t>
  </si>
  <si>
    <t>12210 NE 33rd St</t>
  </si>
  <si>
    <t>http://www.redfin.com/WA/Bellevue/12210-NE-33rd-St-98005/home/429836</t>
  </si>
  <si>
    <t>1841 132nd Ave SE / Richard's Rd #2</t>
  </si>
  <si>
    <t>http://www.redfin.com/WA/Bellevue/1841-132nd-Ave-SE-Richard-s-Rd-98005/unit-2/home/113852617</t>
  </si>
  <si>
    <t>17255 SE 63rd Lane (L-1)</t>
  </si>
  <si>
    <t>http://www.redfin.com/WA/Bellevue/17255-SE-63rd-Ln-98006/home/22580596</t>
  </si>
  <si>
    <t>17212 SE 63rd Lane (L-3)</t>
  </si>
  <si>
    <t>http://www.redfin.com/WA/Bellevue/17212-SE-63rd-Ln-98006/home/418987</t>
  </si>
  <si>
    <t>2004 W Lake Sammamish Pkwy SE</t>
  </si>
  <si>
    <t>http://www.redfin.com/WA/Bellevue/2004-W-Lake-Sammamish-Pkwy-SE-98008/home/326956</t>
  </si>
  <si>
    <t>10117 NE 16th Place</t>
  </si>
  <si>
    <t>http://www.redfin.com/WA/Bellevue/10117-NE-16th-Pl-98004/home/22682024</t>
  </si>
  <si>
    <t>13819 SE 2nd St</t>
  </si>
  <si>
    <t>http://www.redfin.com/WA/Bellevue/13819-SE-2nd-St-98005/home/508117</t>
  </si>
  <si>
    <t>6891 171st (Homesite 85) Ct SE</t>
  </si>
  <si>
    <t>http://www.redfin.com/WA/Bellevue/6891-171st-Homesite-85-Ct-SE-98006/home/109500623</t>
  </si>
  <si>
    <t>http://www.redfin.com/WA/Bellevue/Undisclosed-address-98005/home/100963512</t>
  </si>
  <si>
    <t>10365 NE 26th St</t>
  </si>
  <si>
    <t>http://www.redfin.com/WA/Bellevue/10365-NE-26th-St-98004/home/108263164</t>
  </si>
  <si>
    <t>7127 171st Ave SE</t>
  </si>
  <si>
    <t>http://www.redfin.com/WA/Bellevue/7127-171st-Ave-SE-98006/home/22808144</t>
  </si>
  <si>
    <t>17198 SE 64th Ct (L-7)</t>
  </si>
  <si>
    <t>http://www.redfin.com/WA/Bellevue/17198-SE-64th-Ct-98006/home/96102270</t>
  </si>
  <si>
    <t>172 SE 64th Ct (Lots 1-7)</t>
  </si>
  <si>
    <t>http://www.redfin.com/WA/Bellevue/172-SE-64th-Ct-Lots-1-7-98006/home/96102269</t>
  </si>
  <si>
    <t>17205 SE 64th Ct (Lot 3)</t>
  </si>
  <si>
    <t>http://www.redfin.com/WA/Bellevue/17205-SE-64th-Ct-98006/home/59703231</t>
  </si>
  <si>
    <t>17168 SE 64th Ct (Lot 6)</t>
  </si>
  <si>
    <t>http://www.redfin.com/WA/Bellevue/17168-SE-64th-Ct-98006/home/59703502</t>
  </si>
  <si>
    <t>17143 SE 64th Ct (Lot 4)</t>
  </si>
  <si>
    <t>http://www.redfin.com/WA/Bellevue/17143-SE-64th-Ct-98006/home/59703232</t>
  </si>
  <si>
    <t>17138 SE 64th Ct (Lot 5)</t>
  </si>
  <si>
    <t>http://www.redfin.com/WA/Bellevue/17138-SE-64th-Ct-98006/home/59703501</t>
  </si>
  <si>
    <t>17243 SE 64th Ct (Lot 2)</t>
  </si>
  <si>
    <t>http://www.redfin.com/WA/Bellevue/17243-SE-64th-Ct-98006/home/59703230</t>
  </si>
  <si>
    <t>17258 SE 64th Ct (Lot 1)</t>
  </si>
  <si>
    <t>http://www.redfin.com/WA/Bellevue/17258-SE-64th-Ct-98006/home/22676781</t>
  </si>
  <si>
    <t>2457 Kamber Rd</t>
  </si>
  <si>
    <t>College Hill</t>
  </si>
  <si>
    <t>http://www.redfin.com/WA/Bellevue/2457-Kamber-Rd-98007/home/17506213</t>
  </si>
  <si>
    <t>For-Sale-by-Owner Listing</t>
  </si>
  <si>
    <t>4530 157th Ave SE</t>
  </si>
  <si>
    <t>http://www.redfin.com/WA/Bellevue/4530-157th-Ave-SE-98006/home/236168</t>
  </si>
  <si>
    <t>ForSaleByOwner.com</t>
  </si>
  <si>
    <t>New Construction Home</t>
  </si>
  <si>
    <t>7285 169th Ave SE</t>
  </si>
  <si>
    <t>Belvedere at Bellevue</t>
  </si>
  <si>
    <t>http://www.redfin.com/WA/Bellevue/7285-169th-Ave-SE-98006/home/22271018</t>
  </si>
  <si>
    <t>NewHomeSource.com</t>
  </si>
  <si>
    <t>3422 168th Ct SE</t>
  </si>
  <si>
    <t>North Star</t>
  </si>
  <si>
    <t>http://www.redfin.com/WA/Bellevue/3422-168th-Pl-SE-98008/home/109003108</t>
  </si>
  <si>
    <t>Multi-Family (2-4 Unit)</t>
  </si>
  <si>
    <t>15751 NE 15th St</t>
  </si>
  <si>
    <t>Upton at Crossroads</t>
  </si>
  <si>
    <t>http://www.redfin.com/WA/Bellevue/15751-NE-15th-St-98008/home/135953513</t>
  </si>
  <si>
    <t>New Construction Plan</t>
  </si>
  <si>
    <t>Marea 8003</t>
  </si>
  <si>
    <t>http://www.redfin.com/WA/Bellevue/North-Star/Marea-8003/home/143208754</t>
  </si>
  <si>
    <t>Plan-31421143</t>
  </si>
  <si>
    <t>Building Fifteen - Unit H1</t>
  </si>
  <si>
    <t>Upton at Crossroads Village</t>
  </si>
  <si>
    <t>http://www.redfin.com/WA/Bellevue/Upton-at-Crossroads-Village/Building-Fifteen-Unit-H1/home/144225607</t>
  </si>
  <si>
    <t>Plan-21446348</t>
  </si>
  <si>
    <t>Building Twenty-Three - Unit J2</t>
  </si>
  <si>
    <t>http://www.redfin.com/WA/Bellevue/Upton-at-Crossroads-Village/Building-Twenty-Three-Unit-J2/home/144112559</t>
  </si>
  <si>
    <t>Plan-21443146</t>
  </si>
  <si>
    <t>Building Twenty-Three - Unit K1</t>
  </si>
  <si>
    <t>http://www.redfin.com/WA/Bellevue/Upton-at-Crossroads-Village/Building-Twenty-Three-Unit-K1/home/144112558</t>
  </si>
  <si>
    <t>Plan-21443147</t>
  </si>
  <si>
    <t>Building Twenty-Three - Unit K2</t>
  </si>
  <si>
    <t>http://www.redfin.com/WA/Bellevue/Upton-at-Crossroads-Village/Building-Twenty-Three-Unit-K2/home/144112557</t>
  </si>
  <si>
    <t>Plan-21443148</t>
  </si>
  <si>
    <t>Building Twenty-Five - Unit K1</t>
  </si>
  <si>
    <t>http://www.redfin.com/WA/Bellevue/Upton-at-Crossroads-Village/Building-Twenty-Five-Unit-K1/home/144112556</t>
  </si>
  <si>
    <t>Plan-21443149</t>
  </si>
  <si>
    <t>Building Twenty-Five - Unit K2</t>
  </si>
  <si>
    <t>http://www.redfin.com/WA/Bellevue/Upton-at-Crossroads-Village/Building-Twenty-Five-Unit-K2/home/144112555</t>
  </si>
  <si>
    <t>Plan-21443150</t>
  </si>
  <si>
    <t>Building Twenty-Eight - Unit K1</t>
  </si>
  <si>
    <t>http://www.redfin.com/WA/Bellevue/Upton-at-Crossroads-Village/Building-Twenty-Eight-Unit-K1/home/144112554</t>
  </si>
  <si>
    <t>Plan-21443151</t>
  </si>
  <si>
    <t>Unit J3</t>
  </si>
  <si>
    <t>http://www.redfin.com/WA/Bellevue/Upton-at-Crossroads/Unit-J3/home/135953560</t>
  </si>
  <si>
    <t>Plan-21409157</t>
  </si>
  <si>
    <t>Unit J1</t>
  </si>
  <si>
    <t>http://www.redfin.com/WA/Bellevue/Upton-at-Crossroads/Unit-J1/home/135953564</t>
  </si>
  <si>
    <t>Plan-21409156</t>
  </si>
  <si>
    <t>Unit D2</t>
  </si>
  <si>
    <t>http://www.redfin.com/WA/Bellevue/Upton-at-Crossroads/Unit-D2/home/135953571</t>
  </si>
  <si>
    <t>Plan-21409155</t>
  </si>
  <si>
    <t>Unit D1</t>
  </si>
  <si>
    <t>http://www.redfin.com/WA/Bellevue/Upton-at-Crossroads/Unit-D1/home/135953580</t>
  </si>
  <si>
    <t>Plan-21409154</t>
  </si>
  <si>
    <t>Residence BV-01</t>
  </si>
  <si>
    <t>Breva</t>
  </si>
  <si>
    <t>http://www.redfin.com/WA/Bellevue/Breva/Residence-BV-01/home/113889750</t>
  </si>
  <si>
    <t>Plan-21390933</t>
  </si>
  <si>
    <t>Residence BV-02</t>
  </si>
  <si>
    <t>http://www.redfin.com/WA/Bellevue/Breva/Residence-BV-02/home/113889751</t>
  </si>
  <si>
    <t>Plan-21390932</t>
  </si>
  <si>
    <t>Residence BV-03</t>
  </si>
  <si>
    <t>http://www.redfin.com/WA/Bellevue/Breva/Residence-BV-03/home/113889752</t>
  </si>
  <si>
    <t>Plan-21390931</t>
  </si>
  <si>
    <t>Residence BV-04</t>
  </si>
  <si>
    <t>http://www.redfin.com/WA/Bellevue/Breva/Residence-BV-04/home/113889753</t>
  </si>
  <si>
    <t>Plan-21390930</t>
  </si>
  <si>
    <t>Unit C1</t>
  </si>
  <si>
    <t>http://www.redfin.com/WA/Bellevue/Upton-at-Crossroads/Unit-C1/home/135953508</t>
  </si>
  <si>
    <t>Plan-21409048</t>
  </si>
  <si>
    <t>Unit K2</t>
  </si>
  <si>
    <t>http://www.redfin.com/WA/Bellevue/Upton-at-Crossroads/Unit-K2/home/135953520</t>
  </si>
  <si>
    <t>Plan-21409047</t>
  </si>
  <si>
    <t>Unit K1</t>
  </si>
  <si>
    <t>http://www.redfin.com/WA/Bellevue/Upton-at-Crossroads/Unit-K1/home/135953531</t>
  </si>
  <si>
    <t>Plan-21409046</t>
  </si>
  <si>
    <t>Unit J2</t>
  </si>
  <si>
    <t>http://www.redfin.com/WA/Bellevue/Upton-at-Crossroads/Unit-J2/home/135953539</t>
  </si>
  <si>
    <t>Plan-21409045</t>
  </si>
  <si>
    <t>Unit O</t>
  </si>
  <si>
    <t>http://www.redfin.com/WA/Bellevue/Upton-at-Crossroads/Unit-O/home/135953543</t>
  </si>
  <si>
    <t>Plan-21409044</t>
  </si>
  <si>
    <t>Unit N</t>
  </si>
  <si>
    <t>http://www.redfin.com/WA/Bellevue/Upton-at-Crossroads/Unit-N/home/135953546</t>
  </si>
  <si>
    <t>Plan-21409043</t>
  </si>
  <si>
    <t>Building Twenty-Five Unit K2</t>
  </si>
  <si>
    <t>http://www.redfin.com/WA/Bellevue/Upton-at-Crossroads-Village/Building-Twenty-Five-Unit-K2/home/131402867</t>
  </si>
  <si>
    <t>NewHomeFeed</t>
  </si>
  <si>
    <t>Plan-368352</t>
  </si>
  <si>
    <t>No missing value</t>
  </si>
  <si>
    <t xml:space="preserve">Total Records </t>
  </si>
  <si>
    <t>ID</t>
  </si>
  <si>
    <t>3 removed</t>
  </si>
  <si>
    <t>Standard Error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</si>
  <si>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</si>
  <si>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</si>
  <si>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</si>
  <si>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</si>
  <si>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</si>
  <si>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</si>
  <si>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</si>
  <si>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</si>
  <si>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</si>
  <si>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</si>
  <si>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</si>
  <si>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</si>
  <si>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</si>
  <si>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Lower Quartile (Q1)</t>
  </si>
  <si>
    <t>Upper Quartile (Q3)</t>
  </si>
  <si>
    <t>Interquartile Range (IQR)</t>
  </si>
  <si>
    <t>Coefficient of Variation (CV)</t>
  </si>
  <si>
    <t>Five Number Summary</t>
  </si>
  <si>
    <t>Central tendency</t>
  </si>
  <si>
    <t>Confidence interval</t>
  </si>
  <si>
    <t>𝑥̅+𝑠</t>
  </si>
  <si>
    <t>𝑥̅+2𝑠</t>
  </si>
  <si>
    <t>𝑥̅+3𝑠</t>
  </si>
  <si>
    <t>𝑥̅</t>
  </si>
  <si>
    <t>𝑥̅-3𝑠</t>
  </si>
  <si>
    <t>𝑥̅-2𝑠</t>
  </si>
  <si>
    <t>𝑥̅-𝑠</t>
  </si>
  <si>
    <t>𝑠</t>
  </si>
  <si>
    <t>Price Z-Score</t>
  </si>
  <si>
    <t>BEDS Z-Score</t>
  </si>
  <si>
    <t>BATHS Z-Score</t>
  </si>
  <si>
    <t>SQUARE FEET Z-Score</t>
  </si>
  <si>
    <t>LOT SIZE Z-Score</t>
  </si>
  <si>
    <t>AGE</t>
  </si>
  <si>
    <t>Lower Limit</t>
  </si>
  <si>
    <t>Upper Limit</t>
  </si>
  <si>
    <t>Column1</t>
  </si>
  <si>
    <t xml:space="preserve"> 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</si>
  <si>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</si>
  <si>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</si>
  <si>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</si>
  <si>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</si>
  <si>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</si>
  <si>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</si>
  <si>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</si>
  <si>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</si>
  <si>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</si>
  <si>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</si>
  <si>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</si>
  <si>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</si>
  <si>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</si>
  <si>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</si>
  <si>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</si>
  <si>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</si>
  <si>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</si>
  <si>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</si>
  <si>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</si>
  <si>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</si>
  <si>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</si>
  <si>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</si>
  <si>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</si>
  <si>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</si>
  <si>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</si>
  <si>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</si>
  <si>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</si>
  <si>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PROBABILITY OUTPUT</t>
  </si>
  <si>
    <t>Percentile</t>
  </si>
  <si>
    <t>Moderately strong positive</t>
  </si>
  <si>
    <t>Strong to very strong positive</t>
  </si>
  <si>
    <t>Very strong positive</t>
  </si>
  <si>
    <t>Weak to moderately strong positive</t>
  </si>
  <si>
    <t>Column2</t>
  </si>
  <si>
    <t>No correlation to "negligible" negative</t>
  </si>
  <si>
    <t>AGE Z-Score</t>
  </si>
  <si>
    <t>1Q</t>
  </si>
  <si>
    <t>IQR</t>
  </si>
  <si>
    <t>3Q</t>
  </si>
  <si>
    <t>Standard Residuals</t>
  </si>
  <si>
    <t>25 removed</t>
  </si>
  <si>
    <t>55 removed</t>
  </si>
  <si>
    <t>Lower</t>
  </si>
  <si>
    <t>Upper</t>
  </si>
  <si>
    <t>Extreme</t>
  </si>
  <si>
    <t>Normal</t>
  </si>
  <si>
    <t>Lower Inner fence</t>
  </si>
  <si>
    <t>Upper Inner Fence</t>
  </si>
  <si>
    <t>Lower Outer fence</t>
  </si>
  <si>
    <t>Upper Outer fence</t>
  </si>
  <si>
    <t>Model Error</t>
  </si>
  <si>
    <t>the larger the more error</t>
  </si>
  <si>
    <t>chapter 8 slide 27</t>
  </si>
  <si>
    <t>PRICE Z-Score</t>
  </si>
  <si>
    <t>Confidence Level(80.0%)</t>
  </si>
  <si>
    <t>Confidence Level(90.0%)</t>
  </si>
  <si>
    <t>Confidence Level(99.0%)</t>
  </si>
  <si>
    <t>Mean of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</si>
</sst>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8"/>
      <color rgb="FF000000"/>
      <name val="Cambria"/>
      <family val="1"/>
    </font>
    <font>
      <i/>
      <sz val="8"/>
      <color theme="1"/>
      <name val="Cambria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4" borderId="0" xfId="0" applyFill="1" applyBorder="1" applyAlignment="1"/>
    <xf numFmtId="0" fontId="0" fillId="35" borderId="0" xfId="0" applyFill="1" applyBorder="1" applyAlignment="1"/>
    <xf numFmtId="0" fontId="0" fillId="0" borderId="0" xfId="0" applyFill="1"/>
    <xf numFmtId="0" fontId="1" fillId="35" borderId="0" xfId="43" applyFill="1"/>
    <xf numFmtId="0" fontId="1" fillId="33" borderId="0" xfId="43" applyFill="1"/>
    <xf numFmtId="0" fontId="1" fillId="34" borderId="0" xfId="43" applyFill="1"/>
    <xf numFmtId="0" fontId="0" fillId="34" borderId="10" xfId="0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2" borderId="0" xfId="6" applyBorder="1" applyAlignment="1"/>
    <xf numFmtId="0" fontId="20" fillId="0" borderId="0" xfId="0" applyFont="1" applyAlignment="1">
      <alignment vertical="center"/>
    </xf>
    <xf numFmtId="0" fontId="0" fillId="36" borderId="0" xfId="0" applyFill="1" applyBorder="1" applyAlignment="1"/>
    <xf numFmtId="43" fontId="0" fillId="0" borderId="0" xfId="44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43" fontId="0" fillId="0" borderId="0" xfId="0" applyNumberFormat="1"/>
    <xf numFmtId="43" fontId="0" fillId="35" borderId="0" xfId="44" applyFont="1" applyFill="1" applyBorder="1" applyAlignment="1"/>
    <xf numFmtId="43" fontId="0" fillId="0" borderId="0" xfId="44" applyFont="1" applyFill="1" applyBorder="1" applyAlignment="1"/>
    <xf numFmtId="43" fontId="0" fillId="33" borderId="0" xfId="44" applyFont="1" applyFill="1" applyBorder="1" applyAlignment="1"/>
    <xf numFmtId="43" fontId="0" fillId="36" borderId="0" xfId="44" applyFont="1" applyFill="1" applyBorder="1" applyAlignment="1"/>
    <xf numFmtId="43" fontId="0" fillId="34" borderId="10" xfId="44" applyFont="1" applyFill="1" applyBorder="1" applyAlignment="1"/>
    <xf numFmtId="43" fontId="0" fillId="34" borderId="0" xfId="44" applyFont="1" applyFill="1" applyBorder="1" applyAlignment="1"/>
    <xf numFmtId="11" fontId="6" fillId="2" borderId="0" xfId="6" applyNumberFormat="1" applyBorder="1" applyAlignment="1"/>
    <xf numFmtId="0" fontId="8" fillId="4" borderId="0" xfId="8" applyBorder="1" applyAlignment="1"/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1" fillId="37" borderId="12" xfId="0" applyFont="1" applyFill="1" applyBorder="1" applyAlignment="1">
      <alignment vertical="center" wrapText="1"/>
    </xf>
    <xf numFmtId="0" fontId="21" fillId="38" borderId="0" xfId="0" applyFont="1" applyFill="1" applyAlignment="1">
      <alignment vertical="center" wrapText="1"/>
    </xf>
    <xf numFmtId="0" fontId="21" fillId="38" borderId="10" xfId="0" applyFont="1" applyFill="1" applyBorder="1" applyAlignment="1">
      <alignment vertical="center" wrapText="1"/>
    </xf>
    <xf numFmtId="0" fontId="0" fillId="39" borderId="0" xfId="0" applyFill="1"/>
    <xf numFmtId="0" fontId="0" fillId="0" borderId="0" xfId="0" applyAlignment="1">
      <alignment horizontal="left"/>
    </xf>
    <xf numFmtId="44" fontId="0" fillId="0" borderId="0" xfId="45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5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07000000}"/>
    <cellStyle name="Normal 3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Z-Score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'Z-Score'!$B$2:$B$141</c:f>
              <c:numCache>
                <c:formatCode>General</c:formatCode>
                <c:ptCount val="140"/>
                <c:pt idx="0">
                  <c:v>684500</c:v>
                </c:pt>
                <c:pt idx="1">
                  <c:v>449000</c:v>
                </c:pt>
                <c:pt idx="2">
                  <c:v>2298000</c:v>
                </c:pt>
                <c:pt idx="3">
                  <c:v>2848000</c:v>
                </c:pt>
                <c:pt idx="4">
                  <c:v>649800</c:v>
                </c:pt>
                <c:pt idx="5">
                  <c:v>2500000</c:v>
                </c:pt>
                <c:pt idx="6">
                  <c:v>369900</c:v>
                </c:pt>
                <c:pt idx="7">
                  <c:v>1400000</c:v>
                </c:pt>
                <c:pt idx="8">
                  <c:v>949950</c:v>
                </c:pt>
                <c:pt idx="9">
                  <c:v>750000</c:v>
                </c:pt>
                <c:pt idx="10">
                  <c:v>2689950</c:v>
                </c:pt>
                <c:pt idx="11">
                  <c:v>850000</c:v>
                </c:pt>
                <c:pt idx="12">
                  <c:v>2350000</c:v>
                </c:pt>
                <c:pt idx="13">
                  <c:v>359000</c:v>
                </c:pt>
                <c:pt idx="14">
                  <c:v>888000</c:v>
                </c:pt>
                <c:pt idx="15">
                  <c:v>655000</c:v>
                </c:pt>
                <c:pt idx="16">
                  <c:v>799000</c:v>
                </c:pt>
                <c:pt idx="17">
                  <c:v>549000</c:v>
                </c:pt>
                <c:pt idx="18">
                  <c:v>1498000</c:v>
                </c:pt>
                <c:pt idx="19">
                  <c:v>999950</c:v>
                </c:pt>
                <c:pt idx="20">
                  <c:v>899000</c:v>
                </c:pt>
                <c:pt idx="21">
                  <c:v>949950</c:v>
                </c:pt>
                <c:pt idx="22">
                  <c:v>1490000</c:v>
                </c:pt>
                <c:pt idx="23">
                  <c:v>998000</c:v>
                </c:pt>
                <c:pt idx="24">
                  <c:v>950000</c:v>
                </c:pt>
                <c:pt idx="25">
                  <c:v>649950</c:v>
                </c:pt>
                <c:pt idx="26">
                  <c:v>835000</c:v>
                </c:pt>
                <c:pt idx="27">
                  <c:v>2836000</c:v>
                </c:pt>
                <c:pt idx="28">
                  <c:v>685000</c:v>
                </c:pt>
                <c:pt idx="29">
                  <c:v>765000</c:v>
                </c:pt>
                <c:pt idx="30">
                  <c:v>725000</c:v>
                </c:pt>
                <c:pt idx="31">
                  <c:v>979000</c:v>
                </c:pt>
                <c:pt idx="32">
                  <c:v>2895000</c:v>
                </c:pt>
                <c:pt idx="33">
                  <c:v>850000</c:v>
                </c:pt>
                <c:pt idx="34">
                  <c:v>1325000</c:v>
                </c:pt>
                <c:pt idx="35">
                  <c:v>2450000</c:v>
                </c:pt>
                <c:pt idx="36">
                  <c:v>829950</c:v>
                </c:pt>
                <c:pt idx="37">
                  <c:v>950000</c:v>
                </c:pt>
                <c:pt idx="38">
                  <c:v>1988000</c:v>
                </c:pt>
                <c:pt idx="39">
                  <c:v>1998000</c:v>
                </c:pt>
                <c:pt idx="40">
                  <c:v>1800000</c:v>
                </c:pt>
                <c:pt idx="41">
                  <c:v>1288000</c:v>
                </c:pt>
                <c:pt idx="42">
                  <c:v>769990</c:v>
                </c:pt>
                <c:pt idx="43">
                  <c:v>2785950</c:v>
                </c:pt>
                <c:pt idx="44">
                  <c:v>1498000</c:v>
                </c:pt>
                <c:pt idx="45">
                  <c:v>2354000</c:v>
                </c:pt>
                <c:pt idx="46">
                  <c:v>892000</c:v>
                </c:pt>
                <c:pt idx="47">
                  <c:v>4800000</c:v>
                </c:pt>
                <c:pt idx="48">
                  <c:v>1374950</c:v>
                </c:pt>
                <c:pt idx="49">
                  <c:v>3588888</c:v>
                </c:pt>
                <c:pt idx="50">
                  <c:v>1208000</c:v>
                </c:pt>
                <c:pt idx="51">
                  <c:v>1088000</c:v>
                </c:pt>
                <c:pt idx="52">
                  <c:v>549950</c:v>
                </c:pt>
                <c:pt idx="53">
                  <c:v>3500000</c:v>
                </c:pt>
                <c:pt idx="54">
                  <c:v>3988800</c:v>
                </c:pt>
                <c:pt idx="55">
                  <c:v>5580000</c:v>
                </c:pt>
                <c:pt idx="56">
                  <c:v>5980000</c:v>
                </c:pt>
                <c:pt idx="57">
                  <c:v>1998888</c:v>
                </c:pt>
                <c:pt idx="58">
                  <c:v>2460000</c:v>
                </c:pt>
                <c:pt idx="59">
                  <c:v>1195000</c:v>
                </c:pt>
                <c:pt idx="60">
                  <c:v>2499800</c:v>
                </c:pt>
                <c:pt idx="61">
                  <c:v>339995</c:v>
                </c:pt>
                <c:pt idx="62">
                  <c:v>975000</c:v>
                </c:pt>
                <c:pt idx="63">
                  <c:v>3900000</c:v>
                </c:pt>
                <c:pt idx="64">
                  <c:v>2949995</c:v>
                </c:pt>
                <c:pt idx="65">
                  <c:v>1650000</c:v>
                </c:pt>
                <c:pt idx="66">
                  <c:v>2198800</c:v>
                </c:pt>
                <c:pt idx="67">
                  <c:v>2988000</c:v>
                </c:pt>
                <c:pt idx="68">
                  <c:v>3800000</c:v>
                </c:pt>
                <c:pt idx="69">
                  <c:v>3078950</c:v>
                </c:pt>
                <c:pt idx="70">
                  <c:v>305000</c:v>
                </c:pt>
                <c:pt idx="71">
                  <c:v>2649950</c:v>
                </c:pt>
                <c:pt idx="72">
                  <c:v>707990</c:v>
                </c:pt>
                <c:pt idx="73">
                  <c:v>3198000</c:v>
                </c:pt>
                <c:pt idx="74">
                  <c:v>1988000</c:v>
                </c:pt>
                <c:pt idx="75">
                  <c:v>1198888</c:v>
                </c:pt>
                <c:pt idx="76">
                  <c:v>675000</c:v>
                </c:pt>
                <c:pt idx="77">
                  <c:v>3588888</c:v>
                </c:pt>
                <c:pt idx="78">
                  <c:v>3498000</c:v>
                </c:pt>
                <c:pt idx="79">
                  <c:v>4588000</c:v>
                </c:pt>
                <c:pt idx="80">
                  <c:v>2788880</c:v>
                </c:pt>
                <c:pt idx="81">
                  <c:v>689888</c:v>
                </c:pt>
                <c:pt idx="82">
                  <c:v>2350000</c:v>
                </c:pt>
                <c:pt idx="83">
                  <c:v>985000</c:v>
                </c:pt>
                <c:pt idx="84">
                  <c:v>1098888</c:v>
                </c:pt>
                <c:pt idx="85">
                  <c:v>950000</c:v>
                </c:pt>
                <c:pt idx="86">
                  <c:v>1549000</c:v>
                </c:pt>
                <c:pt idx="87">
                  <c:v>1799000</c:v>
                </c:pt>
                <c:pt idx="88">
                  <c:v>365000</c:v>
                </c:pt>
                <c:pt idx="89">
                  <c:v>2495000</c:v>
                </c:pt>
                <c:pt idx="90">
                  <c:v>4988000</c:v>
                </c:pt>
                <c:pt idx="91">
                  <c:v>3499000</c:v>
                </c:pt>
                <c:pt idx="92">
                  <c:v>2725000</c:v>
                </c:pt>
                <c:pt idx="93">
                  <c:v>750000</c:v>
                </c:pt>
                <c:pt idx="94">
                  <c:v>1695000</c:v>
                </c:pt>
                <c:pt idx="95">
                  <c:v>908000</c:v>
                </c:pt>
                <c:pt idx="96">
                  <c:v>530000</c:v>
                </c:pt>
                <c:pt idx="97">
                  <c:v>1999000</c:v>
                </c:pt>
                <c:pt idx="98">
                  <c:v>1690000</c:v>
                </c:pt>
                <c:pt idx="99">
                  <c:v>698000</c:v>
                </c:pt>
                <c:pt idx="100">
                  <c:v>2698000</c:v>
                </c:pt>
                <c:pt idx="101">
                  <c:v>1399988</c:v>
                </c:pt>
                <c:pt idx="102">
                  <c:v>1500000</c:v>
                </c:pt>
                <c:pt idx="103">
                  <c:v>3250000</c:v>
                </c:pt>
                <c:pt idx="104">
                  <c:v>1998000</c:v>
                </c:pt>
                <c:pt idx="105">
                  <c:v>379800</c:v>
                </c:pt>
                <c:pt idx="106">
                  <c:v>1479800</c:v>
                </c:pt>
                <c:pt idx="107">
                  <c:v>2750000</c:v>
                </c:pt>
                <c:pt idx="108">
                  <c:v>1350000</c:v>
                </c:pt>
                <c:pt idx="109">
                  <c:v>3699000</c:v>
                </c:pt>
                <c:pt idx="110">
                  <c:v>891990</c:v>
                </c:pt>
                <c:pt idx="111">
                  <c:v>3298000</c:v>
                </c:pt>
                <c:pt idx="112">
                  <c:v>1049000</c:v>
                </c:pt>
                <c:pt idx="113">
                  <c:v>9988000</c:v>
                </c:pt>
                <c:pt idx="114">
                  <c:v>2490000</c:v>
                </c:pt>
                <c:pt idx="115">
                  <c:v>3898000</c:v>
                </c:pt>
                <c:pt idx="116">
                  <c:v>799000</c:v>
                </c:pt>
                <c:pt idx="117">
                  <c:v>1649995</c:v>
                </c:pt>
                <c:pt idx="118">
                  <c:v>1239000</c:v>
                </c:pt>
                <c:pt idx="119">
                  <c:v>4500000</c:v>
                </c:pt>
                <c:pt idx="120">
                  <c:v>1649999</c:v>
                </c:pt>
                <c:pt idx="121">
                  <c:v>2100000</c:v>
                </c:pt>
                <c:pt idx="122">
                  <c:v>1649000</c:v>
                </c:pt>
                <c:pt idx="123">
                  <c:v>625000</c:v>
                </c:pt>
                <c:pt idx="124">
                  <c:v>2398000</c:v>
                </c:pt>
                <c:pt idx="125">
                  <c:v>2745000</c:v>
                </c:pt>
                <c:pt idx="126">
                  <c:v>1850000</c:v>
                </c:pt>
                <c:pt idx="127">
                  <c:v>1250000</c:v>
                </c:pt>
                <c:pt idx="128">
                  <c:v>1575000</c:v>
                </c:pt>
                <c:pt idx="129">
                  <c:v>769000</c:v>
                </c:pt>
                <c:pt idx="130">
                  <c:v>6888000</c:v>
                </c:pt>
                <c:pt idx="131">
                  <c:v>1495555</c:v>
                </c:pt>
                <c:pt idx="132">
                  <c:v>3488888</c:v>
                </c:pt>
                <c:pt idx="133">
                  <c:v>3188888</c:v>
                </c:pt>
                <c:pt idx="134">
                  <c:v>1898000</c:v>
                </c:pt>
                <c:pt idx="135">
                  <c:v>1300000</c:v>
                </c:pt>
                <c:pt idx="136">
                  <c:v>15000000</c:v>
                </c:pt>
                <c:pt idx="137">
                  <c:v>1988888</c:v>
                </c:pt>
                <c:pt idx="138">
                  <c:v>2880000</c:v>
                </c:pt>
                <c:pt idx="139">
                  <c:v>949000</c:v>
                </c:pt>
              </c:numCache>
            </c:numRef>
          </c:xVal>
          <c:yVal>
            <c:numRef>
              <c:f>'Z-Score'!$J$2:$J$141</c:f>
              <c:numCache>
                <c:formatCode>General</c:formatCode>
                <c:ptCount val="140"/>
                <c:pt idx="0">
                  <c:v>-0.75408572301733978</c:v>
                </c:pt>
                <c:pt idx="1">
                  <c:v>-0.88440306853134076</c:v>
                </c:pt>
                <c:pt idx="2">
                  <c:v>0.13876793722402125</c:v>
                </c:pt>
                <c:pt idx="3">
                  <c:v>0.44311842568559456</c:v>
                </c:pt>
                <c:pt idx="4">
                  <c:v>-0.77328747201664272</c:v>
                </c:pt>
                <c:pt idx="5">
                  <c:v>0.25054757116809001</c:v>
                </c:pt>
                <c:pt idx="6">
                  <c:v>-0.92817420241735971</c:v>
                </c:pt>
                <c:pt idx="7">
                  <c:v>-0.35815340575505666</c:v>
                </c:pt>
                <c:pt idx="8">
                  <c:v>-0.60719510999529502</c:v>
                </c:pt>
                <c:pt idx="9">
                  <c:v>-0.71784034666418872</c:v>
                </c:pt>
                <c:pt idx="10">
                  <c:v>0.35565916259222791</c:v>
                </c:pt>
                <c:pt idx="11">
                  <c:v>-0.66250389421663003</c:v>
                </c:pt>
                <c:pt idx="12">
                  <c:v>0.16754289249675181</c:v>
                </c:pt>
                <c:pt idx="13">
                  <c:v>-0.9342058757341436</c:v>
                </c:pt>
                <c:pt idx="14">
                  <c:v>-0.64147604228655764</c:v>
                </c:pt>
                <c:pt idx="15">
                  <c:v>-0.7704099764893696</c:v>
                </c:pt>
                <c:pt idx="16">
                  <c:v>-0.69072548496488495</c:v>
                </c:pt>
                <c:pt idx="17">
                  <c:v>-0.82906661608378196</c:v>
                </c:pt>
                <c:pt idx="18">
                  <c:v>-0.30392368235644907</c:v>
                </c:pt>
                <c:pt idx="19">
                  <c:v>-0.57952688377151562</c:v>
                </c:pt>
                <c:pt idx="20">
                  <c:v>-0.63538903251732615</c:v>
                </c:pt>
                <c:pt idx="21">
                  <c:v>-0.60719510999529502</c:v>
                </c:pt>
                <c:pt idx="22">
                  <c:v>-0.30835059855225377</c:v>
                </c:pt>
                <c:pt idx="23">
                  <c:v>-0.58060594459424297</c:v>
                </c:pt>
                <c:pt idx="24">
                  <c:v>-0.60716744176907123</c:v>
                </c:pt>
                <c:pt idx="25">
                  <c:v>-0.77320446733797132</c:v>
                </c:pt>
                <c:pt idx="26">
                  <c:v>-0.67080436208376382</c:v>
                </c:pt>
                <c:pt idx="27">
                  <c:v>0.4364780513918875</c:v>
                </c:pt>
                <c:pt idx="28">
                  <c:v>-0.75380904075510202</c:v>
                </c:pt>
                <c:pt idx="29">
                  <c:v>-0.70953987879705493</c:v>
                </c:pt>
                <c:pt idx="30">
                  <c:v>-0.73167445977607848</c:v>
                </c:pt>
                <c:pt idx="31">
                  <c:v>-0.59111987055927917</c:v>
                </c:pt>
                <c:pt idx="32">
                  <c:v>0.46912655833594719</c:v>
                </c:pt>
                <c:pt idx="33">
                  <c:v>-0.66250389421663003</c:v>
                </c:pt>
                <c:pt idx="34">
                  <c:v>-0.39965574509072577</c:v>
                </c:pt>
                <c:pt idx="35">
                  <c:v>0.22287934494431061</c:v>
                </c:pt>
                <c:pt idx="36">
                  <c:v>-0.67359885293236554</c:v>
                </c:pt>
                <c:pt idx="37">
                  <c:v>-0.60716744176907123</c:v>
                </c:pt>
                <c:pt idx="38">
                  <c:v>-3.2775065363410995E-2</c:v>
                </c:pt>
                <c:pt idx="39">
                  <c:v>-2.7241420118655116E-2</c:v>
                </c:pt>
                <c:pt idx="40">
                  <c:v>-0.1368075959648215</c:v>
                </c:pt>
                <c:pt idx="41">
                  <c:v>-0.42013023249632248</c:v>
                </c:pt>
                <c:pt idx="42">
                  <c:v>-0.70677858981992181</c:v>
                </c:pt>
                <c:pt idx="43">
                  <c:v>0.40878215694188436</c:v>
                </c:pt>
                <c:pt idx="44">
                  <c:v>-0.30392368235644907</c:v>
                </c:pt>
                <c:pt idx="45">
                  <c:v>0.16975635059465416</c:v>
                </c:pt>
                <c:pt idx="46">
                  <c:v>-0.63926258418865534</c:v>
                </c:pt>
                <c:pt idx="47">
                  <c:v>1.5232859774619423</c:v>
                </c:pt>
                <c:pt idx="48">
                  <c:v>-0.37201518709317011</c:v>
                </c:pt>
                <c:pt idx="49">
                  <c:v>0.85309956149526389</c:v>
                </c:pt>
                <c:pt idx="50">
                  <c:v>-0.46439939445436951</c:v>
                </c:pt>
                <c:pt idx="51">
                  <c:v>-0.53080313739144003</c:v>
                </c:pt>
                <c:pt idx="52">
                  <c:v>-0.82854091978553013</c:v>
                </c:pt>
                <c:pt idx="53">
                  <c:v>0.80391209564367783</c:v>
                </c:pt>
                <c:pt idx="54">
                  <c:v>1.0743966752073453</c:v>
                </c:pt>
                <c:pt idx="55">
                  <c:v>1.9549103065529008</c:v>
                </c:pt>
                <c:pt idx="56">
                  <c:v>2.176256116343136</c:v>
                </c:pt>
                <c:pt idx="57">
                  <c:v>-2.6750032420920791E-2</c:v>
                </c:pt>
                <c:pt idx="58">
                  <c:v>0.22841299018906647</c:v>
                </c:pt>
                <c:pt idx="59">
                  <c:v>-0.47159313327255215</c:v>
                </c:pt>
                <c:pt idx="60">
                  <c:v>0.25043689826319487</c:v>
                </c:pt>
                <c:pt idx="61">
                  <c:v>-0.94472256852180214</c:v>
                </c:pt>
                <c:pt idx="62">
                  <c:v>-0.59333332865718147</c:v>
                </c:pt>
                <c:pt idx="63">
                  <c:v>1.025257905433913</c:v>
                </c:pt>
                <c:pt idx="64">
                  <c:v>0.49955884035948217</c:v>
                </c:pt>
                <c:pt idx="65">
                  <c:v>-0.21981227463615968</c:v>
                </c:pt>
                <c:pt idx="66">
                  <c:v>8.3874176396042929E-2</c:v>
                </c:pt>
                <c:pt idx="67">
                  <c:v>0.52058945911217691</c:v>
                </c:pt>
                <c:pt idx="68">
                  <c:v>0.96992145298635424</c:v>
                </c:pt>
                <c:pt idx="69">
                  <c:v>0.57091796261323158</c:v>
                </c:pt>
                <c:pt idx="70">
                  <c:v>-0.96408756005582541</c:v>
                </c:pt>
                <c:pt idx="71">
                  <c:v>0.33352458161320442</c:v>
                </c:pt>
                <c:pt idx="72">
                  <c:v>-0.74108719033740822</c:v>
                </c:pt>
                <c:pt idx="73">
                  <c:v>0.63679600925205027</c:v>
                </c:pt>
                <c:pt idx="74">
                  <c:v>-3.2775065363410995E-2</c:v>
                </c:pt>
                <c:pt idx="75">
                  <c:v>-0.4694416520013911</c:v>
                </c:pt>
                <c:pt idx="76">
                  <c:v>-0.75934268599985788</c:v>
                </c:pt>
                <c:pt idx="77">
                  <c:v>0.85309956149526389</c:v>
                </c:pt>
                <c:pt idx="78">
                  <c:v>0.80280536659472668</c:v>
                </c:pt>
                <c:pt idx="79">
                  <c:v>1.4059726982731175</c:v>
                </c:pt>
                <c:pt idx="80">
                  <c:v>0.41040351499859784</c:v>
                </c:pt>
                <c:pt idx="81">
                  <c:v>-0.75110419495946534</c:v>
                </c:pt>
                <c:pt idx="82">
                  <c:v>0.16754289249675181</c:v>
                </c:pt>
                <c:pt idx="83">
                  <c:v>-0.58779968341242561</c:v>
                </c:pt>
                <c:pt idx="84">
                  <c:v>-0.5247781044489499</c:v>
                </c:pt>
                <c:pt idx="85">
                  <c:v>-0.60716744176907123</c:v>
                </c:pt>
                <c:pt idx="86">
                  <c:v>-0.27570209160819409</c:v>
                </c:pt>
                <c:pt idx="87">
                  <c:v>-0.13736096048929711</c:v>
                </c:pt>
                <c:pt idx="88">
                  <c:v>-0.93088568858729004</c:v>
                </c:pt>
                <c:pt idx="89">
                  <c:v>0.24778074854571205</c:v>
                </c:pt>
                <c:pt idx="90">
                  <c:v>1.6273185080633528</c:v>
                </c:pt>
                <c:pt idx="91">
                  <c:v>0.80335873111920231</c:v>
                </c:pt>
                <c:pt idx="92">
                  <c:v>0.37505458917509726</c:v>
                </c:pt>
                <c:pt idx="93">
                  <c:v>-0.71784034666418872</c:v>
                </c:pt>
                <c:pt idx="94">
                  <c:v>-0.19491087103475824</c:v>
                </c:pt>
                <c:pt idx="95">
                  <c:v>-0.63040875179704592</c:v>
                </c:pt>
                <c:pt idx="96">
                  <c:v>-0.83958054204881805</c:v>
                </c:pt>
                <c:pt idx="97">
                  <c:v>-2.6688055594179527E-2</c:v>
                </c:pt>
                <c:pt idx="98">
                  <c:v>-0.19767769365713617</c:v>
                </c:pt>
                <c:pt idx="99">
                  <c:v>-0.74661530193691938</c:v>
                </c:pt>
                <c:pt idx="100">
                  <c:v>0.36011374701425641</c:v>
                </c:pt>
                <c:pt idx="101">
                  <c:v>-0.35816004612935037</c:v>
                </c:pt>
                <c:pt idx="102">
                  <c:v>-0.30281695330749786</c:v>
                </c:pt>
                <c:pt idx="103">
                  <c:v>0.66557096452478093</c:v>
                </c:pt>
                <c:pt idx="104">
                  <c:v>-2.7241420118655116E-2</c:v>
                </c:pt>
                <c:pt idx="105">
                  <c:v>-0.92269589362505144</c:v>
                </c:pt>
                <c:pt idx="106">
                  <c:v>-0.31399491670190477</c:v>
                </c:pt>
                <c:pt idx="107">
                  <c:v>0.38888870228698696</c:v>
                </c:pt>
                <c:pt idx="108">
                  <c:v>-0.38582163197883607</c:v>
                </c:pt>
                <c:pt idx="109">
                  <c:v>0.9140316360143198</c:v>
                </c:pt>
                <c:pt idx="110">
                  <c:v>-0.63926811783390003</c:v>
                </c:pt>
                <c:pt idx="111">
                  <c:v>0.69213246169960907</c:v>
                </c:pt>
                <c:pt idx="112">
                  <c:v>-0.55238435384598794</c:v>
                </c:pt>
                <c:pt idx="113">
                  <c:v>4.3941411304412918</c:v>
                </c:pt>
                <c:pt idx="114">
                  <c:v>0.24501392592333412</c:v>
                </c:pt>
                <c:pt idx="115">
                  <c:v>1.0241511763849618</c:v>
                </c:pt>
                <c:pt idx="116">
                  <c:v>-0.69072548496488495</c:v>
                </c:pt>
                <c:pt idx="117">
                  <c:v>-0.21981504145878206</c:v>
                </c:pt>
                <c:pt idx="118">
                  <c:v>-0.4472450941956263</c:v>
                </c:pt>
                <c:pt idx="119">
                  <c:v>1.3572766201192659</c:v>
                </c:pt>
                <c:pt idx="120">
                  <c:v>-0.21981282800068416</c:v>
                </c:pt>
                <c:pt idx="121">
                  <c:v>2.9201761377854848E-2</c:v>
                </c:pt>
                <c:pt idx="122">
                  <c:v>-0.22036563916063528</c:v>
                </c:pt>
                <c:pt idx="123">
                  <c:v>-0.78701091222363728</c:v>
                </c:pt>
                <c:pt idx="124">
                  <c:v>0.19410438967158003</c:v>
                </c:pt>
                <c:pt idx="125">
                  <c:v>0.38612187966460904</c:v>
                </c:pt>
                <c:pt idx="126">
                  <c:v>-0.10913936974104212</c:v>
                </c:pt>
                <c:pt idx="127">
                  <c:v>-0.44115808442639481</c:v>
                </c:pt>
                <c:pt idx="128">
                  <c:v>-0.26131461397182876</c:v>
                </c:pt>
                <c:pt idx="129">
                  <c:v>-0.70732642069915264</c:v>
                </c:pt>
                <c:pt idx="130">
                  <c:v>2.6787111045669696</c:v>
                </c:pt>
                <c:pt idx="131">
                  <c:v>-0.30527665861879189</c:v>
                </c:pt>
                <c:pt idx="132">
                  <c:v>0.79776310904770509</c:v>
                </c:pt>
                <c:pt idx="133">
                  <c:v>0.63175375170502879</c:v>
                </c:pt>
                <c:pt idx="134">
                  <c:v>-8.2577872566213906E-2</c:v>
                </c:pt>
                <c:pt idx="135">
                  <c:v>-0.41348985820261547</c:v>
                </c:pt>
                <c:pt idx="136">
                  <c:v>7.1676041271129378</c:v>
                </c:pt>
                <c:pt idx="137">
                  <c:v>-3.228367766567667E-2</c:v>
                </c:pt>
                <c:pt idx="138">
                  <c:v>0.4608260904688134</c:v>
                </c:pt>
                <c:pt idx="139">
                  <c:v>-0.60772080629354674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9-4AC5-A99C-EE726A4B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85176"/>
        <c:axId val="649385504"/>
      </c:scatterChart>
      <c:valAx>
        <c:axId val="64938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85504"/>
        <c:crosses val="autoZero"/>
        <c:crossBetween val="midCat"/>
      </c:valAx>
      <c:valAx>
        <c:axId val="6493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8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LOT SIZE  VS.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Scatter!$F$1</c:f>
              <c:strCache>
                <c:ptCount val="1"/>
                <c:pt idx="0">
                  <c:v>LOT 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23293963254594"/>
                  <c:y val="-0.53588692038495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Scatter!$F$2:$F$141</c:f>
              <c:numCache>
                <c:formatCode>General</c:formatCode>
                <c:ptCount val="140"/>
                <c:pt idx="0">
                  <c:v>2912</c:v>
                </c:pt>
                <c:pt idx="1">
                  <c:v>74992</c:v>
                </c:pt>
                <c:pt idx="2">
                  <c:v>11984</c:v>
                </c:pt>
                <c:pt idx="3">
                  <c:v>16259</c:v>
                </c:pt>
                <c:pt idx="4">
                  <c:v>9600</c:v>
                </c:pt>
                <c:pt idx="5">
                  <c:v>37445</c:v>
                </c:pt>
                <c:pt idx="6">
                  <c:v>497890</c:v>
                </c:pt>
                <c:pt idx="7">
                  <c:v>9799</c:v>
                </c:pt>
                <c:pt idx="8">
                  <c:v>11160</c:v>
                </c:pt>
                <c:pt idx="9">
                  <c:v>976179</c:v>
                </c:pt>
                <c:pt idx="10">
                  <c:v>9450</c:v>
                </c:pt>
                <c:pt idx="11">
                  <c:v>4192</c:v>
                </c:pt>
                <c:pt idx="12">
                  <c:v>20908</c:v>
                </c:pt>
                <c:pt idx="13">
                  <c:v>468270</c:v>
                </c:pt>
                <c:pt idx="14">
                  <c:v>8297</c:v>
                </c:pt>
                <c:pt idx="15">
                  <c:v>155556</c:v>
                </c:pt>
                <c:pt idx="16">
                  <c:v>10399</c:v>
                </c:pt>
                <c:pt idx="17">
                  <c:v>2634</c:v>
                </c:pt>
                <c:pt idx="18">
                  <c:v>18750</c:v>
                </c:pt>
                <c:pt idx="19">
                  <c:v>13062</c:v>
                </c:pt>
                <c:pt idx="20">
                  <c:v>3502</c:v>
                </c:pt>
                <c:pt idx="21">
                  <c:v>13503</c:v>
                </c:pt>
                <c:pt idx="22">
                  <c:v>8515</c:v>
                </c:pt>
                <c:pt idx="23">
                  <c:v>11375</c:v>
                </c:pt>
                <c:pt idx="24">
                  <c:v>36671</c:v>
                </c:pt>
                <c:pt idx="25">
                  <c:v>15000</c:v>
                </c:pt>
                <c:pt idx="26">
                  <c:v>8400</c:v>
                </c:pt>
                <c:pt idx="27">
                  <c:v>10634</c:v>
                </c:pt>
                <c:pt idx="28">
                  <c:v>7464</c:v>
                </c:pt>
                <c:pt idx="29">
                  <c:v>8190</c:v>
                </c:pt>
                <c:pt idx="30">
                  <c:v>102684</c:v>
                </c:pt>
                <c:pt idx="31">
                  <c:v>9760</c:v>
                </c:pt>
                <c:pt idx="32">
                  <c:v>15120</c:v>
                </c:pt>
                <c:pt idx="33">
                  <c:v>15908</c:v>
                </c:pt>
                <c:pt idx="34">
                  <c:v>16491</c:v>
                </c:pt>
                <c:pt idx="35">
                  <c:v>9123</c:v>
                </c:pt>
                <c:pt idx="36">
                  <c:v>7000</c:v>
                </c:pt>
                <c:pt idx="37">
                  <c:v>7700</c:v>
                </c:pt>
                <c:pt idx="38">
                  <c:v>7890</c:v>
                </c:pt>
                <c:pt idx="39">
                  <c:v>16362</c:v>
                </c:pt>
                <c:pt idx="40">
                  <c:v>8610</c:v>
                </c:pt>
                <c:pt idx="41">
                  <c:v>10949</c:v>
                </c:pt>
                <c:pt idx="42">
                  <c:v>1</c:v>
                </c:pt>
                <c:pt idx="43">
                  <c:v>11408</c:v>
                </c:pt>
                <c:pt idx="44">
                  <c:v>9186</c:v>
                </c:pt>
                <c:pt idx="45">
                  <c:v>10347</c:v>
                </c:pt>
                <c:pt idx="46">
                  <c:v>8636</c:v>
                </c:pt>
                <c:pt idx="47">
                  <c:v>30539</c:v>
                </c:pt>
                <c:pt idx="48">
                  <c:v>14780</c:v>
                </c:pt>
                <c:pt idx="49">
                  <c:v>10230</c:v>
                </c:pt>
                <c:pt idx="50">
                  <c:v>105864</c:v>
                </c:pt>
                <c:pt idx="51">
                  <c:v>10497</c:v>
                </c:pt>
                <c:pt idx="52">
                  <c:v>2175</c:v>
                </c:pt>
                <c:pt idx="53">
                  <c:v>52307</c:v>
                </c:pt>
                <c:pt idx="54">
                  <c:v>15666</c:v>
                </c:pt>
                <c:pt idx="55">
                  <c:v>82328</c:v>
                </c:pt>
                <c:pt idx="56">
                  <c:v>69125</c:v>
                </c:pt>
                <c:pt idx="57">
                  <c:v>11273</c:v>
                </c:pt>
                <c:pt idx="58">
                  <c:v>112521</c:v>
                </c:pt>
                <c:pt idx="59">
                  <c:v>17411</c:v>
                </c:pt>
                <c:pt idx="60">
                  <c:v>24515</c:v>
                </c:pt>
                <c:pt idx="61">
                  <c:v>22389</c:v>
                </c:pt>
                <c:pt idx="62">
                  <c:v>43078</c:v>
                </c:pt>
                <c:pt idx="63">
                  <c:v>8548</c:v>
                </c:pt>
                <c:pt idx="64">
                  <c:v>16511</c:v>
                </c:pt>
                <c:pt idx="65">
                  <c:v>41444</c:v>
                </c:pt>
                <c:pt idx="66">
                  <c:v>23172</c:v>
                </c:pt>
                <c:pt idx="67">
                  <c:v>9045</c:v>
                </c:pt>
                <c:pt idx="68">
                  <c:v>8570</c:v>
                </c:pt>
                <c:pt idx="69">
                  <c:v>13500</c:v>
                </c:pt>
                <c:pt idx="70">
                  <c:v>435710</c:v>
                </c:pt>
                <c:pt idx="71">
                  <c:v>9137</c:v>
                </c:pt>
                <c:pt idx="72">
                  <c:v>1</c:v>
                </c:pt>
                <c:pt idx="73">
                  <c:v>20056</c:v>
                </c:pt>
                <c:pt idx="74">
                  <c:v>19833</c:v>
                </c:pt>
                <c:pt idx="75">
                  <c:v>17418</c:v>
                </c:pt>
                <c:pt idx="76">
                  <c:v>8640</c:v>
                </c:pt>
                <c:pt idx="77">
                  <c:v>15300</c:v>
                </c:pt>
                <c:pt idx="78">
                  <c:v>9491</c:v>
                </c:pt>
                <c:pt idx="79">
                  <c:v>45100</c:v>
                </c:pt>
                <c:pt idx="80">
                  <c:v>9572</c:v>
                </c:pt>
                <c:pt idx="81">
                  <c:v>4930</c:v>
                </c:pt>
                <c:pt idx="82">
                  <c:v>10000</c:v>
                </c:pt>
                <c:pt idx="83">
                  <c:v>8712</c:v>
                </c:pt>
                <c:pt idx="84">
                  <c:v>8395</c:v>
                </c:pt>
                <c:pt idx="85">
                  <c:v>9315</c:v>
                </c:pt>
                <c:pt idx="86">
                  <c:v>9800</c:v>
                </c:pt>
                <c:pt idx="87">
                  <c:v>35719</c:v>
                </c:pt>
                <c:pt idx="88">
                  <c:v>497890</c:v>
                </c:pt>
                <c:pt idx="89">
                  <c:v>8602</c:v>
                </c:pt>
                <c:pt idx="90">
                  <c:v>10500</c:v>
                </c:pt>
                <c:pt idx="91">
                  <c:v>26729</c:v>
                </c:pt>
                <c:pt idx="92">
                  <c:v>20007</c:v>
                </c:pt>
                <c:pt idx="93">
                  <c:v>8732</c:v>
                </c:pt>
                <c:pt idx="94">
                  <c:v>31623</c:v>
                </c:pt>
                <c:pt idx="95">
                  <c:v>8666</c:v>
                </c:pt>
                <c:pt idx="96">
                  <c:v>102355</c:v>
                </c:pt>
                <c:pt idx="97">
                  <c:v>10311</c:v>
                </c:pt>
                <c:pt idx="98">
                  <c:v>11275</c:v>
                </c:pt>
                <c:pt idx="99">
                  <c:v>267617</c:v>
                </c:pt>
                <c:pt idx="100">
                  <c:v>15580</c:v>
                </c:pt>
                <c:pt idx="101">
                  <c:v>9845</c:v>
                </c:pt>
                <c:pt idx="102">
                  <c:v>21930</c:v>
                </c:pt>
                <c:pt idx="103">
                  <c:v>11945</c:v>
                </c:pt>
                <c:pt idx="104">
                  <c:v>17182</c:v>
                </c:pt>
                <c:pt idx="105">
                  <c:v>92784</c:v>
                </c:pt>
                <c:pt idx="106">
                  <c:v>5667</c:v>
                </c:pt>
                <c:pt idx="107">
                  <c:v>8740</c:v>
                </c:pt>
                <c:pt idx="108">
                  <c:v>8662</c:v>
                </c:pt>
                <c:pt idx="109">
                  <c:v>12210</c:v>
                </c:pt>
                <c:pt idx="110">
                  <c:v>1</c:v>
                </c:pt>
                <c:pt idx="111">
                  <c:v>48787</c:v>
                </c:pt>
                <c:pt idx="112">
                  <c:v>7707</c:v>
                </c:pt>
                <c:pt idx="113">
                  <c:v>71936</c:v>
                </c:pt>
                <c:pt idx="114">
                  <c:v>10500</c:v>
                </c:pt>
                <c:pt idx="115">
                  <c:v>14132</c:v>
                </c:pt>
                <c:pt idx="116">
                  <c:v>7585</c:v>
                </c:pt>
                <c:pt idx="117">
                  <c:v>8823</c:v>
                </c:pt>
                <c:pt idx="118">
                  <c:v>9223</c:v>
                </c:pt>
                <c:pt idx="119">
                  <c:v>47153</c:v>
                </c:pt>
                <c:pt idx="120">
                  <c:v>34830</c:v>
                </c:pt>
                <c:pt idx="121">
                  <c:v>47916</c:v>
                </c:pt>
                <c:pt idx="122">
                  <c:v>24011</c:v>
                </c:pt>
                <c:pt idx="123">
                  <c:v>12400</c:v>
                </c:pt>
                <c:pt idx="124">
                  <c:v>33150</c:v>
                </c:pt>
                <c:pt idx="125">
                  <c:v>63160</c:v>
                </c:pt>
                <c:pt idx="126">
                  <c:v>9768</c:v>
                </c:pt>
                <c:pt idx="127">
                  <c:v>31222</c:v>
                </c:pt>
                <c:pt idx="128">
                  <c:v>20971</c:v>
                </c:pt>
                <c:pt idx="129">
                  <c:v>18000</c:v>
                </c:pt>
                <c:pt idx="130">
                  <c:v>131244</c:v>
                </c:pt>
                <c:pt idx="131">
                  <c:v>4325</c:v>
                </c:pt>
                <c:pt idx="132">
                  <c:v>35718</c:v>
                </c:pt>
                <c:pt idx="133">
                  <c:v>34939</c:v>
                </c:pt>
                <c:pt idx="134">
                  <c:v>29129</c:v>
                </c:pt>
                <c:pt idx="135">
                  <c:v>22651</c:v>
                </c:pt>
                <c:pt idx="136">
                  <c:v>50397</c:v>
                </c:pt>
                <c:pt idx="137">
                  <c:v>41831</c:v>
                </c:pt>
                <c:pt idx="138">
                  <c:v>16206</c:v>
                </c:pt>
                <c:pt idx="139">
                  <c:v>8263</c:v>
                </c:pt>
              </c:numCache>
            </c:numRef>
          </c:xVal>
          <c:yVal>
            <c:numRef>
              <c:f>Scatter!$B$2:$B$141</c:f>
              <c:numCache>
                <c:formatCode>General</c:formatCode>
                <c:ptCount val="140"/>
                <c:pt idx="0">
                  <c:v>684500</c:v>
                </c:pt>
                <c:pt idx="1">
                  <c:v>449000</c:v>
                </c:pt>
                <c:pt idx="2">
                  <c:v>2298000</c:v>
                </c:pt>
                <c:pt idx="3">
                  <c:v>2848000</c:v>
                </c:pt>
                <c:pt idx="4">
                  <c:v>649800</c:v>
                </c:pt>
                <c:pt idx="5">
                  <c:v>2500000</c:v>
                </c:pt>
                <c:pt idx="6">
                  <c:v>369900</c:v>
                </c:pt>
                <c:pt idx="7">
                  <c:v>1400000</c:v>
                </c:pt>
                <c:pt idx="8">
                  <c:v>949950</c:v>
                </c:pt>
                <c:pt idx="9">
                  <c:v>750000</c:v>
                </c:pt>
                <c:pt idx="10">
                  <c:v>2689950</c:v>
                </c:pt>
                <c:pt idx="11">
                  <c:v>850000</c:v>
                </c:pt>
                <c:pt idx="12">
                  <c:v>2350000</c:v>
                </c:pt>
                <c:pt idx="13">
                  <c:v>359000</c:v>
                </c:pt>
                <c:pt idx="14">
                  <c:v>888000</c:v>
                </c:pt>
                <c:pt idx="15">
                  <c:v>655000</c:v>
                </c:pt>
                <c:pt idx="16">
                  <c:v>799000</c:v>
                </c:pt>
                <c:pt idx="17">
                  <c:v>549000</c:v>
                </c:pt>
                <c:pt idx="18">
                  <c:v>1498000</c:v>
                </c:pt>
                <c:pt idx="19">
                  <c:v>999950</c:v>
                </c:pt>
                <c:pt idx="20">
                  <c:v>899000</c:v>
                </c:pt>
                <c:pt idx="21">
                  <c:v>949950</c:v>
                </c:pt>
                <c:pt idx="22">
                  <c:v>1490000</c:v>
                </c:pt>
                <c:pt idx="23">
                  <c:v>998000</c:v>
                </c:pt>
                <c:pt idx="24">
                  <c:v>950000</c:v>
                </c:pt>
                <c:pt idx="25">
                  <c:v>649950</c:v>
                </c:pt>
                <c:pt idx="26">
                  <c:v>835000</c:v>
                </c:pt>
                <c:pt idx="27">
                  <c:v>2836000</c:v>
                </c:pt>
                <c:pt idx="28">
                  <c:v>685000</c:v>
                </c:pt>
                <c:pt idx="29">
                  <c:v>765000</c:v>
                </c:pt>
                <c:pt idx="30">
                  <c:v>725000</c:v>
                </c:pt>
                <c:pt idx="31">
                  <c:v>979000</c:v>
                </c:pt>
                <c:pt idx="32">
                  <c:v>2895000</c:v>
                </c:pt>
                <c:pt idx="33">
                  <c:v>850000</c:v>
                </c:pt>
                <c:pt idx="34">
                  <c:v>1325000</c:v>
                </c:pt>
                <c:pt idx="35">
                  <c:v>2450000</c:v>
                </c:pt>
                <c:pt idx="36">
                  <c:v>829950</c:v>
                </c:pt>
                <c:pt idx="37">
                  <c:v>950000</c:v>
                </c:pt>
                <c:pt idx="38">
                  <c:v>1988000</c:v>
                </c:pt>
                <c:pt idx="39">
                  <c:v>1998000</c:v>
                </c:pt>
                <c:pt idx="40">
                  <c:v>1800000</c:v>
                </c:pt>
                <c:pt idx="41">
                  <c:v>1288000</c:v>
                </c:pt>
                <c:pt idx="42">
                  <c:v>769990</c:v>
                </c:pt>
                <c:pt idx="43">
                  <c:v>2785950</c:v>
                </c:pt>
                <c:pt idx="44">
                  <c:v>1498000</c:v>
                </c:pt>
                <c:pt idx="45">
                  <c:v>2354000</c:v>
                </c:pt>
                <c:pt idx="46">
                  <c:v>892000</c:v>
                </c:pt>
                <c:pt idx="47">
                  <c:v>4800000</c:v>
                </c:pt>
                <c:pt idx="48">
                  <c:v>1374950</c:v>
                </c:pt>
                <c:pt idx="49">
                  <c:v>3588888</c:v>
                </c:pt>
                <c:pt idx="50">
                  <c:v>1208000</c:v>
                </c:pt>
                <c:pt idx="51">
                  <c:v>1088000</c:v>
                </c:pt>
                <c:pt idx="52">
                  <c:v>549950</c:v>
                </c:pt>
                <c:pt idx="53">
                  <c:v>3500000</c:v>
                </c:pt>
                <c:pt idx="54">
                  <c:v>3988800</c:v>
                </c:pt>
                <c:pt idx="55">
                  <c:v>5580000</c:v>
                </c:pt>
                <c:pt idx="56">
                  <c:v>5980000</c:v>
                </c:pt>
                <c:pt idx="57">
                  <c:v>1998888</c:v>
                </c:pt>
                <c:pt idx="58">
                  <c:v>2460000</c:v>
                </c:pt>
                <c:pt idx="59">
                  <c:v>1195000</c:v>
                </c:pt>
                <c:pt idx="60">
                  <c:v>2499800</c:v>
                </c:pt>
                <c:pt idx="61">
                  <c:v>339995</c:v>
                </c:pt>
                <c:pt idx="62">
                  <c:v>975000</c:v>
                </c:pt>
                <c:pt idx="63">
                  <c:v>3900000</c:v>
                </c:pt>
                <c:pt idx="64">
                  <c:v>2949995</c:v>
                </c:pt>
                <c:pt idx="65">
                  <c:v>1650000</c:v>
                </c:pt>
                <c:pt idx="66">
                  <c:v>2198800</c:v>
                </c:pt>
                <c:pt idx="67">
                  <c:v>2988000</c:v>
                </c:pt>
                <c:pt idx="68">
                  <c:v>3800000</c:v>
                </c:pt>
                <c:pt idx="69">
                  <c:v>3078950</c:v>
                </c:pt>
                <c:pt idx="70">
                  <c:v>305000</c:v>
                </c:pt>
                <c:pt idx="71">
                  <c:v>2649950</c:v>
                </c:pt>
                <c:pt idx="72">
                  <c:v>707990</c:v>
                </c:pt>
                <c:pt idx="73">
                  <c:v>3198000</c:v>
                </c:pt>
                <c:pt idx="74">
                  <c:v>1988000</c:v>
                </c:pt>
                <c:pt idx="75">
                  <c:v>1198888</c:v>
                </c:pt>
                <c:pt idx="76">
                  <c:v>675000</c:v>
                </c:pt>
                <c:pt idx="77">
                  <c:v>3588888</c:v>
                </c:pt>
                <c:pt idx="78">
                  <c:v>3498000</c:v>
                </c:pt>
                <c:pt idx="79">
                  <c:v>4588000</c:v>
                </c:pt>
                <c:pt idx="80">
                  <c:v>2788880</c:v>
                </c:pt>
                <c:pt idx="81">
                  <c:v>689888</c:v>
                </c:pt>
                <c:pt idx="82">
                  <c:v>2350000</c:v>
                </c:pt>
                <c:pt idx="83">
                  <c:v>985000</c:v>
                </c:pt>
                <c:pt idx="84">
                  <c:v>1098888</c:v>
                </c:pt>
                <c:pt idx="85">
                  <c:v>950000</c:v>
                </c:pt>
                <c:pt idx="86">
                  <c:v>1549000</c:v>
                </c:pt>
                <c:pt idx="87">
                  <c:v>1799000</c:v>
                </c:pt>
                <c:pt idx="88">
                  <c:v>365000</c:v>
                </c:pt>
                <c:pt idx="89">
                  <c:v>2495000</c:v>
                </c:pt>
                <c:pt idx="90">
                  <c:v>4988000</c:v>
                </c:pt>
                <c:pt idx="91">
                  <c:v>3499000</c:v>
                </c:pt>
                <c:pt idx="92">
                  <c:v>2725000</c:v>
                </c:pt>
                <c:pt idx="93">
                  <c:v>750000</c:v>
                </c:pt>
                <c:pt idx="94">
                  <c:v>1695000</c:v>
                </c:pt>
                <c:pt idx="95">
                  <c:v>908000</c:v>
                </c:pt>
                <c:pt idx="96">
                  <c:v>530000</c:v>
                </c:pt>
                <c:pt idx="97">
                  <c:v>1999000</c:v>
                </c:pt>
                <c:pt idx="98">
                  <c:v>1690000</c:v>
                </c:pt>
                <c:pt idx="99">
                  <c:v>698000</c:v>
                </c:pt>
                <c:pt idx="100">
                  <c:v>2698000</c:v>
                </c:pt>
                <c:pt idx="101">
                  <c:v>1399988</c:v>
                </c:pt>
                <c:pt idx="102">
                  <c:v>1500000</c:v>
                </c:pt>
                <c:pt idx="103">
                  <c:v>3250000</c:v>
                </c:pt>
                <c:pt idx="104">
                  <c:v>1998000</c:v>
                </c:pt>
                <c:pt idx="105">
                  <c:v>379800</c:v>
                </c:pt>
                <c:pt idx="106">
                  <c:v>1479800</c:v>
                </c:pt>
                <c:pt idx="107">
                  <c:v>2750000</c:v>
                </c:pt>
                <c:pt idx="108">
                  <c:v>1350000</c:v>
                </c:pt>
                <c:pt idx="109">
                  <c:v>3699000</c:v>
                </c:pt>
                <c:pt idx="110">
                  <c:v>891990</c:v>
                </c:pt>
                <c:pt idx="111">
                  <c:v>3298000</c:v>
                </c:pt>
                <c:pt idx="112">
                  <c:v>1049000</c:v>
                </c:pt>
                <c:pt idx="113">
                  <c:v>9988000</c:v>
                </c:pt>
                <c:pt idx="114">
                  <c:v>2490000</c:v>
                </c:pt>
                <c:pt idx="115">
                  <c:v>3898000</c:v>
                </c:pt>
                <c:pt idx="116">
                  <c:v>799000</c:v>
                </c:pt>
                <c:pt idx="117">
                  <c:v>1649995</c:v>
                </c:pt>
                <c:pt idx="118">
                  <c:v>1239000</c:v>
                </c:pt>
                <c:pt idx="119">
                  <c:v>4500000</c:v>
                </c:pt>
                <c:pt idx="120">
                  <c:v>1649999</c:v>
                </c:pt>
                <c:pt idx="121">
                  <c:v>2100000</c:v>
                </c:pt>
                <c:pt idx="122">
                  <c:v>1649000</c:v>
                </c:pt>
                <c:pt idx="123">
                  <c:v>625000</c:v>
                </c:pt>
                <c:pt idx="124">
                  <c:v>2398000</c:v>
                </c:pt>
                <c:pt idx="125">
                  <c:v>2745000</c:v>
                </c:pt>
                <c:pt idx="126">
                  <c:v>1850000</c:v>
                </c:pt>
                <c:pt idx="127">
                  <c:v>1250000</c:v>
                </c:pt>
                <c:pt idx="128">
                  <c:v>1575000</c:v>
                </c:pt>
                <c:pt idx="129">
                  <c:v>769000</c:v>
                </c:pt>
                <c:pt idx="130">
                  <c:v>6888000</c:v>
                </c:pt>
                <c:pt idx="131">
                  <c:v>1495555</c:v>
                </c:pt>
                <c:pt idx="132">
                  <c:v>3488888</c:v>
                </c:pt>
                <c:pt idx="133">
                  <c:v>3188888</c:v>
                </c:pt>
                <c:pt idx="134">
                  <c:v>1898000</c:v>
                </c:pt>
                <c:pt idx="135">
                  <c:v>1300000</c:v>
                </c:pt>
                <c:pt idx="136">
                  <c:v>15000000</c:v>
                </c:pt>
                <c:pt idx="137">
                  <c:v>1988888</c:v>
                </c:pt>
                <c:pt idx="138">
                  <c:v>2880000</c:v>
                </c:pt>
                <c:pt idx="139">
                  <c:v>949000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D-482E-B296-E3A07C58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21008"/>
        <c:axId val="773722320"/>
      </c:scatterChart>
      <c:valAx>
        <c:axId val="7737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22320"/>
        <c:crosses val="autoZero"/>
        <c:crossBetween val="midCat"/>
      </c:valAx>
      <c:valAx>
        <c:axId val="7737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2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Scatter!$H$1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781714785651798E-2"/>
                  <c:y val="-0.60771872265966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Scatter!$H$2:$H$141</c:f>
              <c:numCache>
                <c:formatCode>General</c:formatCode>
                <c:ptCount val="140"/>
                <c:pt idx="0">
                  <c:v>39</c:v>
                </c:pt>
                <c:pt idx="1">
                  <c:v>38</c:v>
                </c:pt>
                <c:pt idx="2">
                  <c:v>63</c:v>
                </c:pt>
                <c:pt idx="3">
                  <c:v>26</c:v>
                </c:pt>
                <c:pt idx="4">
                  <c:v>61</c:v>
                </c:pt>
                <c:pt idx="5">
                  <c:v>75</c:v>
                </c:pt>
                <c:pt idx="6">
                  <c:v>43</c:v>
                </c:pt>
                <c:pt idx="7">
                  <c:v>63</c:v>
                </c:pt>
                <c:pt idx="8">
                  <c:v>44</c:v>
                </c:pt>
                <c:pt idx="9">
                  <c:v>45</c:v>
                </c:pt>
                <c:pt idx="10">
                  <c:v>1</c:v>
                </c:pt>
                <c:pt idx="11">
                  <c:v>19</c:v>
                </c:pt>
                <c:pt idx="12">
                  <c:v>30</c:v>
                </c:pt>
                <c:pt idx="13">
                  <c:v>39</c:v>
                </c:pt>
                <c:pt idx="14">
                  <c:v>50</c:v>
                </c:pt>
                <c:pt idx="15">
                  <c:v>20</c:v>
                </c:pt>
                <c:pt idx="16">
                  <c:v>51</c:v>
                </c:pt>
                <c:pt idx="17">
                  <c:v>32</c:v>
                </c:pt>
                <c:pt idx="18">
                  <c:v>51</c:v>
                </c:pt>
                <c:pt idx="19">
                  <c:v>36</c:v>
                </c:pt>
                <c:pt idx="20">
                  <c:v>18</c:v>
                </c:pt>
                <c:pt idx="21">
                  <c:v>63</c:v>
                </c:pt>
                <c:pt idx="22">
                  <c:v>57</c:v>
                </c:pt>
                <c:pt idx="23">
                  <c:v>45</c:v>
                </c:pt>
                <c:pt idx="24">
                  <c:v>52</c:v>
                </c:pt>
                <c:pt idx="25">
                  <c:v>106</c:v>
                </c:pt>
                <c:pt idx="26">
                  <c:v>50</c:v>
                </c:pt>
                <c:pt idx="27">
                  <c:v>9</c:v>
                </c:pt>
                <c:pt idx="28">
                  <c:v>55</c:v>
                </c:pt>
                <c:pt idx="29">
                  <c:v>52</c:v>
                </c:pt>
                <c:pt idx="30">
                  <c:v>10</c:v>
                </c:pt>
                <c:pt idx="31">
                  <c:v>49</c:v>
                </c:pt>
                <c:pt idx="32">
                  <c:v>1</c:v>
                </c:pt>
                <c:pt idx="33">
                  <c:v>50</c:v>
                </c:pt>
                <c:pt idx="34">
                  <c:v>19</c:v>
                </c:pt>
                <c:pt idx="35">
                  <c:v>16</c:v>
                </c:pt>
                <c:pt idx="36">
                  <c:v>44</c:v>
                </c:pt>
                <c:pt idx="37">
                  <c:v>52</c:v>
                </c:pt>
                <c:pt idx="38">
                  <c:v>1</c:v>
                </c:pt>
                <c:pt idx="39">
                  <c:v>42</c:v>
                </c:pt>
                <c:pt idx="40">
                  <c:v>22</c:v>
                </c:pt>
                <c:pt idx="41">
                  <c:v>38</c:v>
                </c:pt>
                <c:pt idx="42">
                  <c:v>1</c:v>
                </c:pt>
                <c:pt idx="43">
                  <c:v>1</c:v>
                </c:pt>
                <c:pt idx="44">
                  <c:v>19</c:v>
                </c:pt>
                <c:pt idx="45">
                  <c:v>88</c:v>
                </c:pt>
                <c:pt idx="46">
                  <c:v>39</c:v>
                </c:pt>
                <c:pt idx="47">
                  <c:v>36</c:v>
                </c:pt>
                <c:pt idx="48">
                  <c:v>48</c:v>
                </c:pt>
                <c:pt idx="49">
                  <c:v>1</c:v>
                </c:pt>
                <c:pt idx="50">
                  <c:v>10</c:v>
                </c:pt>
                <c:pt idx="51">
                  <c:v>33</c:v>
                </c:pt>
                <c:pt idx="52">
                  <c:v>32</c:v>
                </c:pt>
                <c:pt idx="53">
                  <c:v>34</c:v>
                </c:pt>
                <c:pt idx="54">
                  <c:v>1</c:v>
                </c:pt>
                <c:pt idx="55">
                  <c:v>18</c:v>
                </c:pt>
                <c:pt idx="56">
                  <c:v>25</c:v>
                </c:pt>
                <c:pt idx="57">
                  <c:v>61</c:v>
                </c:pt>
                <c:pt idx="58">
                  <c:v>40</c:v>
                </c:pt>
                <c:pt idx="59">
                  <c:v>39</c:v>
                </c:pt>
                <c:pt idx="60">
                  <c:v>21</c:v>
                </c:pt>
                <c:pt idx="61">
                  <c:v>37</c:v>
                </c:pt>
                <c:pt idx="62">
                  <c:v>16</c:v>
                </c:pt>
                <c:pt idx="63">
                  <c:v>1</c:v>
                </c:pt>
                <c:pt idx="64">
                  <c:v>5</c:v>
                </c:pt>
                <c:pt idx="65">
                  <c:v>19</c:v>
                </c:pt>
                <c:pt idx="66">
                  <c:v>17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40</c:v>
                </c:pt>
                <c:pt idx="71">
                  <c:v>1</c:v>
                </c:pt>
                <c:pt idx="72">
                  <c:v>1</c:v>
                </c:pt>
                <c:pt idx="73">
                  <c:v>17</c:v>
                </c:pt>
                <c:pt idx="74">
                  <c:v>47</c:v>
                </c:pt>
                <c:pt idx="75">
                  <c:v>50</c:v>
                </c:pt>
                <c:pt idx="76">
                  <c:v>63</c:v>
                </c:pt>
                <c:pt idx="77">
                  <c:v>1</c:v>
                </c:pt>
                <c:pt idx="78">
                  <c:v>1</c:v>
                </c:pt>
                <c:pt idx="79">
                  <c:v>9</c:v>
                </c:pt>
                <c:pt idx="80">
                  <c:v>1</c:v>
                </c:pt>
                <c:pt idx="81">
                  <c:v>39</c:v>
                </c:pt>
                <c:pt idx="82">
                  <c:v>1</c:v>
                </c:pt>
                <c:pt idx="83">
                  <c:v>35</c:v>
                </c:pt>
                <c:pt idx="84">
                  <c:v>60</c:v>
                </c:pt>
                <c:pt idx="85">
                  <c:v>40</c:v>
                </c:pt>
                <c:pt idx="86">
                  <c:v>51</c:v>
                </c:pt>
                <c:pt idx="87">
                  <c:v>42</c:v>
                </c:pt>
                <c:pt idx="88">
                  <c:v>43</c:v>
                </c:pt>
                <c:pt idx="89">
                  <c:v>1</c:v>
                </c:pt>
                <c:pt idx="90">
                  <c:v>43</c:v>
                </c:pt>
                <c:pt idx="91">
                  <c:v>13</c:v>
                </c:pt>
                <c:pt idx="92">
                  <c:v>54</c:v>
                </c:pt>
                <c:pt idx="93">
                  <c:v>54</c:v>
                </c:pt>
                <c:pt idx="94">
                  <c:v>19</c:v>
                </c:pt>
                <c:pt idx="95">
                  <c:v>40</c:v>
                </c:pt>
                <c:pt idx="96">
                  <c:v>29</c:v>
                </c:pt>
                <c:pt idx="97">
                  <c:v>36</c:v>
                </c:pt>
                <c:pt idx="98">
                  <c:v>62</c:v>
                </c:pt>
                <c:pt idx="99">
                  <c:v>35</c:v>
                </c:pt>
                <c:pt idx="100">
                  <c:v>15</c:v>
                </c:pt>
                <c:pt idx="101">
                  <c:v>11</c:v>
                </c:pt>
                <c:pt idx="102">
                  <c:v>57</c:v>
                </c:pt>
                <c:pt idx="103">
                  <c:v>11</c:v>
                </c:pt>
                <c:pt idx="104">
                  <c:v>48</c:v>
                </c:pt>
                <c:pt idx="105">
                  <c:v>48</c:v>
                </c:pt>
                <c:pt idx="106">
                  <c:v>1</c:v>
                </c:pt>
                <c:pt idx="107">
                  <c:v>10</c:v>
                </c:pt>
                <c:pt idx="108">
                  <c:v>31</c:v>
                </c:pt>
                <c:pt idx="109">
                  <c:v>9</c:v>
                </c:pt>
                <c:pt idx="110">
                  <c:v>1</c:v>
                </c:pt>
                <c:pt idx="111">
                  <c:v>63</c:v>
                </c:pt>
                <c:pt idx="112">
                  <c:v>43</c:v>
                </c:pt>
                <c:pt idx="113">
                  <c:v>15</c:v>
                </c:pt>
                <c:pt idx="114">
                  <c:v>8</c:v>
                </c:pt>
                <c:pt idx="115">
                  <c:v>11</c:v>
                </c:pt>
                <c:pt idx="116">
                  <c:v>53</c:v>
                </c:pt>
                <c:pt idx="117">
                  <c:v>1</c:v>
                </c:pt>
                <c:pt idx="118">
                  <c:v>60</c:v>
                </c:pt>
                <c:pt idx="119">
                  <c:v>34</c:v>
                </c:pt>
                <c:pt idx="120">
                  <c:v>56</c:v>
                </c:pt>
                <c:pt idx="121">
                  <c:v>35</c:v>
                </c:pt>
                <c:pt idx="122">
                  <c:v>38</c:v>
                </c:pt>
                <c:pt idx="123">
                  <c:v>52</c:v>
                </c:pt>
                <c:pt idx="124">
                  <c:v>48</c:v>
                </c:pt>
                <c:pt idx="125">
                  <c:v>42</c:v>
                </c:pt>
                <c:pt idx="126">
                  <c:v>20</c:v>
                </c:pt>
                <c:pt idx="127">
                  <c:v>53</c:v>
                </c:pt>
                <c:pt idx="128">
                  <c:v>28</c:v>
                </c:pt>
                <c:pt idx="129">
                  <c:v>59</c:v>
                </c:pt>
                <c:pt idx="130">
                  <c:v>17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88</c:v>
                </c:pt>
                <c:pt idx="135">
                  <c:v>22</c:v>
                </c:pt>
                <c:pt idx="136">
                  <c:v>13</c:v>
                </c:pt>
                <c:pt idx="137">
                  <c:v>62</c:v>
                </c:pt>
                <c:pt idx="138">
                  <c:v>3</c:v>
                </c:pt>
                <c:pt idx="139">
                  <c:v>34</c:v>
                </c:pt>
              </c:numCache>
            </c:numRef>
          </c:xVal>
          <c:yVal>
            <c:numRef>
              <c:f>Scatter!$B$2:$B$141</c:f>
              <c:numCache>
                <c:formatCode>General</c:formatCode>
                <c:ptCount val="140"/>
                <c:pt idx="0">
                  <c:v>684500</c:v>
                </c:pt>
                <c:pt idx="1">
                  <c:v>449000</c:v>
                </c:pt>
                <c:pt idx="2">
                  <c:v>2298000</c:v>
                </c:pt>
                <c:pt idx="3">
                  <c:v>2848000</c:v>
                </c:pt>
                <c:pt idx="4">
                  <c:v>649800</c:v>
                </c:pt>
                <c:pt idx="5">
                  <c:v>2500000</c:v>
                </c:pt>
                <c:pt idx="6">
                  <c:v>369900</c:v>
                </c:pt>
                <c:pt idx="7">
                  <c:v>1400000</c:v>
                </c:pt>
                <c:pt idx="8">
                  <c:v>949950</c:v>
                </c:pt>
                <c:pt idx="9">
                  <c:v>750000</c:v>
                </c:pt>
                <c:pt idx="10">
                  <c:v>2689950</c:v>
                </c:pt>
                <c:pt idx="11">
                  <c:v>850000</c:v>
                </c:pt>
                <c:pt idx="12">
                  <c:v>2350000</c:v>
                </c:pt>
                <c:pt idx="13">
                  <c:v>359000</c:v>
                </c:pt>
                <c:pt idx="14">
                  <c:v>888000</c:v>
                </c:pt>
                <c:pt idx="15">
                  <c:v>655000</c:v>
                </c:pt>
                <c:pt idx="16">
                  <c:v>799000</c:v>
                </c:pt>
                <c:pt idx="17">
                  <c:v>549000</c:v>
                </c:pt>
                <c:pt idx="18">
                  <c:v>1498000</c:v>
                </c:pt>
                <c:pt idx="19">
                  <c:v>999950</c:v>
                </c:pt>
                <c:pt idx="20">
                  <c:v>899000</c:v>
                </c:pt>
                <c:pt idx="21">
                  <c:v>949950</c:v>
                </c:pt>
                <c:pt idx="22">
                  <c:v>1490000</c:v>
                </c:pt>
                <c:pt idx="23">
                  <c:v>998000</c:v>
                </c:pt>
                <c:pt idx="24">
                  <c:v>950000</c:v>
                </c:pt>
                <c:pt idx="25">
                  <c:v>649950</c:v>
                </c:pt>
                <c:pt idx="26">
                  <c:v>835000</c:v>
                </c:pt>
                <c:pt idx="27">
                  <c:v>2836000</c:v>
                </c:pt>
                <c:pt idx="28">
                  <c:v>685000</c:v>
                </c:pt>
                <c:pt idx="29">
                  <c:v>765000</c:v>
                </c:pt>
                <c:pt idx="30">
                  <c:v>725000</c:v>
                </c:pt>
                <c:pt idx="31">
                  <c:v>979000</c:v>
                </c:pt>
                <c:pt idx="32">
                  <c:v>2895000</c:v>
                </c:pt>
                <c:pt idx="33">
                  <c:v>850000</c:v>
                </c:pt>
                <c:pt idx="34">
                  <c:v>1325000</c:v>
                </c:pt>
                <c:pt idx="35">
                  <c:v>2450000</c:v>
                </c:pt>
                <c:pt idx="36">
                  <c:v>829950</c:v>
                </c:pt>
                <c:pt idx="37">
                  <c:v>950000</c:v>
                </c:pt>
                <c:pt idx="38">
                  <c:v>1988000</c:v>
                </c:pt>
                <c:pt idx="39">
                  <c:v>1998000</c:v>
                </c:pt>
                <c:pt idx="40">
                  <c:v>1800000</c:v>
                </c:pt>
                <c:pt idx="41">
                  <c:v>1288000</c:v>
                </c:pt>
                <c:pt idx="42">
                  <c:v>769990</c:v>
                </c:pt>
                <c:pt idx="43">
                  <c:v>2785950</c:v>
                </c:pt>
                <c:pt idx="44">
                  <c:v>1498000</c:v>
                </c:pt>
                <c:pt idx="45">
                  <c:v>2354000</c:v>
                </c:pt>
                <c:pt idx="46">
                  <c:v>892000</c:v>
                </c:pt>
                <c:pt idx="47">
                  <c:v>4800000</c:v>
                </c:pt>
                <c:pt idx="48">
                  <c:v>1374950</c:v>
                </c:pt>
                <c:pt idx="49">
                  <c:v>3588888</c:v>
                </c:pt>
                <c:pt idx="50">
                  <c:v>1208000</c:v>
                </c:pt>
                <c:pt idx="51">
                  <c:v>1088000</c:v>
                </c:pt>
                <c:pt idx="52">
                  <c:v>549950</c:v>
                </c:pt>
                <c:pt idx="53">
                  <c:v>3500000</c:v>
                </c:pt>
                <c:pt idx="54">
                  <c:v>3988800</c:v>
                </c:pt>
                <c:pt idx="55">
                  <c:v>5580000</c:v>
                </c:pt>
                <c:pt idx="56">
                  <c:v>5980000</c:v>
                </c:pt>
                <c:pt idx="57">
                  <c:v>1998888</c:v>
                </c:pt>
                <c:pt idx="58">
                  <c:v>2460000</c:v>
                </c:pt>
                <c:pt idx="59">
                  <c:v>1195000</c:v>
                </c:pt>
                <c:pt idx="60">
                  <c:v>2499800</c:v>
                </c:pt>
                <c:pt idx="61">
                  <c:v>339995</c:v>
                </c:pt>
                <c:pt idx="62">
                  <c:v>975000</c:v>
                </c:pt>
                <c:pt idx="63">
                  <c:v>3900000</c:v>
                </c:pt>
                <c:pt idx="64">
                  <c:v>2949995</c:v>
                </c:pt>
                <c:pt idx="65">
                  <c:v>1650000</c:v>
                </c:pt>
                <c:pt idx="66">
                  <c:v>2198800</c:v>
                </c:pt>
                <c:pt idx="67">
                  <c:v>2988000</c:v>
                </c:pt>
                <c:pt idx="68">
                  <c:v>3800000</c:v>
                </c:pt>
                <c:pt idx="69">
                  <c:v>3078950</c:v>
                </c:pt>
                <c:pt idx="70">
                  <c:v>305000</c:v>
                </c:pt>
                <c:pt idx="71">
                  <c:v>2649950</c:v>
                </c:pt>
                <c:pt idx="72">
                  <c:v>707990</c:v>
                </c:pt>
                <c:pt idx="73">
                  <c:v>3198000</c:v>
                </c:pt>
                <c:pt idx="74">
                  <c:v>1988000</c:v>
                </c:pt>
                <c:pt idx="75">
                  <c:v>1198888</c:v>
                </c:pt>
                <c:pt idx="76">
                  <c:v>675000</c:v>
                </c:pt>
                <c:pt idx="77">
                  <c:v>3588888</c:v>
                </c:pt>
                <c:pt idx="78">
                  <c:v>3498000</c:v>
                </c:pt>
                <c:pt idx="79">
                  <c:v>4588000</c:v>
                </c:pt>
                <c:pt idx="80">
                  <c:v>2788880</c:v>
                </c:pt>
                <c:pt idx="81">
                  <c:v>689888</c:v>
                </c:pt>
                <c:pt idx="82">
                  <c:v>2350000</c:v>
                </c:pt>
                <c:pt idx="83">
                  <c:v>985000</c:v>
                </c:pt>
                <c:pt idx="84">
                  <c:v>1098888</c:v>
                </c:pt>
                <c:pt idx="85">
                  <c:v>950000</c:v>
                </c:pt>
                <c:pt idx="86">
                  <c:v>1549000</c:v>
                </c:pt>
                <c:pt idx="87">
                  <c:v>1799000</c:v>
                </c:pt>
                <c:pt idx="88">
                  <c:v>365000</c:v>
                </c:pt>
                <c:pt idx="89">
                  <c:v>2495000</c:v>
                </c:pt>
                <c:pt idx="90">
                  <c:v>4988000</c:v>
                </c:pt>
                <c:pt idx="91">
                  <c:v>3499000</c:v>
                </c:pt>
                <c:pt idx="92">
                  <c:v>2725000</c:v>
                </c:pt>
                <c:pt idx="93">
                  <c:v>750000</c:v>
                </c:pt>
                <c:pt idx="94">
                  <c:v>1695000</c:v>
                </c:pt>
                <c:pt idx="95">
                  <c:v>908000</c:v>
                </c:pt>
                <c:pt idx="96">
                  <c:v>530000</c:v>
                </c:pt>
                <c:pt idx="97">
                  <c:v>1999000</c:v>
                </c:pt>
                <c:pt idx="98">
                  <c:v>1690000</c:v>
                </c:pt>
                <c:pt idx="99">
                  <c:v>698000</c:v>
                </c:pt>
                <c:pt idx="100">
                  <c:v>2698000</c:v>
                </c:pt>
                <c:pt idx="101">
                  <c:v>1399988</c:v>
                </c:pt>
                <c:pt idx="102">
                  <c:v>1500000</c:v>
                </c:pt>
                <c:pt idx="103">
                  <c:v>3250000</c:v>
                </c:pt>
                <c:pt idx="104">
                  <c:v>1998000</c:v>
                </c:pt>
                <c:pt idx="105">
                  <c:v>379800</c:v>
                </c:pt>
                <c:pt idx="106">
                  <c:v>1479800</c:v>
                </c:pt>
                <c:pt idx="107">
                  <c:v>2750000</c:v>
                </c:pt>
                <c:pt idx="108">
                  <c:v>1350000</c:v>
                </c:pt>
                <c:pt idx="109">
                  <c:v>3699000</c:v>
                </c:pt>
                <c:pt idx="110">
                  <c:v>891990</c:v>
                </c:pt>
                <c:pt idx="111">
                  <c:v>3298000</c:v>
                </c:pt>
                <c:pt idx="112">
                  <c:v>1049000</c:v>
                </c:pt>
                <c:pt idx="113">
                  <c:v>9988000</c:v>
                </c:pt>
                <c:pt idx="114">
                  <c:v>2490000</c:v>
                </c:pt>
                <c:pt idx="115">
                  <c:v>3898000</c:v>
                </c:pt>
                <c:pt idx="116">
                  <c:v>799000</c:v>
                </c:pt>
                <c:pt idx="117">
                  <c:v>1649995</c:v>
                </c:pt>
                <c:pt idx="118">
                  <c:v>1239000</c:v>
                </c:pt>
                <c:pt idx="119">
                  <c:v>4500000</c:v>
                </c:pt>
                <c:pt idx="120">
                  <c:v>1649999</c:v>
                </c:pt>
                <c:pt idx="121">
                  <c:v>2100000</c:v>
                </c:pt>
                <c:pt idx="122">
                  <c:v>1649000</c:v>
                </c:pt>
                <c:pt idx="123">
                  <c:v>625000</c:v>
                </c:pt>
                <c:pt idx="124">
                  <c:v>2398000</c:v>
                </c:pt>
                <c:pt idx="125">
                  <c:v>2745000</c:v>
                </c:pt>
                <c:pt idx="126">
                  <c:v>1850000</c:v>
                </c:pt>
                <c:pt idx="127">
                  <c:v>1250000</c:v>
                </c:pt>
                <c:pt idx="128">
                  <c:v>1575000</c:v>
                </c:pt>
                <c:pt idx="129">
                  <c:v>769000</c:v>
                </c:pt>
                <c:pt idx="130">
                  <c:v>6888000</c:v>
                </c:pt>
                <c:pt idx="131">
                  <c:v>1495555</c:v>
                </c:pt>
                <c:pt idx="132">
                  <c:v>3488888</c:v>
                </c:pt>
                <c:pt idx="133">
                  <c:v>3188888</c:v>
                </c:pt>
                <c:pt idx="134">
                  <c:v>1898000</c:v>
                </c:pt>
                <c:pt idx="135">
                  <c:v>1300000</c:v>
                </c:pt>
                <c:pt idx="136">
                  <c:v>15000000</c:v>
                </c:pt>
                <c:pt idx="137">
                  <c:v>1988888</c:v>
                </c:pt>
                <c:pt idx="138">
                  <c:v>2880000</c:v>
                </c:pt>
                <c:pt idx="139">
                  <c:v>949000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8-4349-A205-3B2A0729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21008"/>
        <c:axId val="773722320"/>
      </c:scatterChart>
      <c:valAx>
        <c:axId val="7737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22320"/>
        <c:crosses val="autoZero"/>
        <c:crossBetween val="midCat"/>
      </c:valAx>
      <c:valAx>
        <c:axId val="7737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2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'R1'!$C$2:$C$141</c:f>
              <c:numCache>
                <c:formatCode>General</c:formatCode>
                <c:ptCount val="140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4</c:v>
                </c:pt>
                <c:pt idx="49">
                  <c:v>6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13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5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8</c:v>
                </c:pt>
                <c:pt idx="87">
                  <c:v>4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2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5</c:v>
                </c:pt>
                <c:pt idx="110">
                  <c:v>3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6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</c:numCache>
            </c:numRef>
          </c:xVal>
          <c:yVal>
            <c:numRef>
              <c:f>'R1'!$L$29:$L$168</c:f>
              <c:numCache>
                <c:formatCode>General</c:formatCode>
                <c:ptCount val="140"/>
                <c:pt idx="0">
                  <c:v>-557898.69981433498</c:v>
                </c:pt>
                <c:pt idx="1">
                  <c:v>-258228.6623463264</c:v>
                </c:pt>
                <c:pt idx="2">
                  <c:v>658561.74719526758</c:v>
                </c:pt>
                <c:pt idx="3">
                  <c:v>470180.89973842073</c:v>
                </c:pt>
                <c:pt idx="4">
                  <c:v>17105.906789133674</c:v>
                </c:pt>
                <c:pt idx="5">
                  <c:v>889713.85308167152</c:v>
                </c:pt>
                <c:pt idx="6">
                  <c:v>132315.59723176525</c:v>
                </c:pt>
                <c:pt idx="7">
                  <c:v>-59973.088270532433</c:v>
                </c:pt>
                <c:pt idx="8">
                  <c:v>-330223.15844287048</c:v>
                </c:pt>
                <c:pt idx="9">
                  <c:v>-169336.89103772398</c:v>
                </c:pt>
                <c:pt idx="10">
                  <c:v>561697.82411141042</c:v>
                </c:pt>
                <c:pt idx="11">
                  <c:v>-225611.82487375592</c:v>
                </c:pt>
                <c:pt idx="12">
                  <c:v>-540226.7534460742</c:v>
                </c:pt>
                <c:pt idx="13">
                  <c:v>14095.044086061418</c:v>
                </c:pt>
                <c:pt idx="14">
                  <c:v>-71826.408335044282</c:v>
                </c:pt>
                <c:pt idx="15">
                  <c:v>-64496.730731785065</c:v>
                </c:pt>
                <c:pt idx="16">
                  <c:v>31809.63265874784</c:v>
                </c:pt>
                <c:pt idx="17">
                  <c:v>-733910.12217587512</c:v>
                </c:pt>
                <c:pt idx="18">
                  <c:v>-862482.06963543687</c:v>
                </c:pt>
                <c:pt idx="19">
                  <c:v>-823400.63105702563</c:v>
                </c:pt>
                <c:pt idx="20">
                  <c:v>-126547.3999172633</c:v>
                </c:pt>
                <c:pt idx="21">
                  <c:v>579537.36919675523</c:v>
                </c:pt>
                <c:pt idx="22">
                  <c:v>426141.80243233172</c:v>
                </c:pt>
                <c:pt idx="23">
                  <c:v>-167399.50159963244</c:v>
                </c:pt>
                <c:pt idx="24">
                  <c:v>-526193.39022761793</c:v>
                </c:pt>
                <c:pt idx="25">
                  <c:v>-206831.20157724188</c:v>
                </c:pt>
                <c:pt idx="26">
                  <c:v>152067.11984824925</c:v>
                </c:pt>
                <c:pt idx="27">
                  <c:v>37089.273786386009</c:v>
                </c:pt>
                <c:pt idx="28">
                  <c:v>-15325.147841451108</c:v>
                </c:pt>
                <c:pt idx="29">
                  <c:v>265369.84659788141</c:v>
                </c:pt>
                <c:pt idx="30">
                  <c:v>-87884.046316596097</c:v>
                </c:pt>
                <c:pt idx="31">
                  <c:v>-206537.85130444402</c:v>
                </c:pt>
                <c:pt idx="32">
                  <c:v>187341.6890010694</c:v>
                </c:pt>
                <c:pt idx="33">
                  <c:v>-75530.791080913157</c:v>
                </c:pt>
                <c:pt idx="34">
                  <c:v>-245368.96195307677</c:v>
                </c:pt>
                <c:pt idx="35">
                  <c:v>-537410.44466712512</c:v>
                </c:pt>
                <c:pt idx="36">
                  <c:v>-478197.7177460494</c:v>
                </c:pt>
                <c:pt idx="37">
                  <c:v>-100109.48364406452</c:v>
                </c:pt>
                <c:pt idx="38">
                  <c:v>-195414.91281634662</c:v>
                </c:pt>
                <c:pt idx="39">
                  <c:v>233351.4233729525</c:v>
                </c:pt>
                <c:pt idx="40">
                  <c:v>-113159.8176160953</c:v>
                </c:pt>
                <c:pt idx="41">
                  <c:v>-699572.23144360678</c:v>
                </c:pt>
                <c:pt idx="42">
                  <c:v>-378305.38071458996</c:v>
                </c:pt>
                <c:pt idx="43">
                  <c:v>341979.17965190299</c:v>
                </c:pt>
                <c:pt idx="44">
                  <c:v>-994982.0355898072</c:v>
                </c:pt>
                <c:pt idx="45">
                  <c:v>1122044.2362082126</c:v>
                </c:pt>
                <c:pt idx="46">
                  <c:v>-338424.73973824689</c:v>
                </c:pt>
                <c:pt idx="47">
                  <c:v>2027816.2229614798</c:v>
                </c:pt>
                <c:pt idx="48">
                  <c:v>355829.95256730821</c:v>
                </c:pt>
                <c:pt idx="49">
                  <c:v>408177.47869682545</c:v>
                </c:pt>
                <c:pt idx="50">
                  <c:v>41718.573477484519</c:v>
                </c:pt>
                <c:pt idx="51">
                  <c:v>-853588.98241538997</c:v>
                </c:pt>
                <c:pt idx="52">
                  <c:v>-312264.98048515618</c:v>
                </c:pt>
                <c:pt idx="53">
                  <c:v>1772854.3674960225</c:v>
                </c:pt>
                <c:pt idx="54">
                  <c:v>675584.28078667773</c:v>
                </c:pt>
                <c:pt idx="55">
                  <c:v>-2357761.6740538813</c:v>
                </c:pt>
                <c:pt idx="56">
                  <c:v>1052525.0852308972</c:v>
                </c:pt>
                <c:pt idx="57">
                  <c:v>626387.73871782748</c:v>
                </c:pt>
                <c:pt idx="58">
                  <c:v>293788.2099668649</c:v>
                </c:pt>
                <c:pt idx="59">
                  <c:v>-48059.143970257137</c:v>
                </c:pt>
                <c:pt idx="60">
                  <c:v>-918243.1808278528</c:v>
                </c:pt>
                <c:pt idx="61">
                  <c:v>-485470.09503706836</c:v>
                </c:pt>
                <c:pt idx="62">
                  <c:v>109331.40559373004</c:v>
                </c:pt>
                <c:pt idx="63">
                  <c:v>1257556.7288033171</c:v>
                </c:pt>
                <c:pt idx="64">
                  <c:v>69752.966330187861</c:v>
                </c:pt>
                <c:pt idx="65">
                  <c:v>-612222.27014668705</c:v>
                </c:pt>
                <c:pt idx="66">
                  <c:v>501539.01650878834</c:v>
                </c:pt>
                <c:pt idx="67">
                  <c:v>624159.05327888299</c:v>
                </c:pt>
                <c:pt idx="68">
                  <c:v>1247611.4918263475</c:v>
                </c:pt>
                <c:pt idx="69">
                  <c:v>228067.87304927595</c:v>
                </c:pt>
                <c:pt idx="70">
                  <c:v>189780.48500060634</c:v>
                </c:pt>
                <c:pt idx="71">
                  <c:v>279829.65342020243</c:v>
                </c:pt>
                <c:pt idx="72">
                  <c:v>-36533.64142808551</c:v>
                </c:pt>
                <c:pt idx="73">
                  <c:v>-568365.36094855657</c:v>
                </c:pt>
                <c:pt idx="74">
                  <c:v>-280103.34595094388</c:v>
                </c:pt>
                <c:pt idx="75">
                  <c:v>-140215.11982434615</c:v>
                </c:pt>
                <c:pt idx="76">
                  <c:v>211674.67356765334</c:v>
                </c:pt>
                <c:pt idx="77">
                  <c:v>785306.72447407246</c:v>
                </c:pt>
                <c:pt idx="78">
                  <c:v>-166344.80630270811</c:v>
                </c:pt>
                <c:pt idx="79">
                  <c:v>-236567.20598335378</c:v>
                </c:pt>
                <c:pt idx="80">
                  <c:v>535873.84880794585</c:v>
                </c:pt>
                <c:pt idx="81">
                  <c:v>-430317.66462814831</c:v>
                </c:pt>
                <c:pt idx="82">
                  <c:v>456975.18613299797</c:v>
                </c:pt>
                <c:pt idx="83">
                  <c:v>-113682.19617787586</c:v>
                </c:pt>
                <c:pt idx="84">
                  <c:v>369705.83263029042</c:v>
                </c:pt>
                <c:pt idx="85">
                  <c:v>-617153.40314768488</c:v>
                </c:pt>
                <c:pt idx="86">
                  <c:v>803193.38571520941</c:v>
                </c:pt>
                <c:pt idx="87">
                  <c:v>-30269.993010866456</c:v>
                </c:pt>
                <c:pt idx="88">
                  <c:v>192720.59001190329</c:v>
                </c:pt>
                <c:pt idx="89">
                  <c:v>7633.1106650317088</c:v>
                </c:pt>
                <c:pt idx="90">
                  <c:v>940268.22118328279</c:v>
                </c:pt>
                <c:pt idx="91">
                  <c:v>-1353471.5986611079</c:v>
                </c:pt>
                <c:pt idx="92">
                  <c:v>-38426.902817852795</c:v>
                </c:pt>
                <c:pt idx="93">
                  <c:v>352147.58164002676</c:v>
                </c:pt>
                <c:pt idx="94">
                  <c:v>-1268034.0095682987</c:v>
                </c:pt>
                <c:pt idx="95">
                  <c:v>-84412.250217026682</c:v>
                </c:pt>
                <c:pt idx="96">
                  <c:v>-67149.525222574128</c:v>
                </c:pt>
                <c:pt idx="97">
                  <c:v>725129.11907191901</c:v>
                </c:pt>
                <c:pt idx="98">
                  <c:v>664792.95675559656</c:v>
                </c:pt>
                <c:pt idx="99">
                  <c:v>-201792.27361451264</c:v>
                </c:pt>
                <c:pt idx="100">
                  <c:v>321038.46282843407</c:v>
                </c:pt>
                <c:pt idx="101">
                  <c:v>-433220.86317790835</c:v>
                </c:pt>
                <c:pt idx="102">
                  <c:v>527388.79123983672</c:v>
                </c:pt>
                <c:pt idx="103">
                  <c:v>-699986.15948147886</c:v>
                </c:pt>
                <c:pt idx="104">
                  <c:v>-350596.80661790539</c:v>
                </c:pt>
                <c:pt idx="105">
                  <c:v>-223356.98903189029</c:v>
                </c:pt>
                <c:pt idx="106">
                  <c:v>-395194.59728837456</c:v>
                </c:pt>
                <c:pt idx="107">
                  <c:v>-1314987.3441637335</c:v>
                </c:pt>
                <c:pt idx="108">
                  <c:v>-478040.6378140843</c:v>
                </c:pt>
                <c:pt idx="109">
                  <c:v>-198309.7314847731</c:v>
                </c:pt>
                <c:pt idx="110">
                  <c:v>-52116.84904023807</c:v>
                </c:pt>
                <c:pt idx="111">
                  <c:v>-2595371.8466004338</c:v>
                </c:pt>
                <c:pt idx="112">
                  <c:v>185459.6945569379</c:v>
                </c:pt>
                <c:pt idx="113">
                  <c:v>513382.76740479656</c:v>
                </c:pt>
                <c:pt idx="114">
                  <c:v>-155213.00911651133</c:v>
                </c:pt>
                <c:pt idx="115">
                  <c:v>861250.75308541162</c:v>
                </c:pt>
                <c:pt idx="116">
                  <c:v>234659.79200773628</c:v>
                </c:pt>
                <c:pt idx="117">
                  <c:v>181399.50902591157</c:v>
                </c:pt>
                <c:pt idx="118">
                  <c:v>561459.09797116322</c:v>
                </c:pt>
                <c:pt idx="119">
                  <c:v>1544379.5685684998</c:v>
                </c:pt>
                <c:pt idx="120">
                  <c:v>-436170.02614047215</c:v>
                </c:pt>
                <c:pt idx="121">
                  <c:v>-793677.44282248616</c:v>
                </c:pt>
                <c:pt idx="122">
                  <c:v>-172188.89667396946</c:v>
                </c:pt>
                <c:pt idx="123">
                  <c:v>177473.87259304518</c:v>
                </c:pt>
                <c:pt idx="124">
                  <c:v>-755441.0624958789</c:v>
                </c:pt>
                <c:pt idx="125">
                  <c:v>-2474187.0295258453</c:v>
                </c:pt>
                <c:pt idx="126">
                  <c:v>-429642.649450392</c:v>
                </c:pt>
                <c:pt idx="127">
                  <c:v>48001.575870958623</c:v>
                </c:pt>
                <c:pt idx="128">
                  <c:v>119928.54879724979</c:v>
                </c:pt>
                <c:pt idx="129">
                  <c:v>-58966.511349772103</c:v>
                </c:pt>
                <c:pt idx="130">
                  <c:v>516411.70035772398</c:v>
                </c:pt>
                <c:pt idx="131">
                  <c:v>264400.8176452897</c:v>
                </c:pt>
                <c:pt idx="132">
                  <c:v>-309149.10802423861</c:v>
                </c:pt>
                <c:pt idx="133">
                  <c:v>-61182.799894614145</c:v>
                </c:pt>
                <c:pt idx="134">
                  <c:v>10069.785470070783</c:v>
                </c:pt>
                <c:pt idx="135">
                  <c:v>-575893.47494186857</c:v>
                </c:pt>
                <c:pt idx="136">
                  <c:v>3993112.303056227</c:v>
                </c:pt>
                <c:pt idx="137">
                  <c:v>1283373.8711652656</c:v>
                </c:pt>
                <c:pt idx="138">
                  <c:v>-375850.85959873488</c:v>
                </c:pt>
                <c:pt idx="139">
                  <c:v>-521320.75586467632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63-47A7-90B0-3CEE1534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15360"/>
        <c:axId val="810614704"/>
      </c:scatterChart>
      <c:valAx>
        <c:axId val="81061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614704"/>
        <c:crosses val="autoZero"/>
        <c:crossBetween val="midCat"/>
      </c:valAx>
      <c:valAx>
        <c:axId val="81061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615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BATHS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'R1'!$D$2:$D$141</c:f>
              <c:numCache>
                <c:formatCode>General</c:formatCode>
                <c:ptCount val="14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3.25</c:v>
                </c:pt>
                <c:pt idx="4">
                  <c:v>1.75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2.25</c:v>
                </c:pt>
                <c:pt idx="12">
                  <c:v>4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2.25</c:v>
                </c:pt>
                <c:pt idx="18">
                  <c:v>3.25</c:v>
                </c:pt>
                <c:pt idx="19">
                  <c:v>3</c:v>
                </c:pt>
                <c:pt idx="20">
                  <c:v>2.5</c:v>
                </c:pt>
                <c:pt idx="21">
                  <c:v>3</c:v>
                </c:pt>
                <c:pt idx="22">
                  <c:v>1.75</c:v>
                </c:pt>
                <c:pt idx="23">
                  <c:v>2.5</c:v>
                </c:pt>
                <c:pt idx="24">
                  <c:v>2.75</c:v>
                </c:pt>
                <c:pt idx="25">
                  <c:v>1.75</c:v>
                </c:pt>
                <c:pt idx="26">
                  <c:v>2</c:v>
                </c:pt>
                <c:pt idx="27">
                  <c:v>3.5</c:v>
                </c:pt>
                <c:pt idx="28">
                  <c:v>2</c:v>
                </c:pt>
                <c:pt idx="29">
                  <c:v>1.75</c:v>
                </c:pt>
                <c:pt idx="30">
                  <c:v>1.5</c:v>
                </c:pt>
                <c:pt idx="31">
                  <c:v>2.5</c:v>
                </c:pt>
                <c:pt idx="32">
                  <c:v>4.25</c:v>
                </c:pt>
                <c:pt idx="33">
                  <c:v>2.75</c:v>
                </c:pt>
                <c:pt idx="34">
                  <c:v>3.5</c:v>
                </c:pt>
                <c:pt idx="35">
                  <c:v>4</c:v>
                </c:pt>
                <c:pt idx="36">
                  <c:v>2.5</c:v>
                </c:pt>
                <c:pt idx="37">
                  <c:v>2.75</c:v>
                </c:pt>
                <c:pt idx="38">
                  <c:v>4</c:v>
                </c:pt>
                <c:pt idx="39">
                  <c:v>3.25</c:v>
                </c:pt>
                <c:pt idx="40">
                  <c:v>3.5</c:v>
                </c:pt>
                <c:pt idx="41">
                  <c:v>4.25</c:v>
                </c:pt>
                <c:pt idx="42">
                  <c:v>3.25</c:v>
                </c:pt>
                <c:pt idx="43">
                  <c:v>4.5</c:v>
                </c:pt>
                <c:pt idx="44">
                  <c:v>3.25</c:v>
                </c:pt>
                <c:pt idx="45">
                  <c:v>2.75</c:v>
                </c:pt>
                <c:pt idx="46">
                  <c:v>2.75</c:v>
                </c:pt>
                <c:pt idx="47">
                  <c:v>3.75</c:v>
                </c:pt>
                <c:pt idx="48">
                  <c:v>2.75</c:v>
                </c:pt>
                <c:pt idx="49">
                  <c:v>6</c:v>
                </c:pt>
                <c:pt idx="50">
                  <c:v>2.5</c:v>
                </c:pt>
                <c:pt idx="51">
                  <c:v>2.5</c:v>
                </c:pt>
                <c:pt idx="52">
                  <c:v>1.75</c:v>
                </c:pt>
                <c:pt idx="53">
                  <c:v>3</c:v>
                </c:pt>
                <c:pt idx="54">
                  <c:v>5.5</c:v>
                </c:pt>
                <c:pt idx="55">
                  <c:v>9.25</c:v>
                </c:pt>
                <c:pt idx="56">
                  <c:v>5.75</c:v>
                </c:pt>
                <c:pt idx="57">
                  <c:v>1.5</c:v>
                </c:pt>
                <c:pt idx="58">
                  <c:v>2.5</c:v>
                </c:pt>
                <c:pt idx="59">
                  <c:v>2.25</c:v>
                </c:pt>
                <c:pt idx="60">
                  <c:v>4.25</c:v>
                </c:pt>
                <c:pt idx="61">
                  <c:v>1.75</c:v>
                </c:pt>
                <c:pt idx="62">
                  <c:v>1.75</c:v>
                </c:pt>
                <c:pt idx="63">
                  <c:v>6.25</c:v>
                </c:pt>
                <c:pt idx="64">
                  <c:v>4.5</c:v>
                </c:pt>
                <c:pt idx="65">
                  <c:v>3.75</c:v>
                </c:pt>
                <c:pt idx="66">
                  <c:v>3.25</c:v>
                </c:pt>
                <c:pt idx="67">
                  <c:v>4.25</c:v>
                </c:pt>
                <c:pt idx="68">
                  <c:v>5</c:v>
                </c:pt>
                <c:pt idx="69">
                  <c:v>5</c:v>
                </c:pt>
                <c:pt idx="70">
                  <c:v>1</c:v>
                </c:pt>
                <c:pt idx="71">
                  <c:v>5</c:v>
                </c:pt>
                <c:pt idx="72">
                  <c:v>1.75</c:v>
                </c:pt>
                <c:pt idx="73">
                  <c:v>5</c:v>
                </c:pt>
                <c:pt idx="74">
                  <c:v>3</c:v>
                </c:pt>
                <c:pt idx="75">
                  <c:v>3</c:v>
                </c:pt>
                <c:pt idx="76">
                  <c:v>1.75</c:v>
                </c:pt>
                <c:pt idx="77">
                  <c:v>4.5</c:v>
                </c:pt>
                <c:pt idx="78">
                  <c:v>6</c:v>
                </c:pt>
                <c:pt idx="79">
                  <c:v>5.25</c:v>
                </c:pt>
                <c:pt idx="80">
                  <c:v>4.25</c:v>
                </c:pt>
                <c:pt idx="81">
                  <c:v>2</c:v>
                </c:pt>
                <c:pt idx="82">
                  <c:v>4.5</c:v>
                </c:pt>
                <c:pt idx="83">
                  <c:v>2.5</c:v>
                </c:pt>
                <c:pt idx="84">
                  <c:v>2.5</c:v>
                </c:pt>
                <c:pt idx="85">
                  <c:v>3.75</c:v>
                </c:pt>
                <c:pt idx="86">
                  <c:v>4.75</c:v>
                </c:pt>
                <c:pt idx="87">
                  <c:v>2.5</c:v>
                </c:pt>
                <c:pt idx="88">
                  <c:v>1</c:v>
                </c:pt>
                <c:pt idx="89">
                  <c:v>4.5</c:v>
                </c:pt>
                <c:pt idx="90">
                  <c:v>4.75</c:v>
                </c:pt>
                <c:pt idx="91">
                  <c:v>4.5</c:v>
                </c:pt>
                <c:pt idx="92">
                  <c:v>3.5</c:v>
                </c:pt>
                <c:pt idx="93">
                  <c:v>2.75</c:v>
                </c:pt>
                <c:pt idx="94">
                  <c:v>3.5</c:v>
                </c:pt>
                <c:pt idx="95">
                  <c:v>2.75</c:v>
                </c:pt>
                <c:pt idx="96">
                  <c:v>2</c:v>
                </c:pt>
                <c:pt idx="97">
                  <c:v>2.5</c:v>
                </c:pt>
                <c:pt idx="98">
                  <c:v>2.25</c:v>
                </c:pt>
                <c:pt idx="99">
                  <c:v>2.75</c:v>
                </c:pt>
                <c:pt idx="100">
                  <c:v>4.5</c:v>
                </c:pt>
                <c:pt idx="101">
                  <c:v>3</c:v>
                </c:pt>
                <c:pt idx="102">
                  <c:v>2.75</c:v>
                </c:pt>
                <c:pt idx="103">
                  <c:v>5</c:v>
                </c:pt>
                <c:pt idx="104">
                  <c:v>2.75</c:v>
                </c:pt>
                <c:pt idx="105">
                  <c:v>1.5</c:v>
                </c:pt>
                <c:pt idx="106">
                  <c:v>4.5</c:v>
                </c:pt>
                <c:pt idx="107">
                  <c:v>4.25</c:v>
                </c:pt>
                <c:pt idx="108">
                  <c:v>2.5</c:v>
                </c:pt>
                <c:pt idx="109">
                  <c:v>5.25</c:v>
                </c:pt>
                <c:pt idx="110">
                  <c:v>3</c:v>
                </c:pt>
                <c:pt idx="111">
                  <c:v>4.5</c:v>
                </c:pt>
                <c:pt idx="112">
                  <c:v>2.5</c:v>
                </c:pt>
                <c:pt idx="113">
                  <c:v>5.75</c:v>
                </c:pt>
                <c:pt idx="114">
                  <c:v>4.5</c:v>
                </c:pt>
                <c:pt idx="115">
                  <c:v>4.25</c:v>
                </c:pt>
                <c:pt idx="116">
                  <c:v>2</c:v>
                </c:pt>
                <c:pt idx="117">
                  <c:v>3.25</c:v>
                </c:pt>
                <c:pt idx="118">
                  <c:v>3.25</c:v>
                </c:pt>
                <c:pt idx="119">
                  <c:v>3</c:v>
                </c:pt>
                <c:pt idx="120">
                  <c:v>3.75</c:v>
                </c:pt>
                <c:pt idx="121">
                  <c:v>3.25</c:v>
                </c:pt>
                <c:pt idx="122">
                  <c:v>3</c:v>
                </c:pt>
                <c:pt idx="123">
                  <c:v>1.75</c:v>
                </c:pt>
                <c:pt idx="124">
                  <c:v>4.5</c:v>
                </c:pt>
                <c:pt idx="125">
                  <c:v>5.25</c:v>
                </c:pt>
                <c:pt idx="126">
                  <c:v>3.25</c:v>
                </c:pt>
                <c:pt idx="127">
                  <c:v>4.25</c:v>
                </c:pt>
                <c:pt idx="128">
                  <c:v>3.5</c:v>
                </c:pt>
                <c:pt idx="129">
                  <c:v>1.75</c:v>
                </c:pt>
                <c:pt idx="130">
                  <c:v>6.5</c:v>
                </c:pt>
                <c:pt idx="131">
                  <c:v>3.25</c:v>
                </c:pt>
                <c:pt idx="132">
                  <c:v>5</c:v>
                </c:pt>
                <c:pt idx="133">
                  <c:v>4</c:v>
                </c:pt>
                <c:pt idx="134">
                  <c:v>2.5</c:v>
                </c:pt>
                <c:pt idx="135">
                  <c:v>4</c:v>
                </c:pt>
                <c:pt idx="136">
                  <c:v>6.75</c:v>
                </c:pt>
                <c:pt idx="137">
                  <c:v>2</c:v>
                </c:pt>
                <c:pt idx="138">
                  <c:v>5.5</c:v>
                </c:pt>
                <c:pt idx="139">
                  <c:v>3</c:v>
                </c:pt>
              </c:numCache>
            </c:numRef>
          </c:xVal>
          <c:yVal>
            <c:numRef>
              <c:f>'R1'!$L$29:$L$168</c:f>
              <c:numCache>
                <c:formatCode>General</c:formatCode>
                <c:ptCount val="140"/>
                <c:pt idx="0">
                  <c:v>-557898.69981433498</c:v>
                </c:pt>
                <c:pt idx="1">
                  <c:v>-258228.6623463264</c:v>
                </c:pt>
                <c:pt idx="2">
                  <c:v>658561.74719526758</c:v>
                </c:pt>
                <c:pt idx="3">
                  <c:v>470180.89973842073</c:v>
                </c:pt>
                <c:pt idx="4">
                  <c:v>17105.906789133674</c:v>
                </c:pt>
                <c:pt idx="5">
                  <c:v>889713.85308167152</c:v>
                </c:pt>
                <c:pt idx="6">
                  <c:v>132315.59723176525</c:v>
                </c:pt>
                <c:pt idx="7">
                  <c:v>-59973.088270532433</c:v>
                </c:pt>
                <c:pt idx="8">
                  <c:v>-330223.15844287048</c:v>
                </c:pt>
                <c:pt idx="9">
                  <c:v>-169336.89103772398</c:v>
                </c:pt>
                <c:pt idx="10">
                  <c:v>561697.82411141042</c:v>
                </c:pt>
                <c:pt idx="11">
                  <c:v>-225611.82487375592</c:v>
                </c:pt>
                <c:pt idx="12">
                  <c:v>-540226.7534460742</c:v>
                </c:pt>
                <c:pt idx="13">
                  <c:v>14095.044086061418</c:v>
                </c:pt>
                <c:pt idx="14">
                  <c:v>-71826.408335044282</c:v>
                </c:pt>
                <c:pt idx="15">
                  <c:v>-64496.730731785065</c:v>
                </c:pt>
                <c:pt idx="16">
                  <c:v>31809.63265874784</c:v>
                </c:pt>
                <c:pt idx="17">
                  <c:v>-733910.12217587512</c:v>
                </c:pt>
                <c:pt idx="18">
                  <c:v>-862482.06963543687</c:v>
                </c:pt>
                <c:pt idx="19">
                  <c:v>-823400.63105702563</c:v>
                </c:pt>
                <c:pt idx="20">
                  <c:v>-126547.3999172633</c:v>
                </c:pt>
                <c:pt idx="21">
                  <c:v>579537.36919675523</c:v>
                </c:pt>
                <c:pt idx="22">
                  <c:v>426141.80243233172</c:v>
                </c:pt>
                <c:pt idx="23">
                  <c:v>-167399.50159963244</c:v>
                </c:pt>
                <c:pt idx="24">
                  <c:v>-526193.39022761793</c:v>
                </c:pt>
                <c:pt idx="25">
                  <c:v>-206831.20157724188</c:v>
                </c:pt>
                <c:pt idx="26">
                  <c:v>152067.11984824925</c:v>
                </c:pt>
                <c:pt idx="27">
                  <c:v>37089.273786386009</c:v>
                </c:pt>
                <c:pt idx="28">
                  <c:v>-15325.147841451108</c:v>
                </c:pt>
                <c:pt idx="29">
                  <c:v>265369.84659788141</c:v>
                </c:pt>
                <c:pt idx="30">
                  <c:v>-87884.046316596097</c:v>
                </c:pt>
                <c:pt idx="31">
                  <c:v>-206537.85130444402</c:v>
                </c:pt>
                <c:pt idx="32">
                  <c:v>187341.6890010694</c:v>
                </c:pt>
                <c:pt idx="33">
                  <c:v>-75530.791080913157</c:v>
                </c:pt>
                <c:pt idx="34">
                  <c:v>-245368.96195307677</c:v>
                </c:pt>
                <c:pt idx="35">
                  <c:v>-537410.44466712512</c:v>
                </c:pt>
                <c:pt idx="36">
                  <c:v>-478197.7177460494</c:v>
                </c:pt>
                <c:pt idx="37">
                  <c:v>-100109.48364406452</c:v>
                </c:pt>
                <c:pt idx="38">
                  <c:v>-195414.91281634662</c:v>
                </c:pt>
                <c:pt idx="39">
                  <c:v>233351.4233729525</c:v>
                </c:pt>
                <c:pt idx="40">
                  <c:v>-113159.8176160953</c:v>
                </c:pt>
                <c:pt idx="41">
                  <c:v>-699572.23144360678</c:v>
                </c:pt>
                <c:pt idx="42">
                  <c:v>-378305.38071458996</c:v>
                </c:pt>
                <c:pt idx="43">
                  <c:v>341979.17965190299</c:v>
                </c:pt>
                <c:pt idx="44">
                  <c:v>-994982.0355898072</c:v>
                </c:pt>
                <c:pt idx="45">
                  <c:v>1122044.2362082126</c:v>
                </c:pt>
                <c:pt idx="46">
                  <c:v>-338424.73973824689</c:v>
                </c:pt>
                <c:pt idx="47">
                  <c:v>2027816.2229614798</c:v>
                </c:pt>
                <c:pt idx="48">
                  <c:v>355829.95256730821</c:v>
                </c:pt>
                <c:pt idx="49">
                  <c:v>408177.47869682545</c:v>
                </c:pt>
                <c:pt idx="50">
                  <c:v>41718.573477484519</c:v>
                </c:pt>
                <c:pt idx="51">
                  <c:v>-853588.98241538997</c:v>
                </c:pt>
                <c:pt idx="52">
                  <c:v>-312264.98048515618</c:v>
                </c:pt>
                <c:pt idx="53">
                  <c:v>1772854.3674960225</c:v>
                </c:pt>
                <c:pt idx="54">
                  <c:v>675584.28078667773</c:v>
                </c:pt>
                <c:pt idx="55">
                  <c:v>-2357761.6740538813</c:v>
                </c:pt>
                <c:pt idx="56">
                  <c:v>1052525.0852308972</c:v>
                </c:pt>
                <c:pt idx="57">
                  <c:v>626387.73871782748</c:v>
                </c:pt>
                <c:pt idx="58">
                  <c:v>293788.2099668649</c:v>
                </c:pt>
                <c:pt idx="59">
                  <c:v>-48059.143970257137</c:v>
                </c:pt>
                <c:pt idx="60">
                  <c:v>-918243.1808278528</c:v>
                </c:pt>
                <c:pt idx="61">
                  <c:v>-485470.09503706836</c:v>
                </c:pt>
                <c:pt idx="62">
                  <c:v>109331.40559373004</c:v>
                </c:pt>
                <c:pt idx="63">
                  <c:v>1257556.7288033171</c:v>
                </c:pt>
                <c:pt idx="64">
                  <c:v>69752.966330187861</c:v>
                </c:pt>
                <c:pt idx="65">
                  <c:v>-612222.27014668705</c:v>
                </c:pt>
                <c:pt idx="66">
                  <c:v>501539.01650878834</c:v>
                </c:pt>
                <c:pt idx="67">
                  <c:v>624159.05327888299</c:v>
                </c:pt>
                <c:pt idx="68">
                  <c:v>1247611.4918263475</c:v>
                </c:pt>
                <c:pt idx="69">
                  <c:v>228067.87304927595</c:v>
                </c:pt>
                <c:pt idx="70">
                  <c:v>189780.48500060634</c:v>
                </c:pt>
                <c:pt idx="71">
                  <c:v>279829.65342020243</c:v>
                </c:pt>
                <c:pt idx="72">
                  <c:v>-36533.64142808551</c:v>
                </c:pt>
                <c:pt idx="73">
                  <c:v>-568365.36094855657</c:v>
                </c:pt>
                <c:pt idx="74">
                  <c:v>-280103.34595094388</c:v>
                </c:pt>
                <c:pt idx="75">
                  <c:v>-140215.11982434615</c:v>
                </c:pt>
                <c:pt idx="76">
                  <c:v>211674.67356765334</c:v>
                </c:pt>
                <c:pt idx="77">
                  <c:v>785306.72447407246</c:v>
                </c:pt>
                <c:pt idx="78">
                  <c:v>-166344.80630270811</c:v>
                </c:pt>
                <c:pt idx="79">
                  <c:v>-236567.20598335378</c:v>
                </c:pt>
                <c:pt idx="80">
                  <c:v>535873.84880794585</c:v>
                </c:pt>
                <c:pt idx="81">
                  <c:v>-430317.66462814831</c:v>
                </c:pt>
                <c:pt idx="82">
                  <c:v>456975.18613299797</c:v>
                </c:pt>
                <c:pt idx="83">
                  <c:v>-113682.19617787586</c:v>
                </c:pt>
                <c:pt idx="84">
                  <c:v>369705.83263029042</c:v>
                </c:pt>
                <c:pt idx="85">
                  <c:v>-617153.40314768488</c:v>
                </c:pt>
                <c:pt idx="86">
                  <c:v>803193.38571520941</c:v>
                </c:pt>
                <c:pt idx="87">
                  <c:v>-30269.993010866456</c:v>
                </c:pt>
                <c:pt idx="88">
                  <c:v>192720.59001190329</c:v>
                </c:pt>
                <c:pt idx="89">
                  <c:v>7633.1106650317088</c:v>
                </c:pt>
                <c:pt idx="90">
                  <c:v>940268.22118328279</c:v>
                </c:pt>
                <c:pt idx="91">
                  <c:v>-1353471.5986611079</c:v>
                </c:pt>
                <c:pt idx="92">
                  <c:v>-38426.902817852795</c:v>
                </c:pt>
                <c:pt idx="93">
                  <c:v>352147.58164002676</c:v>
                </c:pt>
                <c:pt idx="94">
                  <c:v>-1268034.0095682987</c:v>
                </c:pt>
                <c:pt idx="95">
                  <c:v>-84412.250217026682</c:v>
                </c:pt>
                <c:pt idx="96">
                  <c:v>-67149.525222574128</c:v>
                </c:pt>
                <c:pt idx="97">
                  <c:v>725129.11907191901</c:v>
                </c:pt>
                <c:pt idx="98">
                  <c:v>664792.95675559656</c:v>
                </c:pt>
                <c:pt idx="99">
                  <c:v>-201792.27361451264</c:v>
                </c:pt>
                <c:pt idx="100">
                  <c:v>321038.46282843407</c:v>
                </c:pt>
                <c:pt idx="101">
                  <c:v>-433220.86317790835</c:v>
                </c:pt>
                <c:pt idx="102">
                  <c:v>527388.79123983672</c:v>
                </c:pt>
                <c:pt idx="103">
                  <c:v>-699986.15948147886</c:v>
                </c:pt>
                <c:pt idx="104">
                  <c:v>-350596.80661790539</c:v>
                </c:pt>
                <c:pt idx="105">
                  <c:v>-223356.98903189029</c:v>
                </c:pt>
                <c:pt idx="106">
                  <c:v>-395194.59728837456</c:v>
                </c:pt>
                <c:pt idx="107">
                  <c:v>-1314987.3441637335</c:v>
                </c:pt>
                <c:pt idx="108">
                  <c:v>-478040.6378140843</c:v>
                </c:pt>
                <c:pt idx="109">
                  <c:v>-198309.7314847731</c:v>
                </c:pt>
                <c:pt idx="110">
                  <c:v>-52116.84904023807</c:v>
                </c:pt>
                <c:pt idx="111">
                  <c:v>-2595371.8466004338</c:v>
                </c:pt>
                <c:pt idx="112">
                  <c:v>185459.6945569379</c:v>
                </c:pt>
                <c:pt idx="113">
                  <c:v>513382.76740479656</c:v>
                </c:pt>
                <c:pt idx="114">
                  <c:v>-155213.00911651133</c:v>
                </c:pt>
                <c:pt idx="115">
                  <c:v>861250.75308541162</c:v>
                </c:pt>
                <c:pt idx="116">
                  <c:v>234659.79200773628</c:v>
                </c:pt>
                <c:pt idx="117">
                  <c:v>181399.50902591157</c:v>
                </c:pt>
                <c:pt idx="118">
                  <c:v>561459.09797116322</c:v>
                </c:pt>
                <c:pt idx="119">
                  <c:v>1544379.5685684998</c:v>
                </c:pt>
                <c:pt idx="120">
                  <c:v>-436170.02614047215</c:v>
                </c:pt>
                <c:pt idx="121">
                  <c:v>-793677.44282248616</c:v>
                </c:pt>
                <c:pt idx="122">
                  <c:v>-172188.89667396946</c:v>
                </c:pt>
                <c:pt idx="123">
                  <c:v>177473.87259304518</c:v>
                </c:pt>
                <c:pt idx="124">
                  <c:v>-755441.0624958789</c:v>
                </c:pt>
                <c:pt idx="125">
                  <c:v>-2474187.0295258453</c:v>
                </c:pt>
                <c:pt idx="126">
                  <c:v>-429642.649450392</c:v>
                </c:pt>
                <c:pt idx="127">
                  <c:v>48001.575870958623</c:v>
                </c:pt>
                <c:pt idx="128">
                  <c:v>119928.54879724979</c:v>
                </c:pt>
                <c:pt idx="129">
                  <c:v>-58966.511349772103</c:v>
                </c:pt>
                <c:pt idx="130">
                  <c:v>516411.70035772398</c:v>
                </c:pt>
                <c:pt idx="131">
                  <c:v>264400.8176452897</c:v>
                </c:pt>
                <c:pt idx="132">
                  <c:v>-309149.10802423861</c:v>
                </c:pt>
                <c:pt idx="133">
                  <c:v>-61182.799894614145</c:v>
                </c:pt>
                <c:pt idx="134">
                  <c:v>10069.785470070783</c:v>
                </c:pt>
                <c:pt idx="135">
                  <c:v>-575893.47494186857</c:v>
                </c:pt>
                <c:pt idx="136">
                  <c:v>3993112.303056227</c:v>
                </c:pt>
                <c:pt idx="137">
                  <c:v>1283373.8711652656</c:v>
                </c:pt>
                <c:pt idx="138">
                  <c:v>-375850.85959873488</c:v>
                </c:pt>
                <c:pt idx="139">
                  <c:v>-521320.75586467632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E-4E85-BDCF-8F9B2A269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15360"/>
        <c:axId val="810622248"/>
      </c:scatterChart>
      <c:valAx>
        <c:axId val="81061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622248"/>
        <c:crosses val="autoZero"/>
        <c:crossBetween val="midCat"/>
      </c:valAx>
      <c:valAx>
        <c:axId val="810622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615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SQUARE FEET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'R1'!$E$2:$E$141</c:f>
              <c:numCache>
                <c:formatCode>General</c:formatCode>
                <c:ptCount val="140"/>
                <c:pt idx="0">
                  <c:v>1730</c:v>
                </c:pt>
                <c:pt idx="1">
                  <c:v>810</c:v>
                </c:pt>
                <c:pt idx="2">
                  <c:v>3530</c:v>
                </c:pt>
                <c:pt idx="3">
                  <c:v>3600</c:v>
                </c:pt>
                <c:pt idx="4">
                  <c:v>1380</c:v>
                </c:pt>
                <c:pt idx="5">
                  <c:v>2857</c:v>
                </c:pt>
                <c:pt idx="6">
                  <c:v>1105</c:v>
                </c:pt>
                <c:pt idx="7">
                  <c:v>2460</c:v>
                </c:pt>
                <c:pt idx="8">
                  <c:v>2740</c:v>
                </c:pt>
                <c:pt idx="9">
                  <c:v>2437</c:v>
                </c:pt>
                <c:pt idx="10">
                  <c:v>4304</c:v>
                </c:pt>
                <c:pt idx="11">
                  <c:v>2120</c:v>
                </c:pt>
                <c:pt idx="12">
                  <c:v>5780</c:v>
                </c:pt>
                <c:pt idx="13">
                  <c:v>1001</c:v>
                </c:pt>
                <c:pt idx="14">
                  <c:v>1919</c:v>
                </c:pt>
                <c:pt idx="15">
                  <c:v>1351</c:v>
                </c:pt>
                <c:pt idx="16">
                  <c:v>1640</c:v>
                </c:pt>
                <c:pt idx="17">
                  <c:v>1750</c:v>
                </c:pt>
                <c:pt idx="18">
                  <c:v>4560</c:v>
                </c:pt>
                <c:pt idx="19">
                  <c:v>3400</c:v>
                </c:pt>
                <c:pt idx="20">
                  <c:v>1970</c:v>
                </c:pt>
                <c:pt idx="21">
                  <c:v>2300</c:v>
                </c:pt>
                <c:pt idx="22">
                  <c:v>2020</c:v>
                </c:pt>
                <c:pt idx="23">
                  <c:v>2570</c:v>
                </c:pt>
                <c:pt idx="24">
                  <c:v>2330</c:v>
                </c:pt>
                <c:pt idx="25">
                  <c:v>1400</c:v>
                </c:pt>
                <c:pt idx="26">
                  <c:v>1440</c:v>
                </c:pt>
                <c:pt idx="27">
                  <c:v>4800</c:v>
                </c:pt>
                <c:pt idx="28">
                  <c:v>1430</c:v>
                </c:pt>
                <c:pt idx="29">
                  <c:v>1250</c:v>
                </c:pt>
                <c:pt idx="30">
                  <c:v>1008</c:v>
                </c:pt>
                <c:pt idx="31">
                  <c:v>2570</c:v>
                </c:pt>
                <c:pt idx="32">
                  <c:v>5050</c:v>
                </c:pt>
                <c:pt idx="33">
                  <c:v>2690</c:v>
                </c:pt>
                <c:pt idx="34">
                  <c:v>4140</c:v>
                </c:pt>
                <c:pt idx="35">
                  <c:v>4850</c:v>
                </c:pt>
                <c:pt idx="36">
                  <c:v>2200</c:v>
                </c:pt>
                <c:pt idx="37">
                  <c:v>2270</c:v>
                </c:pt>
                <c:pt idx="38">
                  <c:v>4381</c:v>
                </c:pt>
                <c:pt idx="39">
                  <c:v>3770</c:v>
                </c:pt>
                <c:pt idx="40">
                  <c:v>4600</c:v>
                </c:pt>
                <c:pt idx="41">
                  <c:v>3770</c:v>
                </c:pt>
                <c:pt idx="42">
                  <c:v>2002</c:v>
                </c:pt>
                <c:pt idx="43">
                  <c:v>4586</c:v>
                </c:pt>
                <c:pt idx="44">
                  <c:v>4380</c:v>
                </c:pt>
                <c:pt idx="45">
                  <c:v>2288</c:v>
                </c:pt>
                <c:pt idx="46">
                  <c:v>2040</c:v>
                </c:pt>
                <c:pt idx="47">
                  <c:v>5090</c:v>
                </c:pt>
                <c:pt idx="48">
                  <c:v>2260</c:v>
                </c:pt>
                <c:pt idx="49">
                  <c:v>5701</c:v>
                </c:pt>
                <c:pt idx="50">
                  <c:v>1751</c:v>
                </c:pt>
                <c:pt idx="51">
                  <c:v>3180</c:v>
                </c:pt>
                <c:pt idx="52">
                  <c:v>1320</c:v>
                </c:pt>
                <c:pt idx="53">
                  <c:v>2740</c:v>
                </c:pt>
                <c:pt idx="54">
                  <c:v>5489</c:v>
                </c:pt>
                <c:pt idx="55">
                  <c:v>15360</c:v>
                </c:pt>
                <c:pt idx="56">
                  <c:v>7594</c:v>
                </c:pt>
                <c:pt idx="57">
                  <c:v>2520</c:v>
                </c:pt>
                <c:pt idx="58">
                  <c:v>4130</c:v>
                </c:pt>
                <c:pt idx="59">
                  <c:v>2812</c:v>
                </c:pt>
                <c:pt idx="60">
                  <c:v>5360</c:v>
                </c:pt>
                <c:pt idx="61">
                  <c:v>1254</c:v>
                </c:pt>
                <c:pt idx="62">
                  <c:v>1474</c:v>
                </c:pt>
                <c:pt idx="63">
                  <c:v>4848</c:v>
                </c:pt>
                <c:pt idx="64">
                  <c:v>5761</c:v>
                </c:pt>
                <c:pt idx="65">
                  <c:v>3914</c:v>
                </c:pt>
                <c:pt idx="66">
                  <c:v>3850</c:v>
                </c:pt>
                <c:pt idx="67">
                  <c:v>5130</c:v>
                </c:pt>
                <c:pt idx="68">
                  <c:v>4568</c:v>
                </c:pt>
                <c:pt idx="69">
                  <c:v>4998</c:v>
                </c:pt>
                <c:pt idx="70">
                  <c:v>889</c:v>
                </c:pt>
                <c:pt idx="71">
                  <c:v>4309</c:v>
                </c:pt>
                <c:pt idx="72">
                  <c:v>1360</c:v>
                </c:pt>
                <c:pt idx="73">
                  <c:v>6200</c:v>
                </c:pt>
                <c:pt idx="74">
                  <c:v>3390</c:v>
                </c:pt>
                <c:pt idx="75">
                  <c:v>2620</c:v>
                </c:pt>
                <c:pt idx="76">
                  <c:v>1700</c:v>
                </c:pt>
                <c:pt idx="77">
                  <c:v>5102</c:v>
                </c:pt>
                <c:pt idx="78">
                  <c:v>6389</c:v>
                </c:pt>
                <c:pt idx="79">
                  <c:v>8277</c:v>
                </c:pt>
                <c:pt idx="80">
                  <c:v>4397</c:v>
                </c:pt>
                <c:pt idx="81">
                  <c:v>1558</c:v>
                </c:pt>
                <c:pt idx="82">
                  <c:v>3800</c:v>
                </c:pt>
                <c:pt idx="83">
                  <c:v>2540</c:v>
                </c:pt>
                <c:pt idx="84">
                  <c:v>2420</c:v>
                </c:pt>
                <c:pt idx="85">
                  <c:v>2750</c:v>
                </c:pt>
                <c:pt idx="86">
                  <c:v>3470</c:v>
                </c:pt>
                <c:pt idx="87">
                  <c:v>3560</c:v>
                </c:pt>
                <c:pt idx="88">
                  <c:v>1012</c:v>
                </c:pt>
                <c:pt idx="89">
                  <c:v>4645</c:v>
                </c:pt>
                <c:pt idx="90">
                  <c:v>6500</c:v>
                </c:pt>
                <c:pt idx="91">
                  <c:v>7950</c:v>
                </c:pt>
                <c:pt idx="92">
                  <c:v>5030</c:v>
                </c:pt>
                <c:pt idx="93">
                  <c:v>2480</c:v>
                </c:pt>
                <c:pt idx="94">
                  <c:v>4987</c:v>
                </c:pt>
                <c:pt idx="95">
                  <c:v>2270</c:v>
                </c:pt>
                <c:pt idx="96">
                  <c:v>978</c:v>
                </c:pt>
                <c:pt idx="97">
                  <c:v>3360</c:v>
                </c:pt>
                <c:pt idx="98">
                  <c:v>2340</c:v>
                </c:pt>
                <c:pt idx="99">
                  <c:v>3006</c:v>
                </c:pt>
                <c:pt idx="100">
                  <c:v>4400</c:v>
                </c:pt>
                <c:pt idx="101">
                  <c:v>3580</c:v>
                </c:pt>
                <c:pt idx="102">
                  <c:v>2140</c:v>
                </c:pt>
                <c:pt idx="103">
                  <c:v>6494</c:v>
                </c:pt>
                <c:pt idx="104">
                  <c:v>3580</c:v>
                </c:pt>
                <c:pt idx="105">
                  <c:v>1018</c:v>
                </c:pt>
                <c:pt idx="106">
                  <c:v>3770</c:v>
                </c:pt>
                <c:pt idx="107">
                  <c:v>6340</c:v>
                </c:pt>
                <c:pt idx="108">
                  <c:v>3030</c:v>
                </c:pt>
                <c:pt idx="109">
                  <c:v>6348</c:v>
                </c:pt>
                <c:pt idx="110">
                  <c:v>1796</c:v>
                </c:pt>
                <c:pt idx="111">
                  <c:v>9116</c:v>
                </c:pt>
                <c:pt idx="112">
                  <c:v>2150</c:v>
                </c:pt>
                <c:pt idx="113">
                  <c:v>14140</c:v>
                </c:pt>
                <c:pt idx="114">
                  <c:v>5400</c:v>
                </c:pt>
                <c:pt idx="115">
                  <c:v>5450</c:v>
                </c:pt>
                <c:pt idx="116">
                  <c:v>1250</c:v>
                </c:pt>
                <c:pt idx="117">
                  <c:v>4194</c:v>
                </c:pt>
                <c:pt idx="118">
                  <c:v>3820</c:v>
                </c:pt>
                <c:pt idx="119">
                  <c:v>5060</c:v>
                </c:pt>
                <c:pt idx="120">
                  <c:v>3982</c:v>
                </c:pt>
                <c:pt idx="121">
                  <c:v>4881</c:v>
                </c:pt>
                <c:pt idx="122">
                  <c:v>3970</c:v>
                </c:pt>
                <c:pt idx="123">
                  <c:v>1180</c:v>
                </c:pt>
                <c:pt idx="124">
                  <c:v>5300</c:v>
                </c:pt>
                <c:pt idx="125">
                  <c:v>8058</c:v>
                </c:pt>
                <c:pt idx="126">
                  <c:v>4070</c:v>
                </c:pt>
                <c:pt idx="127">
                  <c:v>2570</c:v>
                </c:pt>
                <c:pt idx="128">
                  <c:v>2768</c:v>
                </c:pt>
                <c:pt idx="129">
                  <c:v>1680</c:v>
                </c:pt>
                <c:pt idx="130">
                  <c:v>10088</c:v>
                </c:pt>
                <c:pt idx="131">
                  <c:v>2700</c:v>
                </c:pt>
                <c:pt idx="132">
                  <c:v>6369</c:v>
                </c:pt>
                <c:pt idx="133">
                  <c:v>5927</c:v>
                </c:pt>
                <c:pt idx="134">
                  <c:v>2750</c:v>
                </c:pt>
                <c:pt idx="135">
                  <c:v>3240</c:v>
                </c:pt>
                <c:pt idx="136">
                  <c:v>15975</c:v>
                </c:pt>
                <c:pt idx="137">
                  <c:v>2000</c:v>
                </c:pt>
                <c:pt idx="138">
                  <c:v>5970</c:v>
                </c:pt>
                <c:pt idx="139">
                  <c:v>2906</c:v>
                </c:pt>
              </c:numCache>
            </c:numRef>
          </c:xVal>
          <c:yVal>
            <c:numRef>
              <c:f>'R1'!$L$29:$L$168</c:f>
              <c:numCache>
                <c:formatCode>General</c:formatCode>
                <c:ptCount val="140"/>
                <c:pt idx="0">
                  <c:v>-557898.69981433498</c:v>
                </c:pt>
                <c:pt idx="1">
                  <c:v>-258228.6623463264</c:v>
                </c:pt>
                <c:pt idx="2">
                  <c:v>658561.74719526758</c:v>
                </c:pt>
                <c:pt idx="3">
                  <c:v>470180.89973842073</c:v>
                </c:pt>
                <c:pt idx="4">
                  <c:v>17105.906789133674</c:v>
                </c:pt>
                <c:pt idx="5">
                  <c:v>889713.85308167152</c:v>
                </c:pt>
                <c:pt idx="6">
                  <c:v>132315.59723176525</c:v>
                </c:pt>
                <c:pt idx="7">
                  <c:v>-59973.088270532433</c:v>
                </c:pt>
                <c:pt idx="8">
                  <c:v>-330223.15844287048</c:v>
                </c:pt>
                <c:pt idx="9">
                  <c:v>-169336.89103772398</c:v>
                </c:pt>
                <c:pt idx="10">
                  <c:v>561697.82411141042</c:v>
                </c:pt>
                <c:pt idx="11">
                  <c:v>-225611.82487375592</c:v>
                </c:pt>
                <c:pt idx="12">
                  <c:v>-540226.7534460742</c:v>
                </c:pt>
                <c:pt idx="13">
                  <c:v>14095.044086061418</c:v>
                </c:pt>
                <c:pt idx="14">
                  <c:v>-71826.408335044282</c:v>
                </c:pt>
                <c:pt idx="15">
                  <c:v>-64496.730731785065</c:v>
                </c:pt>
                <c:pt idx="16">
                  <c:v>31809.63265874784</c:v>
                </c:pt>
                <c:pt idx="17">
                  <c:v>-733910.12217587512</c:v>
                </c:pt>
                <c:pt idx="18">
                  <c:v>-862482.06963543687</c:v>
                </c:pt>
                <c:pt idx="19">
                  <c:v>-823400.63105702563</c:v>
                </c:pt>
                <c:pt idx="20">
                  <c:v>-126547.3999172633</c:v>
                </c:pt>
                <c:pt idx="21">
                  <c:v>579537.36919675523</c:v>
                </c:pt>
                <c:pt idx="22">
                  <c:v>426141.80243233172</c:v>
                </c:pt>
                <c:pt idx="23">
                  <c:v>-167399.50159963244</c:v>
                </c:pt>
                <c:pt idx="24">
                  <c:v>-526193.39022761793</c:v>
                </c:pt>
                <c:pt idx="25">
                  <c:v>-206831.20157724188</c:v>
                </c:pt>
                <c:pt idx="26">
                  <c:v>152067.11984824925</c:v>
                </c:pt>
                <c:pt idx="27">
                  <c:v>37089.273786386009</c:v>
                </c:pt>
                <c:pt idx="28">
                  <c:v>-15325.147841451108</c:v>
                </c:pt>
                <c:pt idx="29">
                  <c:v>265369.84659788141</c:v>
                </c:pt>
                <c:pt idx="30">
                  <c:v>-87884.046316596097</c:v>
                </c:pt>
                <c:pt idx="31">
                  <c:v>-206537.85130444402</c:v>
                </c:pt>
                <c:pt idx="32">
                  <c:v>187341.6890010694</c:v>
                </c:pt>
                <c:pt idx="33">
                  <c:v>-75530.791080913157</c:v>
                </c:pt>
                <c:pt idx="34">
                  <c:v>-245368.96195307677</c:v>
                </c:pt>
                <c:pt idx="35">
                  <c:v>-537410.44466712512</c:v>
                </c:pt>
                <c:pt idx="36">
                  <c:v>-478197.7177460494</c:v>
                </c:pt>
                <c:pt idx="37">
                  <c:v>-100109.48364406452</c:v>
                </c:pt>
                <c:pt idx="38">
                  <c:v>-195414.91281634662</c:v>
                </c:pt>
                <c:pt idx="39">
                  <c:v>233351.4233729525</c:v>
                </c:pt>
                <c:pt idx="40">
                  <c:v>-113159.8176160953</c:v>
                </c:pt>
                <c:pt idx="41">
                  <c:v>-699572.23144360678</c:v>
                </c:pt>
                <c:pt idx="42">
                  <c:v>-378305.38071458996</c:v>
                </c:pt>
                <c:pt idx="43">
                  <c:v>341979.17965190299</c:v>
                </c:pt>
                <c:pt idx="44">
                  <c:v>-994982.0355898072</c:v>
                </c:pt>
                <c:pt idx="45">
                  <c:v>1122044.2362082126</c:v>
                </c:pt>
                <c:pt idx="46">
                  <c:v>-338424.73973824689</c:v>
                </c:pt>
                <c:pt idx="47">
                  <c:v>2027816.2229614798</c:v>
                </c:pt>
                <c:pt idx="48">
                  <c:v>355829.95256730821</c:v>
                </c:pt>
                <c:pt idx="49">
                  <c:v>408177.47869682545</c:v>
                </c:pt>
                <c:pt idx="50">
                  <c:v>41718.573477484519</c:v>
                </c:pt>
                <c:pt idx="51">
                  <c:v>-853588.98241538997</c:v>
                </c:pt>
                <c:pt idx="52">
                  <c:v>-312264.98048515618</c:v>
                </c:pt>
                <c:pt idx="53">
                  <c:v>1772854.3674960225</c:v>
                </c:pt>
                <c:pt idx="54">
                  <c:v>675584.28078667773</c:v>
                </c:pt>
                <c:pt idx="55">
                  <c:v>-2357761.6740538813</c:v>
                </c:pt>
                <c:pt idx="56">
                  <c:v>1052525.0852308972</c:v>
                </c:pt>
                <c:pt idx="57">
                  <c:v>626387.73871782748</c:v>
                </c:pt>
                <c:pt idx="58">
                  <c:v>293788.2099668649</c:v>
                </c:pt>
                <c:pt idx="59">
                  <c:v>-48059.143970257137</c:v>
                </c:pt>
                <c:pt idx="60">
                  <c:v>-918243.1808278528</c:v>
                </c:pt>
                <c:pt idx="61">
                  <c:v>-485470.09503706836</c:v>
                </c:pt>
                <c:pt idx="62">
                  <c:v>109331.40559373004</c:v>
                </c:pt>
                <c:pt idx="63">
                  <c:v>1257556.7288033171</c:v>
                </c:pt>
                <c:pt idx="64">
                  <c:v>69752.966330187861</c:v>
                </c:pt>
                <c:pt idx="65">
                  <c:v>-612222.27014668705</c:v>
                </c:pt>
                <c:pt idx="66">
                  <c:v>501539.01650878834</c:v>
                </c:pt>
                <c:pt idx="67">
                  <c:v>624159.05327888299</c:v>
                </c:pt>
                <c:pt idx="68">
                  <c:v>1247611.4918263475</c:v>
                </c:pt>
                <c:pt idx="69">
                  <c:v>228067.87304927595</c:v>
                </c:pt>
                <c:pt idx="70">
                  <c:v>189780.48500060634</c:v>
                </c:pt>
                <c:pt idx="71">
                  <c:v>279829.65342020243</c:v>
                </c:pt>
                <c:pt idx="72">
                  <c:v>-36533.64142808551</c:v>
                </c:pt>
                <c:pt idx="73">
                  <c:v>-568365.36094855657</c:v>
                </c:pt>
                <c:pt idx="74">
                  <c:v>-280103.34595094388</c:v>
                </c:pt>
                <c:pt idx="75">
                  <c:v>-140215.11982434615</c:v>
                </c:pt>
                <c:pt idx="76">
                  <c:v>211674.67356765334</c:v>
                </c:pt>
                <c:pt idx="77">
                  <c:v>785306.72447407246</c:v>
                </c:pt>
                <c:pt idx="78">
                  <c:v>-166344.80630270811</c:v>
                </c:pt>
                <c:pt idx="79">
                  <c:v>-236567.20598335378</c:v>
                </c:pt>
                <c:pt idx="80">
                  <c:v>535873.84880794585</c:v>
                </c:pt>
                <c:pt idx="81">
                  <c:v>-430317.66462814831</c:v>
                </c:pt>
                <c:pt idx="82">
                  <c:v>456975.18613299797</c:v>
                </c:pt>
                <c:pt idx="83">
                  <c:v>-113682.19617787586</c:v>
                </c:pt>
                <c:pt idx="84">
                  <c:v>369705.83263029042</c:v>
                </c:pt>
                <c:pt idx="85">
                  <c:v>-617153.40314768488</c:v>
                </c:pt>
                <c:pt idx="86">
                  <c:v>803193.38571520941</c:v>
                </c:pt>
                <c:pt idx="87">
                  <c:v>-30269.993010866456</c:v>
                </c:pt>
                <c:pt idx="88">
                  <c:v>192720.59001190329</c:v>
                </c:pt>
                <c:pt idx="89">
                  <c:v>7633.1106650317088</c:v>
                </c:pt>
                <c:pt idx="90">
                  <c:v>940268.22118328279</c:v>
                </c:pt>
                <c:pt idx="91">
                  <c:v>-1353471.5986611079</c:v>
                </c:pt>
                <c:pt idx="92">
                  <c:v>-38426.902817852795</c:v>
                </c:pt>
                <c:pt idx="93">
                  <c:v>352147.58164002676</c:v>
                </c:pt>
                <c:pt idx="94">
                  <c:v>-1268034.0095682987</c:v>
                </c:pt>
                <c:pt idx="95">
                  <c:v>-84412.250217026682</c:v>
                </c:pt>
                <c:pt idx="96">
                  <c:v>-67149.525222574128</c:v>
                </c:pt>
                <c:pt idx="97">
                  <c:v>725129.11907191901</c:v>
                </c:pt>
                <c:pt idx="98">
                  <c:v>664792.95675559656</c:v>
                </c:pt>
                <c:pt idx="99">
                  <c:v>-201792.27361451264</c:v>
                </c:pt>
                <c:pt idx="100">
                  <c:v>321038.46282843407</c:v>
                </c:pt>
                <c:pt idx="101">
                  <c:v>-433220.86317790835</c:v>
                </c:pt>
                <c:pt idx="102">
                  <c:v>527388.79123983672</c:v>
                </c:pt>
                <c:pt idx="103">
                  <c:v>-699986.15948147886</c:v>
                </c:pt>
                <c:pt idx="104">
                  <c:v>-350596.80661790539</c:v>
                </c:pt>
                <c:pt idx="105">
                  <c:v>-223356.98903189029</c:v>
                </c:pt>
                <c:pt idx="106">
                  <c:v>-395194.59728837456</c:v>
                </c:pt>
                <c:pt idx="107">
                  <c:v>-1314987.3441637335</c:v>
                </c:pt>
                <c:pt idx="108">
                  <c:v>-478040.6378140843</c:v>
                </c:pt>
                <c:pt idx="109">
                  <c:v>-198309.7314847731</c:v>
                </c:pt>
                <c:pt idx="110">
                  <c:v>-52116.84904023807</c:v>
                </c:pt>
                <c:pt idx="111">
                  <c:v>-2595371.8466004338</c:v>
                </c:pt>
                <c:pt idx="112">
                  <c:v>185459.6945569379</c:v>
                </c:pt>
                <c:pt idx="113">
                  <c:v>513382.76740479656</c:v>
                </c:pt>
                <c:pt idx="114">
                  <c:v>-155213.00911651133</c:v>
                </c:pt>
                <c:pt idx="115">
                  <c:v>861250.75308541162</c:v>
                </c:pt>
                <c:pt idx="116">
                  <c:v>234659.79200773628</c:v>
                </c:pt>
                <c:pt idx="117">
                  <c:v>181399.50902591157</c:v>
                </c:pt>
                <c:pt idx="118">
                  <c:v>561459.09797116322</c:v>
                </c:pt>
                <c:pt idx="119">
                  <c:v>1544379.5685684998</c:v>
                </c:pt>
                <c:pt idx="120">
                  <c:v>-436170.02614047215</c:v>
                </c:pt>
                <c:pt idx="121">
                  <c:v>-793677.44282248616</c:v>
                </c:pt>
                <c:pt idx="122">
                  <c:v>-172188.89667396946</c:v>
                </c:pt>
                <c:pt idx="123">
                  <c:v>177473.87259304518</c:v>
                </c:pt>
                <c:pt idx="124">
                  <c:v>-755441.0624958789</c:v>
                </c:pt>
                <c:pt idx="125">
                  <c:v>-2474187.0295258453</c:v>
                </c:pt>
                <c:pt idx="126">
                  <c:v>-429642.649450392</c:v>
                </c:pt>
                <c:pt idx="127">
                  <c:v>48001.575870958623</c:v>
                </c:pt>
                <c:pt idx="128">
                  <c:v>119928.54879724979</c:v>
                </c:pt>
                <c:pt idx="129">
                  <c:v>-58966.511349772103</c:v>
                </c:pt>
                <c:pt idx="130">
                  <c:v>516411.70035772398</c:v>
                </c:pt>
                <c:pt idx="131">
                  <c:v>264400.8176452897</c:v>
                </c:pt>
                <c:pt idx="132">
                  <c:v>-309149.10802423861</c:v>
                </c:pt>
                <c:pt idx="133">
                  <c:v>-61182.799894614145</c:v>
                </c:pt>
                <c:pt idx="134">
                  <c:v>10069.785470070783</c:v>
                </c:pt>
                <c:pt idx="135">
                  <c:v>-575893.47494186857</c:v>
                </c:pt>
                <c:pt idx="136">
                  <c:v>3993112.303056227</c:v>
                </c:pt>
                <c:pt idx="137">
                  <c:v>1283373.8711652656</c:v>
                </c:pt>
                <c:pt idx="138">
                  <c:v>-375850.85959873488</c:v>
                </c:pt>
                <c:pt idx="139">
                  <c:v>-521320.75586467632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0-4075-9BCB-6B6C487AE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19624"/>
        <c:axId val="810621592"/>
      </c:scatterChart>
      <c:valAx>
        <c:axId val="81061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SQUARE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621592"/>
        <c:crosses val="autoZero"/>
        <c:crossBetween val="midCat"/>
      </c:valAx>
      <c:valAx>
        <c:axId val="810621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619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LOT SIZE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'R1'!$F$2:$F$141</c:f>
              <c:numCache>
                <c:formatCode>General</c:formatCode>
                <c:ptCount val="140"/>
                <c:pt idx="0">
                  <c:v>2912</c:v>
                </c:pt>
                <c:pt idx="1">
                  <c:v>74992</c:v>
                </c:pt>
                <c:pt idx="2">
                  <c:v>11984</c:v>
                </c:pt>
                <c:pt idx="3">
                  <c:v>16259</c:v>
                </c:pt>
                <c:pt idx="4">
                  <c:v>9600</c:v>
                </c:pt>
                <c:pt idx="5">
                  <c:v>37445</c:v>
                </c:pt>
                <c:pt idx="6">
                  <c:v>497890</c:v>
                </c:pt>
                <c:pt idx="7">
                  <c:v>9799</c:v>
                </c:pt>
                <c:pt idx="8">
                  <c:v>11160</c:v>
                </c:pt>
                <c:pt idx="9">
                  <c:v>976179</c:v>
                </c:pt>
                <c:pt idx="10">
                  <c:v>9450</c:v>
                </c:pt>
                <c:pt idx="11">
                  <c:v>4192</c:v>
                </c:pt>
                <c:pt idx="12">
                  <c:v>20908</c:v>
                </c:pt>
                <c:pt idx="13">
                  <c:v>468270</c:v>
                </c:pt>
                <c:pt idx="14">
                  <c:v>8297</c:v>
                </c:pt>
                <c:pt idx="15">
                  <c:v>155556</c:v>
                </c:pt>
                <c:pt idx="16">
                  <c:v>10399</c:v>
                </c:pt>
                <c:pt idx="17">
                  <c:v>2634</c:v>
                </c:pt>
                <c:pt idx="18">
                  <c:v>18750</c:v>
                </c:pt>
                <c:pt idx="19">
                  <c:v>13062</c:v>
                </c:pt>
                <c:pt idx="20">
                  <c:v>3502</c:v>
                </c:pt>
                <c:pt idx="21">
                  <c:v>13503</c:v>
                </c:pt>
                <c:pt idx="22">
                  <c:v>8515</c:v>
                </c:pt>
                <c:pt idx="23">
                  <c:v>11375</c:v>
                </c:pt>
                <c:pt idx="24">
                  <c:v>36671</c:v>
                </c:pt>
                <c:pt idx="25">
                  <c:v>15000</c:v>
                </c:pt>
                <c:pt idx="26">
                  <c:v>8400</c:v>
                </c:pt>
                <c:pt idx="27">
                  <c:v>10634</c:v>
                </c:pt>
                <c:pt idx="28">
                  <c:v>7464</c:v>
                </c:pt>
                <c:pt idx="29">
                  <c:v>8190</c:v>
                </c:pt>
                <c:pt idx="30">
                  <c:v>102684</c:v>
                </c:pt>
                <c:pt idx="31">
                  <c:v>9760</c:v>
                </c:pt>
                <c:pt idx="32">
                  <c:v>15120</c:v>
                </c:pt>
                <c:pt idx="33">
                  <c:v>15908</c:v>
                </c:pt>
                <c:pt idx="34">
                  <c:v>16491</c:v>
                </c:pt>
                <c:pt idx="35">
                  <c:v>9123</c:v>
                </c:pt>
                <c:pt idx="36">
                  <c:v>7000</c:v>
                </c:pt>
                <c:pt idx="37">
                  <c:v>7700</c:v>
                </c:pt>
                <c:pt idx="38">
                  <c:v>7890</c:v>
                </c:pt>
                <c:pt idx="39">
                  <c:v>16362</c:v>
                </c:pt>
                <c:pt idx="40">
                  <c:v>8610</c:v>
                </c:pt>
                <c:pt idx="41">
                  <c:v>10949</c:v>
                </c:pt>
                <c:pt idx="42">
                  <c:v>1</c:v>
                </c:pt>
                <c:pt idx="43">
                  <c:v>11408</c:v>
                </c:pt>
                <c:pt idx="44">
                  <c:v>9186</c:v>
                </c:pt>
                <c:pt idx="45">
                  <c:v>10347</c:v>
                </c:pt>
                <c:pt idx="46">
                  <c:v>8636</c:v>
                </c:pt>
                <c:pt idx="47">
                  <c:v>30539</c:v>
                </c:pt>
                <c:pt idx="48">
                  <c:v>14780</c:v>
                </c:pt>
                <c:pt idx="49">
                  <c:v>10230</c:v>
                </c:pt>
                <c:pt idx="50">
                  <c:v>105864</c:v>
                </c:pt>
                <c:pt idx="51">
                  <c:v>10497</c:v>
                </c:pt>
                <c:pt idx="52">
                  <c:v>2175</c:v>
                </c:pt>
                <c:pt idx="53">
                  <c:v>52307</c:v>
                </c:pt>
                <c:pt idx="54">
                  <c:v>15666</c:v>
                </c:pt>
                <c:pt idx="55">
                  <c:v>82328</c:v>
                </c:pt>
                <c:pt idx="56">
                  <c:v>69125</c:v>
                </c:pt>
                <c:pt idx="57">
                  <c:v>11273</c:v>
                </c:pt>
                <c:pt idx="58">
                  <c:v>112521</c:v>
                </c:pt>
                <c:pt idx="59">
                  <c:v>17411</c:v>
                </c:pt>
                <c:pt idx="60">
                  <c:v>24515</c:v>
                </c:pt>
                <c:pt idx="61">
                  <c:v>22389</c:v>
                </c:pt>
                <c:pt idx="62">
                  <c:v>43078</c:v>
                </c:pt>
                <c:pt idx="63">
                  <c:v>8548</c:v>
                </c:pt>
                <c:pt idx="64">
                  <c:v>16511</c:v>
                </c:pt>
                <c:pt idx="65">
                  <c:v>41444</c:v>
                </c:pt>
                <c:pt idx="66">
                  <c:v>23172</c:v>
                </c:pt>
                <c:pt idx="67">
                  <c:v>9045</c:v>
                </c:pt>
                <c:pt idx="68">
                  <c:v>8570</c:v>
                </c:pt>
                <c:pt idx="69">
                  <c:v>13500</c:v>
                </c:pt>
                <c:pt idx="70">
                  <c:v>435710</c:v>
                </c:pt>
                <c:pt idx="71">
                  <c:v>9137</c:v>
                </c:pt>
                <c:pt idx="72">
                  <c:v>1</c:v>
                </c:pt>
                <c:pt idx="73">
                  <c:v>20056</c:v>
                </c:pt>
                <c:pt idx="74">
                  <c:v>19833</c:v>
                </c:pt>
                <c:pt idx="75">
                  <c:v>17418</c:v>
                </c:pt>
                <c:pt idx="76">
                  <c:v>8640</c:v>
                </c:pt>
                <c:pt idx="77">
                  <c:v>15300</c:v>
                </c:pt>
                <c:pt idx="78">
                  <c:v>9491</c:v>
                </c:pt>
                <c:pt idx="79">
                  <c:v>45100</c:v>
                </c:pt>
                <c:pt idx="80">
                  <c:v>9572</c:v>
                </c:pt>
                <c:pt idx="81">
                  <c:v>4930</c:v>
                </c:pt>
                <c:pt idx="82">
                  <c:v>10000</c:v>
                </c:pt>
                <c:pt idx="83">
                  <c:v>8712</c:v>
                </c:pt>
                <c:pt idx="84">
                  <c:v>8395</c:v>
                </c:pt>
                <c:pt idx="85">
                  <c:v>9315</c:v>
                </c:pt>
                <c:pt idx="86">
                  <c:v>9800</c:v>
                </c:pt>
                <c:pt idx="87">
                  <c:v>35719</c:v>
                </c:pt>
                <c:pt idx="88">
                  <c:v>497890</c:v>
                </c:pt>
                <c:pt idx="89">
                  <c:v>8602</c:v>
                </c:pt>
                <c:pt idx="90">
                  <c:v>10500</c:v>
                </c:pt>
                <c:pt idx="91">
                  <c:v>26729</c:v>
                </c:pt>
                <c:pt idx="92">
                  <c:v>20007</c:v>
                </c:pt>
                <c:pt idx="93">
                  <c:v>8732</c:v>
                </c:pt>
                <c:pt idx="94">
                  <c:v>31623</c:v>
                </c:pt>
                <c:pt idx="95">
                  <c:v>8666</c:v>
                </c:pt>
                <c:pt idx="96">
                  <c:v>102355</c:v>
                </c:pt>
                <c:pt idx="97">
                  <c:v>10311</c:v>
                </c:pt>
                <c:pt idx="98">
                  <c:v>11275</c:v>
                </c:pt>
                <c:pt idx="99">
                  <c:v>267617</c:v>
                </c:pt>
                <c:pt idx="100">
                  <c:v>15580</c:v>
                </c:pt>
                <c:pt idx="101">
                  <c:v>9845</c:v>
                </c:pt>
                <c:pt idx="102">
                  <c:v>21930</c:v>
                </c:pt>
                <c:pt idx="103">
                  <c:v>11945</c:v>
                </c:pt>
                <c:pt idx="104">
                  <c:v>17182</c:v>
                </c:pt>
                <c:pt idx="105">
                  <c:v>92784</c:v>
                </c:pt>
                <c:pt idx="106">
                  <c:v>5667</c:v>
                </c:pt>
                <c:pt idx="107">
                  <c:v>8740</c:v>
                </c:pt>
                <c:pt idx="108">
                  <c:v>8662</c:v>
                </c:pt>
                <c:pt idx="109">
                  <c:v>12210</c:v>
                </c:pt>
                <c:pt idx="110">
                  <c:v>1</c:v>
                </c:pt>
                <c:pt idx="111">
                  <c:v>48787</c:v>
                </c:pt>
                <c:pt idx="112">
                  <c:v>7707</c:v>
                </c:pt>
                <c:pt idx="113">
                  <c:v>71936</c:v>
                </c:pt>
                <c:pt idx="114">
                  <c:v>10500</c:v>
                </c:pt>
                <c:pt idx="115">
                  <c:v>14132</c:v>
                </c:pt>
                <c:pt idx="116">
                  <c:v>7585</c:v>
                </c:pt>
                <c:pt idx="117">
                  <c:v>8823</c:v>
                </c:pt>
                <c:pt idx="118">
                  <c:v>9223</c:v>
                </c:pt>
                <c:pt idx="119">
                  <c:v>47153</c:v>
                </c:pt>
                <c:pt idx="120">
                  <c:v>34830</c:v>
                </c:pt>
                <c:pt idx="121">
                  <c:v>47916</c:v>
                </c:pt>
                <c:pt idx="122">
                  <c:v>24011</c:v>
                </c:pt>
                <c:pt idx="123">
                  <c:v>12400</c:v>
                </c:pt>
                <c:pt idx="124">
                  <c:v>33150</c:v>
                </c:pt>
                <c:pt idx="125">
                  <c:v>63160</c:v>
                </c:pt>
                <c:pt idx="126">
                  <c:v>9768</c:v>
                </c:pt>
                <c:pt idx="127">
                  <c:v>31222</c:v>
                </c:pt>
                <c:pt idx="128">
                  <c:v>20971</c:v>
                </c:pt>
                <c:pt idx="129">
                  <c:v>18000</c:v>
                </c:pt>
                <c:pt idx="130">
                  <c:v>131244</c:v>
                </c:pt>
                <c:pt idx="131">
                  <c:v>4325</c:v>
                </c:pt>
                <c:pt idx="132">
                  <c:v>35718</c:v>
                </c:pt>
                <c:pt idx="133">
                  <c:v>34939</c:v>
                </c:pt>
                <c:pt idx="134">
                  <c:v>29129</c:v>
                </c:pt>
                <c:pt idx="135">
                  <c:v>22651</c:v>
                </c:pt>
                <c:pt idx="136">
                  <c:v>50397</c:v>
                </c:pt>
                <c:pt idx="137">
                  <c:v>41831</c:v>
                </c:pt>
                <c:pt idx="138">
                  <c:v>16206</c:v>
                </c:pt>
                <c:pt idx="139">
                  <c:v>8263</c:v>
                </c:pt>
              </c:numCache>
            </c:numRef>
          </c:xVal>
          <c:yVal>
            <c:numRef>
              <c:f>'R1'!$L$29:$L$168</c:f>
              <c:numCache>
                <c:formatCode>General</c:formatCode>
                <c:ptCount val="140"/>
                <c:pt idx="0">
                  <c:v>-557898.69981433498</c:v>
                </c:pt>
                <c:pt idx="1">
                  <c:v>-258228.6623463264</c:v>
                </c:pt>
                <c:pt idx="2">
                  <c:v>658561.74719526758</c:v>
                </c:pt>
                <c:pt idx="3">
                  <c:v>470180.89973842073</c:v>
                </c:pt>
                <c:pt idx="4">
                  <c:v>17105.906789133674</c:v>
                </c:pt>
                <c:pt idx="5">
                  <c:v>889713.85308167152</c:v>
                </c:pt>
                <c:pt idx="6">
                  <c:v>132315.59723176525</c:v>
                </c:pt>
                <c:pt idx="7">
                  <c:v>-59973.088270532433</c:v>
                </c:pt>
                <c:pt idx="8">
                  <c:v>-330223.15844287048</c:v>
                </c:pt>
                <c:pt idx="9">
                  <c:v>-169336.89103772398</c:v>
                </c:pt>
                <c:pt idx="10">
                  <c:v>561697.82411141042</c:v>
                </c:pt>
                <c:pt idx="11">
                  <c:v>-225611.82487375592</c:v>
                </c:pt>
                <c:pt idx="12">
                  <c:v>-540226.7534460742</c:v>
                </c:pt>
                <c:pt idx="13">
                  <c:v>14095.044086061418</c:v>
                </c:pt>
                <c:pt idx="14">
                  <c:v>-71826.408335044282</c:v>
                </c:pt>
                <c:pt idx="15">
                  <c:v>-64496.730731785065</c:v>
                </c:pt>
                <c:pt idx="16">
                  <c:v>31809.63265874784</c:v>
                </c:pt>
                <c:pt idx="17">
                  <c:v>-733910.12217587512</c:v>
                </c:pt>
                <c:pt idx="18">
                  <c:v>-862482.06963543687</c:v>
                </c:pt>
                <c:pt idx="19">
                  <c:v>-823400.63105702563</c:v>
                </c:pt>
                <c:pt idx="20">
                  <c:v>-126547.3999172633</c:v>
                </c:pt>
                <c:pt idx="21">
                  <c:v>579537.36919675523</c:v>
                </c:pt>
                <c:pt idx="22">
                  <c:v>426141.80243233172</c:v>
                </c:pt>
                <c:pt idx="23">
                  <c:v>-167399.50159963244</c:v>
                </c:pt>
                <c:pt idx="24">
                  <c:v>-526193.39022761793</c:v>
                </c:pt>
                <c:pt idx="25">
                  <c:v>-206831.20157724188</c:v>
                </c:pt>
                <c:pt idx="26">
                  <c:v>152067.11984824925</c:v>
                </c:pt>
                <c:pt idx="27">
                  <c:v>37089.273786386009</c:v>
                </c:pt>
                <c:pt idx="28">
                  <c:v>-15325.147841451108</c:v>
                </c:pt>
                <c:pt idx="29">
                  <c:v>265369.84659788141</c:v>
                </c:pt>
                <c:pt idx="30">
                  <c:v>-87884.046316596097</c:v>
                </c:pt>
                <c:pt idx="31">
                  <c:v>-206537.85130444402</c:v>
                </c:pt>
                <c:pt idx="32">
                  <c:v>187341.6890010694</c:v>
                </c:pt>
                <c:pt idx="33">
                  <c:v>-75530.791080913157</c:v>
                </c:pt>
                <c:pt idx="34">
                  <c:v>-245368.96195307677</c:v>
                </c:pt>
                <c:pt idx="35">
                  <c:v>-537410.44466712512</c:v>
                </c:pt>
                <c:pt idx="36">
                  <c:v>-478197.7177460494</c:v>
                </c:pt>
                <c:pt idx="37">
                  <c:v>-100109.48364406452</c:v>
                </c:pt>
                <c:pt idx="38">
                  <c:v>-195414.91281634662</c:v>
                </c:pt>
                <c:pt idx="39">
                  <c:v>233351.4233729525</c:v>
                </c:pt>
                <c:pt idx="40">
                  <c:v>-113159.8176160953</c:v>
                </c:pt>
                <c:pt idx="41">
                  <c:v>-699572.23144360678</c:v>
                </c:pt>
                <c:pt idx="42">
                  <c:v>-378305.38071458996</c:v>
                </c:pt>
                <c:pt idx="43">
                  <c:v>341979.17965190299</c:v>
                </c:pt>
                <c:pt idx="44">
                  <c:v>-994982.0355898072</c:v>
                </c:pt>
                <c:pt idx="45">
                  <c:v>1122044.2362082126</c:v>
                </c:pt>
                <c:pt idx="46">
                  <c:v>-338424.73973824689</c:v>
                </c:pt>
                <c:pt idx="47">
                  <c:v>2027816.2229614798</c:v>
                </c:pt>
                <c:pt idx="48">
                  <c:v>355829.95256730821</c:v>
                </c:pt>
                <c:pt idx="49">
                  <c:v>408177.47869682545</c:v>
                </c:pt>
                <c:pt idx="50">
                  <c:v>41718.573477484519</c:v>
                </c:pt>
                <c:pt idx="51">
                  <c:v>-853588.98241538997</c:v>
                </c:pt>
                <c:pt idx="52">
                  <c:v>-312264.98048515618</c:v>
                </c:pt>
                <c:pt idx="53">
                  <c:v>1772854.3674960225</c:v>
                </c:pt>
                <c:pt idx="54">
                  <c:v>675584.28078667773</c:v>
                </c:pt>
                <c:pt idx="55">
                  <c:v>-2357761.6740538813</c:v>
                </c:pt>
                <c:pt idx="56">
                  <c:v>1052525.0852308972</c:v>
                </c:pt>
                <c:pt idx="57">
                  <c:v>626387.73871782748</c:v>
                </c:pt>
                <c:pt idx="58">
                  <c:v>293788.2099668649</c:v>
                </c:pt>
                <c:pt idx="59">
                  <c:v>-48059.143970257137</c:v>
                </c:pt>
                <c:pt idx="60">
                  <c:v>-918243.1808278528</c:v>
                </c:pt>
                <c:pt idx="61">
                  <c:v>-485470.09503706836</c:v>
                </c:pt>
                <c:pt idx="62">
                  <c:v>109331.40559373004</c:v>
                </c:pt>
                <c:pt idx="63">
                  <c:v>1257556.7288033171</c:v>
                </c:pt>
                <c:pt idx="64">
                  <c:v>69752.966330187861</c:v>
                </c:pt>
                <c:pt idx="65">
                  <c:v>-612222.27014668705</c:v>
                </c:pt>
                <c:pt idx="66">
                  <c:v>501539.01650878834</c:v>
                </c:pt>
                <c:pt idx="67">
                  <c:v>624159.05327888299</c:v>
                </c:pt>
                <c:pt idx="68">
                  <c:v>1247611.4918263475</c:v>
                </c:pt>
                <c:pt idx="69">
                  <c:v>228067.87304927595</c:v>
                </c:pt>
                <c:pt idx="70">
                  <c:v>189780.48500060634</c:v>
                </c:pt>
                <c:pt idx="71">
                  <c:v>279829.65342020243</c:v>
                </c:pt>
                <c:pt idx="72">
                  <c:v>-36533.64142808551</c:v>
                </c:pt>
                <c:pt idx="73">
                  <c:v>-568365.36094855657</c:v>
                </c:pt>
                <c:pt idx="74">
                  <c:v>-280103.34595094388</c:v>
                </c:pt>
                <c:pt idx="75">
                  <c:v>-140215.11982434615</c:v>
                </c:pt>
                <c:pt idx="76">
                  <c:v>211674.67356765334</c:v>
                </c:pt>
                <c:pt idx="77">
                  <c:v>785306.72447407246</c:v>
                </c:pt>
                <c:pt idx="78">
                  <c:v>-166344.80630270811</c:v>
                </c:pt>
                <c:pt idx="79">
                  <c:v>-236567.20598335378</c:v>
                </c:pt>
                <c:pt idx="80">
                  <c:v>535873.84880794585</c:v>
                </c:pt>
                <c:pt idx="81">
                  <c:v>-430317.66462814831</c:v>
                </c:pt>
                <c:pt idx="82">
                  <c:v>456975.18613299797</c:v>
                </c:pt>
                <c:pt idx="83">
                  <c:v>-113682.19617787586</c:v>
                </c:pt>
                <c:pt idx="84">
                  <c:v>369705.83263029042</c:v>
                </c:pt>
                <c:pt idx="85">
                  <c:v>-617153.40314768488</c:v>
                </c:pt>
                <c:pt idx="86">
                  <c:v>803193.38571520941</c:v>
                </c:pt>
                <c:pt idx="87">
                  <c:v>-30269.993010866456</c:v>
                </c:pt>
                <c:pt idx="88">
                  <c:v>192720.59001190329</c:v>
                </c:pt>
                <c:pt idx="89">
                  <c:v>7633.1106650317088</c:v>
                </c:pt>
                <c:pt idx="90">
                  <c:v>940268.22118328279</c:v>
                </c:pt>
                <c:pt idx="91">
                  <c:v>-1353471.5986611079</c:v>
                </c:pt>
                <c:pt idx="92">
                  <c:v>-38426.902817852795</c:v>
                </c:pt>
                <c:pt idx="93">
                  <c:v>352147.58164002676</c:v>
                </c:pt>
                <c:pt idx="94">
                  <c:v>-1268034.0095682987</c:v>
                </c:pt>
                <c:pt idx="95">
                  <c:v>-84412.250217026682</c:v>
                </c:pt>
                <c:pt idx="96">
                  <c:v>-67149.525222574128</c:v>
                </c:pt>
                <c:pt idx="97">
                  <c:v>725129.11907191901</c:v>
                </c:pt>
                <c:pt idx="98">
                  <c:v>664792.95675559656</c:v>
                </c:pt>
                <c:pt idx="99">
                  <c:v>-201792.27361451264</c:v>
                </c:pt>
                <c:pt idx="100">
                  <c:v>321038.46282843407</c:v>
                </c:pt>
                <c:pt idx="101">
                  <c:v>-433220.86317790835</c:v>
                </c:pt>
                <c:pt idx="102">
                  <c:v>527388.79123983672</c:v>
                </c:pt>
                <c:pt idx="103">
                  <c:v>-699986.15948147886</c:v>
                </c:pt>
                <c:pt idx="104">
                  <c:v>-350596.80661790539</c:v>
                </c:pt>
                <c:pt idx="105">
                  <c:v>-223356.98903189029</c:v>
                </c:pt>
                <c:pt idx="106">
                  <c:v>-395194.59728837456</c:v>
                </c:pt>
                <c:pt idx="107">
                  <c:v>-1314987.3441637335</c:v>
                </c:pt>
                <c:pt idx="108">
                  <c:v>-478040.6378140843</c:v>
                </c:pt>
                <c:pt idx="109">
                  <c:v>-198309.7314847731</c:v>
                </c:pt>
                <c:pt idx="110">
                  <c:v>-52116.84904023807</c:v>
                </c:pt>
                <c:pt idx="111">
                  <c:v>-2595371.8466004338</c:v>
                </c:pt>
                <c:pt idx="112">
                  <c:v>185459.6945569379</c:v>
                </c:pt>
                <c:pt idx="113">
                  <c:v>513382.76740479656</c:v>
                </c:pt>
                <c:pt idx="114">
                  <c:v>-155213.00911651133</c:v>
                </c:pt>
                <c:pt idx="115">
                  <c:v>861250.75308541162</c:v>
                </c:pt>
                <c:pt idx="116">
                  <c:v>234659.79200773628</c:v>
                </c:pt>
                <c:pt idx="117">
                  <c:v>181399.50902591157</c:v>
                </c:pt>
                <c:pt idx="118">
                  <c:v>561459.09797116322</c:v>
                </c:pt>
                <c:pt idx="119">
                  <c:v>1544379.5685684998</c:v>
                </c:pt>
                <c:pt idx="120">
                  <c:v>-436170.02614047215</c:v>
                </c:pt>
                <c:pt idx="121">
                  <c:v>-793677.44282248616</c:v>
                </c:pt>
                <c:pt idx="122">
                  <c:v>-172188.89667396946</c:v>
                </c:pt>
                <c:pt idx="123">
                  <c:v>177473.87259304518</c:v>
                </c:pt>
                <c:pt idx="124">
                  <c:v>-755441.0624958789</c:v>
                </c:pt>
                <c:pt idx="125">
                  <c:v>-2474187.0295258453</c:v>
                </c:pt>
                <c:pt idx="126">
                  <c:v>-429642.649450392</c:v>
                </c:pt>
                <c:pt idx="127">
                  <c:v>48001.575870958623</c:v>
                </c:pt>
                <c:pt idx="128">
                  <c:v>119928.54879724979</c:v>
                </c:pt>
                <c:pt idx="129">
                  <c:v>-58966.511349772103</c:v>
                </c:pt>
                <c:pt idx="130">
                  <c:v>516411.70035772398</c:v>
                </c:pt>
                <c:pt idx="131">
                  <c:v>264400.8176452897</c:v>
                </c:pt>
                <c:pt idx="132">
                  <c:v>-309149.10802423861</c:v>
                </c:pt>
                <c:pt idx="133">
                  <c:v>-61182.799894614145</c:v>
                </c:pt>
                <c:pt idx="134">
                  <c:v>10069.785470070783</c:v>
                </c:pt>
                <c:pt idx="135">
                  <c:v>-575893.47494186857</c:v>
                </c:pt>
                <c:pt idx="136">
                  <c:v>3993112.303056227</c:v>
                </c:pt>
                <c:pt idx="137">
                  <c:v>1283373.8711652656</c:v>
                </c:pt>
                <c:pt idx="138">
                  <c:v>-375850.85959873488</c:v>
                </c:pt>
                <c:pt idx="139">
                  <c:v>-521320.75586467632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7-49F1-B99C-68DF1EEDA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31104"/>
        <c:axId val="810636680"/>
      </c:scatterChart>
      <c:valAx>
        <c:axId val="81063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LOT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636680"/>
        <c:crosses val="autoZero"/>
        <c:crossBetween val="midCat"/>
      </c:valAx>
      <c:valAx>
        <c:axId val="810636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631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'R1'!$G$2:$G$141</c:f>
              <c:numCache>
                <c:formatCode>General</c:formatCode>
                <c:ptCount val="140"/>
                <c:pt idx="0">
                  <c:v>39</c:v>
                </c:pt>
                <c:pt idx="1">
                  <c:v>38</c:v>
                </c:pt>
                <c:pt idx="2">
                  <c:v>63</c:v>
                </c:pt>
                <c:pt idx="3">
                  <c:v>26</c:v>
                </c:pt>
                <c:pt idx="4">
                  <c:v>61</c:v>
                </c:pt>
                <c:pt idx="5">
                  <c:v>75</c:v>
                </c:pt>
                <c:pt idx="6">
                  <c:v>43</c:v>
                </c:pt>
                <c:pt idx="7">
                  <c:v>63</c:v>
                </c:pt>
                <c:pt idx="8">
                  <c:v>44</c:v>
                </c:pt>
                <c:pt idx="9">
                  <c:v>45</c:v>
                </c:pt>
                <c:pt idx="10">
                  <c:v>1</c:v>
                </c:pt>
                <c:pt idx="11">
                  <c:v>19</c:v>
                </c:pt>
                <c:pt idx="12">
                  <c:v>30</c:v>
                </c:pt>
                <c:pt idx="13">
                  <c:v>39</c:v>
                </c:pt>
                <c:pt idx="14">
                  <c:v>50</c:v>
                </c:pt>
                <c:pt idx="15">
                  <c:v>20</c:v>
                </c:pt>
                <c:pt idx="16">
                  <c:v>51</c:v>
                </c:pt>
                <c:pt idx="17">
                  <c:v>32</c:v>
                </c:pt>
                <c:pt idx="18">
                  <c:v>51</c:v>
                </c:pt>
                <c:pt idx="19">
                  <c:v>36</c:v>
                </c:pt>
                <c:pt idx="20">
                  <c:v>18</c:v>
                </c:pt>
                <c:pt idx="21">
                  <c:v>63</c:v>
                </c:pt>
                <c:pt idx="22">
                  <c:v>57</c:v>
                </c:pt>
                <c:pt idx="23">
                  <c:v>45</c:v>
                </c:pt>
                <c:pt idx="24">
                  <c:v>52</c:v>
                </c:pt>
                <c:pt idx="25">
                  <c:v>106</c:v>
                </c:pt>
                <c:pt idx="26">
                  <c:v>50</c:v>
                </c:pt>
                <c:pt idx="27">
                  <c:v>9</c:v>
                </c:pt>
                <c:pt idx="28">
                  <c:v>55</c:v>
                </c:pt>
                <c:pt idx="29">
                  <c:v>52</c:v>
                </c:pt>
                <c:pt idx="30">
                  <c:v>10</c:v>
                </c:pt>
                <c:pt idx="31">
                  <c:v>49</c:v>
                </c:pt>
                <c:pt idx="32">
                  <c:v>1</c:v>
                </c:pt>
                <c:pt idx="33">
                  <c:v>50</c:v>
                </c:pt>
                <c:pt idx="34">
                  <c:v>19</c:v>
                </c:pt>
                <c:pt idx="35">
                  <c:v>16</c:v>
                </c:pt>
                <c:pt idx="36">
                  <c:v>44</c:v>
                </c:pt>
                <c:pt idx="37">
                  <c:v>52</c:v>
                </c:pt>
                <c:pt idx="38">
                  <c:v>1</c:v>
                </c:pt>
                <c:pt idx="39">
                  <c:v>42</c:v>
                </c:pt>
                <c:pt idx="40">
                  <c:v>22</c:v>
                </c:pt>
                <c:pt idx="41">
                  <c:v>38</c:v>
                </c:pt>
                <c:pt idx="42">
                  <c:v>1</c:v>
                </c:pt>
                <c:pt idx="43">
                  <c:v>1</c:v>
                </c:pt>
                <c:pt idx="44">
                  <c:v>19</c:v>
                </c:pt>
                <c:pt idx="45">
                  <c:v>88</c:v>
                </c:pt>
                <c:pt idx="46">
                  <c:v>39</c:v>
                </c:pt>
                <c:pt idx="47">
                  <c:v>36</c:v>
                </c:pt>
                <c:pt idx="48">
                  <c:v>48</c:v>
                </c:pt>
                <c:pt idx="49">
                  <c:v>1</c:v>
                </c:pt>
                <c:pt idx="50">
                  <c:v>10</c:v>
                </c:pt>
                <c:pt idx="51">
                  <c:v>33</c:v>
                </c:pt>
                <c:pt idx="52">
                  <c:v>32</c:v>
                </c:pt>
                <c:pt idx="53">
                  <c:v>34</c:v>
                </c:pt>
                <c:pt idx="54">
                  <c:v>1</c:v>
                </c:pt>
                <c:pt idx="55">
                  <c:v>18</c:v>
                </c:pt>
                <c:pt idx="56">
                  <c:v>25</c:v>
                </c:pt>
                <c:pt idx="57">
                  <c:v>61</c:v>
                </c:pt>
                <c:pt idx="58">
                  <c:v>40</c:v>
                </c:pt>
                <c:pt idx="59">
                  <c:v>39</c:v>
                </c:pt>
                <c:pt idx="60">
                  <c:v>21</c:v>
                </c:pt>
                <c:pt idx="61">
                  <c:v>37</c:v>
                </c:pt>
                <c:pt idx="62">
                  <c:v>16</c:v>
                </c:pt>
                <c:pt idx="63">
                  <c:v>1</c:v>
                </c:pt>
                <c:pt idx="64">
                  <c:v>5</c:v>
                </c:pt>
                <c:pt idx="65">
                  <c:v>19</c:v>
                </c:pt>
                <c:pt idx="66">
                  <c:v>17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40</c:v>
                </c:pt>
                <c:pt idx="71">
                  <c:v>1</c:v>
                </c:pt>
                <c:pt idx="72">
                  <c:v>1</c:v>
                </c:pt>
                <c:pt idx="73">
                  <c:v>17</c:v>
                </c:pt>
                <c:pt idx="74">
                  <c:v>47</c:v>
                </c:pt>
                <c:pt idx="75">
                  <c:v>50</c:v>
                </c:pt>
                <c:pt idx="76">
                  <c:v>63</c:v>
                </c:pt>
                <c:pt idx="77">
                  <c:v>1</c:v>
                </c:pt>
                <c:pt idx="78">
                  <c:v>1</c:v>
                </c:pt>
                <c:pt idx="79">
                  <c:v>9</c:v>
                </c:pt>
                <c:pt idx="80">
                  <c:v>1</c:v>
                </c:pt>
                <c:pt idx="81">
                  <c:v>39</c:v>
                </c:pt>
                <c:pt idx="82">
                  <c:v>1</c:v>
                </c:pt>
                <c:pt idx="83">
                  <c:v>35</c:v>
                </c:pt>
                <c:pt idx="84">
                  <c:v>60</c:v>
                </c:pt>
                <c:pt idx="85">
                  <c:v>40</c:v>
                </c:pt>
                <c:pt idx="86">
                  <c:v>51</c:v>
                </c:pt>
                <c:pt idx="87">
                  <c:v>42</c:v>
                </c:pt>
                <c:pt idx="88">
                  <c:v>43</c:v>
                </c:pt>
                <c:pt idx="89">
                  <c:v>1</c:v>
                </c:pt>
                <c:pt idx="90">
                  <c:v>43</c:v>
                </c:pt>
                <c:pt idx="91">
                  <c:v>13</c:v>
                </c:pt>
                <c:pt idx="92">
                  <c:v>54</c:v>
                </c:pt>
                <c:pt idx="93">
                  <c:v>54</c:v>
                </c:pt>
                <c:pt idx="94">
                  <c:v>19</c:v>
                </c:pt>
                <c:pt idx="95">
                  <c:v>40</c:v>
                </c:pt>
                <c:pt idx="96">
                  <c:v>29</c:v>
                </c:pt>
                <c:pt idx="97">
                  <c:v>36</c:v>
                </c:pt>
                <c:pt idx="98">
                  <c:v>62</c:v>
                </c:pt>
                <c:pt idx="99">
                  <c:v>35</c:v>
                </c:pt>
                <c:pt idx="100">
                  <c:v>15</c:v>
                </c:pt>
                <c:pt idx="101">
                  <c:v>11</c:v>
                </c:pt>
                <c:pt idx="102">
                  <c:v>57</c:v>
                </c:pt>
                <c:pt idx="103">
                  <c:v>11</c:v>
                </c:pt>
                <c:pt idx="104">
                  <c:v>48</c:v>
                </c:pt>
                <c:pt idx="105">
                  <c:v>48</c:v>
                </c:pt>
                <c:pt idx="106">
                  <c:v>1</c:v>
                </c:pt>
                <c:pt idx="107">
                  <c:v>10</c:v>
                </c:pt>
                <c:pt idx="108">
                  <c:v>31</c:v>
                </c:pt>
                <c:pt idx="109">
                  <c:v>9</c:v>
                </c:pt>
                <c:pt idx="110">
                  <c:v>1</c:v>
                </c:pt>
                <c:pt idx="111">
                  <c:v>63</c:v>
                </c:pt>
                <c:pt idx="112">
                  <c:v>43</c:v>
                </c:pt>
                <c:pt idx="113">
                  <c:v>15</c:v>
                </c:pt>
                <c:pt idx="114">
                  <c:v>8</c:v>
                </c:pt>
                <c:pt idx="115">
                  <c:v>11</c:v>
                </c:pt>
                <c:pt idx="116">
                  <c:v>53</c:v>
                </c:pt>
                <c:pt idx="117">
                  <c:v>1</c:v>
                </c:pt>
                <c:pt idx="118">
                  <c:v>60</c:v>
                </c:pt>
                <c:pt idx="119">
                  <c:v>34</c:v>
                </c:pt>
                <c:pt idx="120">
                  <c:v>56</c:v>
                </c:pt>
                <c:pt idx="121">
                  <c:v>35</c:v>
                </c:pt>
                <c:pt idx="122">
                  <c:v>38</c:v>
                </c:pt>
                <c:pt idx="123">
                  <c:v>52</c:v>
                </c:pt>
                <c:pt idx="124">
                  <c:v>48</c:v>
                </c:pt>
                <c:pt idx="125">
                  <c:v>42</c:v>
                </c:pt>
                <c:pt idx="126">
                  <c:v>20</c:v>
                </c:pt>
                <c:pt idx="127">
                  <c:v>53</c:v>
                </c:pt>
                <c:pt idx="128">
                  <c:v>28</c:v>
                </c:pt>
                <c:pt idx="129">
                  <c:v>59</c:v>
                </c:pt>
                <c:pt idx="130">
                  <c:v>17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88</c:v>
                </c:pt>
                <c:pt idx="135">
                  <c:v>22</c:v>
                </c:pt>
                <c:pt idx="136">
                  <c:v>13</c:v>
                </c:pt>
                <c:pt idx="137">
                  <c:v>62</c:v>
                </c:pt>
                <c:pt idx="138">
                  <c:v>3</c:v>
                </c:pt>
                <c:pt idx="139">
                  <c:v>34</c:v>
                </c:pt>
              </c:numCache>
            </c:numRef>
          </c:xVal>
          <c:yVal>
            <c:numRef>
              <c:f>'R1'!$L$29:$L$168</c:f>
              <c:numCache>
                <c:formatCode>General</c:formatCode>
                <c:ptCount val="140"/>
                <c:pt idx="0">
                  <c:v>-557898.69981433498</c:v>
                </c:pt>
                <c:pt idx="1">
                  <c:v>-258228.6623463264</c:v>
                </c:pt>
                <c:pt idx="2">
                  <c:v>658561.74719526758</c:v>
                </c:pt>
                <c:pt idx="3">
                  <c:v>470180.89973842073</c:v>
                </c:pt>
                <c:pt idx="4">
                  <c:v>17105.906789133674</c:v>
                </c:pt>
                <c:pt idx="5">
                  <c:v>889713.85308167152</c:v>
                </c:pt>
                <c:pt idx="6">
                  <c:v>132315.59723176525</c:v>
                </c:pt>
                <c:pt idx="7">
                  <c:v>-59973.088270532433</c:v>
                </c:pt>
                <c:pt idx="8">
                  <c:v>-330223.15844287048</c:v>
                </c:pt>
                <c:pt idx="9">
                  <c:v>-169336.89103772398</c:v>
                </c:pt>
                <c:pt idx="10">
                  <c:v>561697.82411141042</c:v>
                </c:pt>
                <c:pt idx="11">
                  <c:v>-225611.82487375592</c:v>
                </c:pt>
                <c:pt idx="12">
                  <c:v>-540226.7534460742</c:v>
                </c:pt>
                <c:pt idx="13">
                  <c:v>14095.044086061418</c:v>
                </c:pt>
                <c:pt idx="14">
                  <c:v>-71826.408335044282</c:v>
                </c:pt>
                <c:pt idx="15">
                  <c:v>-64496.730731785065</c:v>
                </c:pt>
                <c:pt idx="16">
                  <c:v>31809.63265874784</c:v>
                </c:pt>
                <c:pt idx="17">
                  <c:v>-733910.12217587512</c:v>
                </c:pt>
                <c:pt idx="18">
                  <c:v>-862482.06963543687</c:v>
                </c:pt>
                <c:pt idx="19">
                  <c:v>-823400.63105702563</c:v>
                </c:pt>
                <c:pt idx="20">
                  <c:v>-126547.3999172633</c:v>
                </c:pt>
                <c:pt idx="21">
                  <c:v>579537.36919675523</c:v>
                </c:pt>
                <c:pt idx="22">
                  <c:v>426141.80243233172</c:v>
                </c:pt>
                <c:pt idx="23">
                  <c:v>-167399.50159963244</c:v>
                </c:pt>
                <c:pt idx="24">
                  <c:v>-526193.39022761793</c:v>
                </c:pt>
                <c:pt idx="25">
                  <c:v>-206831.20157724188</c:v>
                </c:pt>
                <c:pt idx="26">
                  <c:v>152067.11984824925</c:v>
                </c:pt>
                <c:pt idx="27">
                  <c:v>37089.273786386009</c:v>
                </c:pt>
                <c:pt idx="28">
                  <c:v>-15325.147841451108</c:v>
                </c:pt>
                <c:pt idx="29">
                  <c:v>265369.84659788141</c:v>
                </c:pt>
                <c:pt idx="30">
                  <c:v>-87884.046316596097</c:v>
                </c:pt>
                <c:pt idx="31">
                  <c:v>-206537.85130444402</c:v>
                </c:pt>
                <c:pt idx="32">
                  <c:v>187341.6890010694</c:v>
                </c:pt>
                <c:pt idx="33">
                  <c:v>-75530.791080913157</c:v>
                </c:pt>
                <c:pt idx="34">
                  <c:v>-245368.96195307677</c:v>
                </c:pt>
                <c:pt idx="35">
                  <c:v>-537410.44466712512</c:v>
                </c:pt>
                <c:pt idx="36">
                  <c:v>-478197.7177460494</c:v>
                </c:pt>
                <c:pt idx="37">
                  <c:v>-100109.48364406452</c:v>
                </c:pt>
                <c:pt idx="38">
                  <c:v>-195414.91281634662</c:v>
                </c:pt>
                <c:pt idx="39">
                  <c:v>233351.4233729525</c:v>
                </c:pt>
                <c:pt idx="40">
                  <c:v>-113159.8176160953</c:v>
                </c:pt>
                <c:pt idx="41">
                  <c:v>-699572.23144360678</c:v>
                </c:pt>
                <c:pt idx="42">
                  <c:v>-378305.38071458996</c:v>
                </c:pt>
                <c:pt idx="43">
                  <c:v>341979.17965190299</c:v>
                </c:pt>
                <c:pt idx="44">
                  <c:v>-994982.0355898072</c:v>
                </c:pt>
                <c:pt idx="45">
                  <c:v>1122044.2362082126</c:v>
                </c:pt>
                <c:pt idx="46">
                  <c:v>-338424.73973824689</c:v>
                </c:pt>
                <c:pt idx="47">
                  <c:v>2027816.2229614798</c:v>
                </c:pt>
                <c:pt idx="48">
                  <c:v>355829.95256730821</c:v>
                </c:pt>
                <c:pt idx="49">
                  <c:v>408177.47869682545</c:v>
                </c:pt>
                <c:pt idx="50">
                  <c:v>41718.573477484519</c:v>
                </c:pt>
                <c:pt idx="51">
                  <c:v>-853588.98241538997</c:v>
                </c:pt>
                <c:pt idx="52">
                  <c:v>-312264.98048515618</c:v>
                </c:pt>
                <c:pt idx="53">
                  <c:v>1772854.3674960225</c:v>
                </c:pt>
                <c:pt idx="54">
                  <c:v>675584.28078667773</c:v>
                </c:pt>
                <c:pt idx="55">
                  <c:v>-2357761.6740538813</c:v>
                </c:pt>
                <c:pt idx="56">
                  <c:v>1052525.0852308972</c:v>
                </c:pt>
                <c:pt idx="57">
                  <c:v>626387.73871782748</c:v>
                </c:pt>
                <c:pt idx="58">
                  <c:v>293788.2099668649</c:v>
                </c:pt>
                <c:pt idx="59">
                  <c:v>-48059.143970257137</c:v>
                </c:pt>
                <c:pt idx="60">
                  <c:v>-918243.1808278528</c:v>
                </c:pt>
                <c:pt idx="61">
                  <c:v>-485470.09503706836</c:v>
                </c:pt>
                <c:pt idx="62">
                  <c:v>109331.40559373004</c:v>
                </c:pt>
                <c:pt idx="63">
                  <c:v>1257556.7288033171</c:v>
                </c:pt>
                <c:pt idx="64">
                  <c:v>69752.966330187861</c:v>
                </c:pt>
                <c:pt idx="65">
                  <c:v>-612222.27014668705</c:v>
                </c:pt>
                <c:pt idx="66">
                  <c:v>501539.01650878834</c:v>
                </c:pt>
                <c:pt idx="67">
                  <c:v>624159.05327888299</c:v>
                </c:pt>
                <c:pt idx="68">
                  <c:v>1247611.4918263475</c:v>
                </c:pt>
                <c:pt idx="69">
                  <c:v>228067.87304927595</c:v>
                </c:pt>
                <c:pt idx="70">
                  <c:v>189780.48500060634</c:v>
                </c:pt>
                <c:pt idx="71">
                  <c:v>279829.65342020243</c:v>
                </c:pt>
                <c:pt idx="72">
                  <c:v>-36533.64142808551</c:v>
                </c:pt>
                <c:pt idx="73">
                  <c:v>-568365.36094855657</c:v>
                </c:pt>
                <c:pt idx="74">
                  <c:v>-280103.34595094388</c:v>
                </c:pt>
                <c:pt idx="75">
                  <c:v>-140215.11982434615</c:v>
                </c:pt>
                <c:pt idx="76">
                  <c:v>211674.67356765334</c:v>
                </c:pt>
                <c:pt idx="77">
                  <c:v>785306.72447407246</c:v>
                </c:pt>
                <c:pt idx="78">
                  <c:v>-166344.80630270811</c:v>
                </c:pt>
                <c:pt idx="79">
                  <c:v>-236567.20598335378</c:v>
                </c:pt>
                <c:pt idx="80">
                  <c:v>535873.84880794585</c:v>
                </c:pt>
                <c:pt idx="81">
                  <c:v>-430317.66462814831</c:v>
                </c:pt>
                <c:pt idx="82">
                  <c:v>456975.18613299797</c:v>
                </c:pt>
                <c:pt idx="83">
                  <c:v>-113682.19617787586</c:v>
                </c:pt>
                <c:pt idx="84">
                  <c:v>369705.83263029042</c:v>
                </c:pt>
                <c:pt idx="85">
                  <c:v>-617153.40314768488</c:v>
                </c:pt>
                <c:pt idx="86">
                  <c:v>803193.38571520941</c:v>
                </c:pt>
                <c:pt idx="87">
                  <c:v>-30269.993010866456</c:v>
                </c:pt>
                <c:pt idx="88">
                  <c:v>192720.59001190329</c:v>
                </c:pt>
                <c:pt idx="89">
                  <c:v>7633.1106650317088</c:v>
                </c:pt>
                <c:pt idx="90">
                  <c:v>940268.22118328279</c:v>
                </c:pt>
                <c:pt idx="91">
                  <c:v>-1353471.5986611079</c:v>
                </c:pt>
                <c:pt idx="92">
                  <c:v>-38426.902817852795</c:v>
                </c:pt>
                <c:pt idx="93">
                  <c:v>352147.58164002676</c:v>
                </c:pt>
                <c:pt idx="94">
                  <c:v>-1268034.0095682987</c:v>
                </c:pt>
                <c:pt idx="95">
                  <c:v>-84412.250217026682</c:v>
                </c:pt>
                <c:pt idx="96">
                  <c:v>-67149.525222574128</c:v>
                </c:pt>
                <c:pt idx="97">
                  <c:v>725129.11907191901</c:v>
                </c:pt>
                <c:pt idx="98">
                  <c:v>664792.95675559656</c:v>
                </c:pt>
                <c:pt idx="99">
                  <c:v>-201792.27361451264</c:v>
                </c:pt>
                <c:pt idx="100">
                  <c:v>321038.46282843407</c:v>
                </c:pt>
                <c:pt idx="101">
                  <c:v>-433220.86317790835</c:v>
                </c:pt>
                <c:pt idx="102">
                  <c:v>527388.79123983672</c:v>
                </c:pt>
                <c:pt idx="103">
                  <c:v>-699986.15948147886</c:v>
                </c:pt>
                <c:pt idx="104">
                  <c:v>-350596.80661790539</c:v>
                </c:pt>
                <c:pt idx="105">
                  <c:v>-223356.98903189029</c:v>
                </c:pt>
                <c:pt idx="106">
                  <c:v>-395194.59728837456</c:v>
                </c:pt>
                <c:pt idx="107">
                  <c:v>-1314987.3441637335</c:v>
                </c:pt>
                <c:pt idx="108">
                  <c:v>-478040.6378140843</c:v>
                </c:pt>
                <c:pt idx="109">
                  <c:v>-198309.7314847731</c:v>
                </c:pt>
                <c:pt idx="110">
                  <c:v>-52116.84904023807</c:v>
                </c:pt>
                <c:pt idx="111">
                  <c:v>-2595371.8466004338</c:v>
                </c:pt>
                <c:pt idx="112">
                  <c:v>185459.6945569379</c:v>
                </c:pt>
                <c:pt idx="113">
                  <c:v>513382.76740479656</c:v>
                </c:pt>
                <c:pt idx="114">
                  <c:v>-155213.00911651133</c:v>
                </c:pt>
                <c:pt idx="115">
                  <c:v>861250.75308541162</c:v>
                </c:pt>
                <c:pt idx="116">
                  <c:v>234659.79200773628</c:v>
                </c:pt>
                <c:pt idx="117">
                  <c:v>181399.50902591157</c:v>
                </c:pt>
                <c:pt idx="118">
                  <c:v>561459.09797116322</c:v>
                </c:pt>
                <c:pt idx="119">
                  <c:v>1544379.5685684998</c:v>
                </c:pt>
                <c:pt idx="120">
                  <c:v>-436170.02614047215</c:v>
                </c:pt>
                <c:pt idx="121">
                  <c:v>-793677.44282248616</c:v>
                </c:pt>
                <c:pt idx="122">
                  <c:v>-172188.89667396946</c:v>
                </c:pt>
                <c:pt idx="123">
                  <c:v>177473.87259304518</c:v>
                </c:pt>
                <c:pt idx="124">
                  <c:v>-755441.0624958789</c:v>
                </c:pt>
                <c:pt idx="125">
                  <c:v>-2474187.0295258453</c:v>
                </c:pt>
                <c:pt idx="126">
                  <c:v>-429642.649450392</c:v>
                </c:pt>
                <c:pt idx="127">
                  <c:v>48001.575870958623</c:v>
                </c:pt>
                <c:pt idx="128">
                  <c:v>119928.54879724979</c:v>
                </c:pt>
                <c:pt idx="129">
                  <c:v>-58966.511349772103</c:v>
                </c:pt>
                <c:pt idx="130">
                  <c:v>516411.70035772398</c:v>
                </c:pt>
                <c:pt idx="131">
                  <c:v>264400.8176452897</c:v>
                </c:pt>
                <c:pt idx="132">
                  <c:v>-309149.10802423861</c:v>
                </c:pt>
                <c:pt idx="133">
                  <c:v>-61182.799894614145</c:v>
                </c:pt>
                <c:pt idx="134">
                  <c:v>10069.785470070783</c:v>
                </c:pt>
                <c:pt idx="135">
                  <c:v>-575893.47494186857</c:v>
                </c:pt>
                <c:pt idx="136">
                  <c:v>3993112.303056227</c:v>
                </c:pt>
                <c:pt idx="137">
                  <c:v>1283373.8711652656</c:v>
                </c:pt>
                <c:pt idx="138">
                  <c:v>-375850.85959873488</c:v>
                </c:pt>
                <c:pt idx="139">
                  <c:v>-521320.75586467632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5-4660-8825-C28C09BA4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38648"/>
        <c:axId val="810616344"/>
      </c:scatterChart>
      <c:valAx>
        <c:axId val="81063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616344"/>
        <c:crosses val="autoZero"/>
        <c:crossBetween val="midCat"/>
      </c:valAx>
      <c:valAx>
        <c:axId val="810616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638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'R1'!$O$29:$O$168</c:f>
              <c:numCache>
                <c:formatCode>General</c:formatCode>
                <c:ptCount val="140"/>
                <c:pt idx="0">
                  <c:v>0.35714285714285715</c:v>
                </c:pt>
                <c:pt idx="1">
                  <c:v>1.0714285714285714</c:v>
                </c:pt>
                <c:pt idx="2">
                  <c:v>1.7857142857142858</c:v>
                </c:pt>
                <c:pt idx="3">
                  <c:v>2.5</c:v>
                </c:pt>
                <c:pt idx="4">
                  <c:v>3.2142857142857144</c:v>
                </c:pt>
                <c:pt idx="5">
                  <c:v>3.9285714285714288</c:v>
                </c:pt>
                <c:pt idx="6">
                  <c:v>4.6428571428571423</c:v>
                </c:pt>
                <c:pt idx="7">
                  <c:v>5.3571428571428568</c:v>
                </c:pt>
                <c:pt idx="8">
                  <c:v>6.0714285714285712</c:v>
                </c:pt>
                <c:pt idx="9">
                  <c:v>6.7857142857142856</c:v>
                </c:pt>
                <c:pt idx="10">
                  <c:v>7.5</c:v>
                </c:pt>
                <c:pt idx="11">
                  <c:v>8.2142857142857153</c:v>
                </c:pt>
                <c:pt idx="12">
                  <c:v>8.9285714285714288</c:v>
                </c:pt>
                <c:pt idx="13">
                  <c:v>9.6428571428571441</c:v>
                </c:pt>
                <c:pt idx="14">
                  <c:v>10.357142857142858</c:v>
                </c:pt>
                <c:pt idx="15">
                  <c:v>11.071428571428573</c:v>
                </c:pt>
                <c:pt idx="16">
                  <c:v>11.785714285714286</c:v>
                </c:pt>
                <c:pt idx="17">
                  <c:v>12.5</c:v>
                </c:pt>
                <c:pt idx="18">
                  <c:v>13.214285714285715</c:v>
                </c:pt>
                <c:pt idx="19">
                  <c:v>13.928571428571429</c:v>
                </c:pt>
                <c:pt idx="20">
                  <c:v>14.642857142857144</c:v>
                </c:pt>
                <c:pt idx="21">
                  <c:v>15.357142857142858</c:v>
                </c:pt>
                <c:pt idx="22">
                  <c:v>16.071428571428573</c:v>
                </c:pt>
                <c:pt idx="23">
                  <c:v>16.785714285714288</c:v>
                </c:pt>
                <c:pt idx="24">
                  <c:v>17.5</c:v>
                </c:pt>
                <c:pt idx="25">
                  <c:v>18.214285714285715</c:v>
                </c:pt>
                <c:pt idx="26">
                  <c:v>18.928571428571431</c:v>
                </c:pt>
                <c:pt idx="27">
                  <c:v>19.642857142857142</c:v>
                </c:pt>
                <c:pt idx="28">
                  <c:v>20.357142857142858</c:v>
                </c:pt>
                <c:pt idx="29">
                  <c:v>21.071428571428573</c:v>
                </c:pt>
                <c:pt idx="30">
                  <c:v>21.785714285714288</c:v>
                </c:pt>
                <c:pt idx="31">
                  <c:v>22.5</c:v>
                </c:pt>
                <c:pt idx="32">
                  <c:v>23.214285714285715</c:v>
                </c:pt>
                <c:pt idx="33">
                  <c:v>23.928571428571431</c:v>
                </c:pt>
                <c:pt idx="34">
                  <c:v>24.642857142857142</c:v>
                </c:pt>
                <c:pt idx="35">
                  <c:v>25.357142857142858</c:v>
                </c:pt>
                <c:pt idx="36">
                  <c:v>26.071428571428573</c:v>
                </c:pt>
                <c:pt idx="37">
                  <c:v>26.785714285714288</c:v>
                </c:pt>
                <c:pt idx="38">
                  <c:v>27.5</c:v>
                </c:pt>
                <c:pt idx="39">
                  <c:v>28.214285714285715</c:v>
                </c:pt>
                <c:pt idx="40">
                  <c:v>28.928571428571431</c:v>
                </c:pt>
                <c:pt idx="41">
                  <c:v>29.642857142857142</c:v>
                </c:pt>
                <c:pt idx="42">
                  <c:v>30.357142857142858</c:v>
                </c:pt>
                <c:pt idx="43">
                  <c:v>31.071428571428573</c:v>
                </c:pt>
                <c:pt idx="44">
                  <c:v>31.785714285714288</c:v>
                </c:pt>
                <c:pt idx="45">
                  <c:v>32.5</c:v>
                </c:pt>
                <c:pt idx="46">
                  <c:v>33.214285714285715</c:v>
                </c:pt>
                <c:pt idx="47">
                  <c:v>33.928571428571423</c:v>
                </c:pt>
                <c:pt idx="48">
                  <c:v>34.642857142857139</c:v>
                </c:pt>
                <c:pt idx="49">
                  <c:v>35.357142857142854</c:v>
                </c:pt>
                <c:pt idx="50">
                  <c:v>36.071428571428569</c:v>
                </c:pt>
                <c:pt idx="51">
                  <c:v>36.785714285714285</c:v>
                </c:pt>
                <c:pt idx="52">
                  <c:v>37.5</c:v>
                </c:pt>
                <c:pt idx="53">
                  <c:v>38.214285714285715</c:v>
                </c:pt>
                <c:pt idx="54">
                  <c:v>38.928571428571423</c:v>
                </c:pt>
                <c:pt idx="55">
                  <c:v>39.642857142857139</c:v>
                </c:pt>
                <c:pt idx="56">
                  <c:v>40.357142857142854</c:v>
                </c:pt>
                <c:pt idx="57">
                  <c:v>41.071428571428569</c:v>
                </c:pt>
                <c:pt idx="58">
                  <c:v>41.785714285714285</c:v>
                </c:pt>
                <c:pt idx="59">
                  <c:v>42.5</c:v>
                </c:pt>
                <c:pt idx="60">
                  <c:v>43.214285714285715</c:v>
                </c:pt>
                <c:pt idx="61">
                  <c:v>43.928571428571423</c:v>
                </c:pt>
                <c:pt idx="62">
                  <c:v>44.642857142857139</c:v>
                </c:pt>
                <c:pt idx="63">
                  <c:v>45.357142857142854</c:v>
                </c:pt>
                <c:pt idx="64">
                  <c:v>46.071428571428569</c:v>
                </c:pt>
                <c:pt idx="65">
                  <c:v>46.785714285714285</c:v>
                </c:pt>
                <c:pt idx="66">
                  <c:v>47.5</c:v>
                </c:pt>
                <c:pt idx="67">
                  <c:v>48.214285714285715</c:v>
                </c:pt>
                <c:pt idx="68">
                  <c:v>48.928571428571423</c:v>
                </c:pt>
                <c:pt idx="69">
                  <c:v>49.642857142857139</c:v>
                </c:pt>
                <c:pt idx="70">
                  <c:v>50.357142857142854</c:v>
                </c:pt>
                <c:pt idx="71">
                  <c:v>51.071428571428569</c:v>
                </c:pt>
                <c:pt idx="72">
                  <c:v>51.785714285714285</c:v>
                </c:pt>
                <c:pt idx="73">
                  <c:v>52.5</c:v>
                </c:pt>
                <c:pt idx="74">
                  <c:v>53.214285714285715</c:v>
                </c:pt>
                <c:pt idx="75">
                  <c:v>53.928571428571423</c:v>
                </c:pt>
                <c:pt idx="76">
                  <c:v>54.642857142857139</c:v>
                </c:pt>
                <c:pt idx="77">
                  <c:v>55.357142857142854</c:v>
                </c:pt>
                <c:pt idx="78">
                  <c:v>56.071428571428569</c:v>
                </c:pt>
                <c:pt idx="79">
                  <c:v>56.785714285714285</c:v>
                </c:pt>
                <c:pt idx="80">
                  <c:v>57.5</c:v>
                </c:pt>
                <c:pt idx="81">
                  <c:v>58.214285714285715</c:v>
                </c:pt>
                <c:pt idx="82">
                  <c:v>58.928571428571423</c:v>
                </c:pt>
                <c:pt idx="83">
                  <c:v>59.642857142857139</c:v>
                </c:pt>
                <c:pt idx="84">
                  <c:v>60.357142857142854</c:v>
                </c:pt>
                <c:pt idx="85">
                  <c:v>61.071428571428569</c:v>
                </c:pt>
                <c:pt idx="86">
                  <c:v>61.785714285714285</c:v>
                </c:pt>
                <c:pt idx="87">
                  <c:v>62.5</c:v>
                </c:pt>
                <c:pt idx="88">
                  <c:v>63.214285714285715</c:v>
                </c:pt>
                <c:pt idx="89">
                  <c:v>63.928571428571423</c:v>
                </c:pt>
                <c:pt idx="90">
                  <c:v>64.642857142857153</c:v>
                </c:pt>
                <c:pt idx="91">
                  <c:v>65.357142857142861</c:v>
                </c:pt>
                <c:pt idx="92">
                  <c:v>66.071428571428584</c:v>
                </c:pt>
                <c:pt idx="93">
                  <c:v>66.785714285714292</c:v>
                </c:pt>
                <c:pt idx="94">
                  <c:v>67.5</c:v>
                </c:pt>
                <c:pt idx="95">
                  <c:v>68.214285714285722</c:v>
                </c:pt>
                <c:pt idx="96">
                  <c:v>68.928571428571431</c:v>
                </c:pt>
                <c:pt idx="97">
                  <c:v>69.642857142857153</c:v>
                </c:pt>
                <c:pt idx="98">
                  <c:v>70.357142857142861</c:v>
                </c:pt>
                <c:pt idx="99">
                  <c:v>71.071428571428584</c:v>
                </c:pt>
                <c:pt idx="100">
                  <c:v>71.785714285714292</c:v>
                </c:pt>
                <c:pt idx="101">
                  <c:v>72.5</c:v>
                </c:pt>
                <c:pt idx="102">
                  <c:v>73.214285714285722</c:v>
                </c:pt>
                <c:pt idx="103">
                  <c:v>73.928571428571431</c:v>
                </c:pt>
                <c:pt idx="104">
                  <c:v>74.642857142857153</c:v>
                </c:pt>
                <c:pt idx="105">
                  <c:v>75.357142857142861</c:v>
                </c:pt>
                <c:pt idx="106">
                  <c:v>76.071428571428584</c:v>
                </c:pt>
                <c:pt idx="107">
                  <c:v>76.785714285714292</c:v>
                </c:pt>
                <c:pt idx="108">
                  <c:v>77.5</c:v>
                </c:pt>
                <c:pt idx="109">
                  <c:v>78.214285714285722</c:v>
                </c:pt>
                <c:pt idx="110">
                  <c:v>78.928571428571431</c:v>
                </c:pt>
                <c:pt idx="111">
                  <c:v>79.642857142857153</c:v>
                </c:pt>
                <c:pt idx="112">
                  <c:v>80.357142857142861</c:v>
                </c:pt>
                <c:pt idx="113">
                  <c:v>81.071428571428584</c:v>
                </c:pt>
                <c:pt idx="114">
                  <c:v>81.785714285714292</c:v>
                </c:pt>
                <c:pt idx="115">
                  <c:v>82.5</c:v>
                </c:pt>
                <c:pt idx="116">
                  <c:v>83.214285714285722</c:v>
                </c:pt>
                <c:pt idx="117">
                  <c:v>83.928571428571431</c:v>
                </c:pt>
                <c:pt idx="118">
                  <c:v>84.642857142857153</c:v>
                </c:pt>
                <c:pt idx="119">
                  <c:v>85.357142857142861</c:v>
                </c:pt>
                <c:pt idx="120">
                  <c:v>86.071428571428584</c:v>
                </c:pt>
                <c:pt idx="121">
                  <c:v>86.785714285714292</c:v>
                </c:pt>
                <c:pt idx="122">
                  <c:v>87.5</c:v>
                </c:pt>
                <c:pt idx="123">
                  <c:v>88.214285714285722</c:v>
                </c:pt>
                <c:pt idx="124">
                  <c:v>88.928571428571431</c:v>
                </c:pt>
                <c:pt idx="125">
                  <c:v>89.642857142857153</c:v>
                </c:pt>
                <c:pt idx="126">
                  <c:v>90.357142857142861</c:v>
                </c:pt>
                <c:pt idx="127">
                  <c:v>91.071428571428584</c:v>
                </c:pt>
                <c:pt idx="128">
                  <c:v>91.785714285714292</c:v>
                </c:pt>
                <c:pt idx="129">
                  <c:v>92.5</c:v>
                </c:pt>
                <c:pt idx="130">
                  <c:v>93.214285714285722</c:v>
                </c:pt>
                <c:pt idx="131">
                  <c:v>93.928571428571431</c:v>
                </c:pt>
                <c:pt idx="132">
                  <c:v>94.642857142857153</c:v>
                </c:pt>
                <c:pt idx="133">
                  <c:v>95.357142857142861</c:v>
                </c:pt>
                <c:pt idx="134">
                  <c:v>96.071428571428584</c:v>
                </c:pt>
                <c:pt idx="135">
                  <c:v>96.785714285714292</c:v>
                </c:pt>
                <c:pt idx="136">
                  <c:v>97.5</c:v>
                </c:pt>
                <c:pt idx="137">
                  <c:v>98.214285714285722</c:v>
                </c:pt>
                <c:pt idx="138">
                  <c:v>98.928571428571431</c:v>
                </c:pt>
                <c:pt idx="139">
                  <c:v>99.642857142857153</c:v>
                </c:pt>
              </c:numCache>
            </c:numRef>
          </c:xVal>
          <c:yVal>
            <c:numRef>
              <c:f>'R1'!$P$29:$P$168</c:f>
              <c:numCache>
                <c:formatCode>General</c:formatCode>
                <c:ptCount val="140"/>
                <c:pt idx="0">
                  <c:v>305000</c:v>
                </c:pt>
                <c:pt idx="1">
                  <c:v>339995</c:v>
                </c:pt>
                <c:pt idx="2">
                  <c:v>359000</c:v>
                </c:pt>
                <c:pt idx="3">
                  <c:v>365000</c:v>
                </c:pt>
                <c:pt idx="4">
                  <c:v>369900</c:v>
                </c:pt>
                <c:pt idx="5">
                  <c:v>379800</c:v>
                </c:pt>
                <c:pt idx="6">
                  <c:v>449000</c:v>
                </c:pt>
                <c:pt idx="7">
                  <c:v>530000</c:v>
                </c:pt>
                <c:pt idx="8">
                  <c:v>549000</c:v>
                </c:pt>
                <c:pt idx="9">
                  <c:v>549950</c:v>
                </c:pt>
                <c:pt idx="10">
                  <c:v>625000</c:v>
                </c:pt>
                <c:pt idx="11">
                  <c:v>649800</c:v>
                </c:pt>
                <c:pt idx="12">
                  <c:v>649950</c:v>
                </c:pt>
                <c:pt idx="13">
                  <c:v>655000</c:v>
                </c:pt>
                <c:pt idx="14">
                  <c:v>675000</c:v>
                </c:pt>
                <c:pt idx="15">
                  <c:v>684500</c:v>
                </c:pt>
                <c:pt idx="16">
                  <c:v>685000</c:v>
                </c:pt>
                <c:pt idx="17">
                  <c:v>689888</c:v>
                </c:pt>
                <c:pt idx="18">
                  <c:v>698000</c:v>
                </c:pt>
                <c:pt idx="19">
                  <c:v>707990</c:v>
                </c:pt>
                <c:pt idx="20">
                  <c:v>725000</c:v>
                </c:pt>
                <c:pt idx="21">
                  <c:v>750000</c:v>
                </c:pt>
                <c:pt idx="22">
                  <c:v>750000</c:v>
                </c:pt>
                <c:pt idx="23">
                  <c:v>765000</c:v>
                </c:pt>
                <c:pt idx="24">
                  <c:v>769000</c:v>
                </c:pt>
                <c:pt idx="25">
                  <c:v>769990</c:v>
                </c:pt>
                <c:pt idx="26">
                  <c:v>799000</c:v>
                </c:pt>
                <c:pt idx="27">
                  <c:v>799000</c:v>
                </c:pt>
                <c:pt idx="28">
                  <c:v>829950</c:v>
                </c:pt>
                <c:pt idx="29">
                  <c:v>835000</c:v>
                </c:pt>
                <c:pt idx="30">
                  <c:v>850000</c:v>
                </c:pt>
                <c:pt idx="31">
                  <c:v>850000</c:v>
                </c:pt>
                <c:pt idx="32">
                  <c:v>888000</c:v>
                </c:pt>
                <c:pt idx="33">
                  <c:v>891990</c:v>
                </c:pt>
                <c:pt idx="34">
                  <c:v>892000</c:v>
                </c:pt>
                <c:pt idx="35">
                  <c:v>899000</c:v>
                </c:pt>
                <c:pt idx="36">
                  <c:v>908000</c:v>
                </c:pt>
                <c:pt idx="37">
                  <c:v>949000</c:v>
                </c:pt>
                <c:pt idx="38">
                  <c:v>949950</c:v>
                </c:pt>
                <c:pt idx="39">
                  <c:v>949950</c:v>
                </c:pt>
                <c:pt idx="40">
                  <c:v>950000</c:v>
                </c:pt>
                <c:pt idx="41">
                  <c:v>950000</c:v>
                </c:pt>
                <c:pt idx="42">
                  <c:v>950000</c:v>
                </c:pt>
                <c:pt idx="43">
                  <c:v>975000</c:v>
                </c:pt>
                <c:pt idx="44">
                  <c:v>979000</c:v>
                </c:pt>
                <c:pt idx="45">
                  <c:v>985000</c:v>
                </c:pt>
                <c:pt idx="46">
                  <c:v>998000</c:v>
                </c:pt>
                <c:pt idx="47">
                  <c:v>999950</c:v>
                </c:pt>
                <c:pt idx="48">
                  <c:v>1049000</c:v>
                </c:pt>
                <c:pt idx="49">
                  <c:v>1088000</c:v>
                </c:pt>
                <c:pt idx="50">
                  <c:v>1098888</c:v>
                </c:pt>
                <c:pt idx="51">
                  <c:v>1195000</c:v>
                </c:pt>
                <c:pt idx="52">
                  <c:v>1198888</c:v>
                </c:pt>
                <c:pt idx="53">
                  <c:v>1208000</c:v>
                </c:pt>
                <c:pt idx="54">
                  <c:v>1239000</c:v>
                </c:pt>
                <c:pt idx="55">
                  <c:v>1250000</c:v>
                </c:pt>
                <c:pt idx="56">
                  <c:v>1288000</c:v>
                </c:pt>
                <c:pt idx="57">
                  <c:v>1300000</c:v>
                </c:pt>
                <c:pt idx="58">
                  <c:v>1325000</c:v>
                </c:pt>
                <c:pt idx="59">
                  <c:v>1350000</c:v>
                </c:pt>
                <c:pt idx="60">
                  <c:v>1374950</c:v>
                </c:pt>
                <c:pt idx="61">
                  <c:v>1399988</c:v>
                </c:pt>
                <c:pt idx="62">
                  <c:v>1400000</c:v>
                </c:pt>
                <c:pt idx="63">
                  <c:v>1479800</c:v>
                </c:pt>
                <c:pt idx="64">
                  <c:v>1490000</c:v>
                </c:pt>
                <c:pt idx="65">
                  <c:v>1495555</c:v>
                </c:pt>
                <c:pt idx="66">
                  <c:v>1498000</c:v>
                </c:pt>
                <c:pt idx="67">
                  <c:v>1498000</c:v>
                </c:pt>
                <c:pt idx="68">
                  <c:v>1500000</c:v>
                </c:pt>
                <c:pt idx="69">
                  <c:v>1549000</c:v>
                </c:pt>
                <c:pt idx="70">
                  <c:v>1575000</c:v>
                </c:pt>
                <c:pt idx="71">
                  <c:v>1649000</c:v>
                </c:pt>
                <c:pt idx="72">
                  <c:v>1649995</c:v>
                </c:pt>
                <c:pt idx="73">
                  <c:v>1649999</c:v>
                </c:pt>
                <c:pt idx="74">
                  <c:v>1650000</c:v>
                </c:pt>
                <c:pt idx="75">
                  <c:v>1690000</c:v>
                </c:pt>
                <c:pt idx="76">
                  <c:v>1695000</c:v>
                </c:pt>
                <c:pt idx="77">
                  <c:v>1799000</c:v>
                </c:pt>
                <c:pt idx="78">
                  <c:v>1800000</c:v>
                </c:pt>
                <c:pt idx="79">
                  <c:v>1850000</c:v>
                </c:pt>
                <c:pt idx="80">
                  <c:v>1898000</c:v>
                </c:pt>
                <c:pt idx="81">
                  <c:v>1988000</c:v>
                </c:pt>
                <c:pt idx="82">
                  <c:v>1988000</c:v>
                </c:pt>
                <c:pt idx="83">
                  <c:v>1988888</c:v>
                </c:pt>
                <c:pt idx="84">
                  <c:v>1998000</c:v>
                </c:pt>
                <c:pt idx="85">
                  <c:v>1998000</c:v>
                </c:pt>
                <c:pt idx="86">
                  <c:v>1998888</c:v>
                </c:pt>
                <c:pt idx="87">
                  <c:v>1999000</c:v>
                </c:pt>
                <c:pt idx="88">
                  <c:v>2100000</c:v>
                </c:pt>
                <c:pt idx="89">
                  <c:v>2198800</c:v>
                </c:pt>
                <c:pt idx="90">
                  <c:v>2298000</c:v>
                </c:pt>
                <c:pt idx="91">
                  <c:v>2350000</c:v>
                </c:pt>
                <c:pt idx="92">
                  <c:v>2350000</c:v>
                </c:pt>
                <c:pt idx="93">
                  <c:v>2354000</c:v>
                </c:pt>
                <c:pt idx="94">
                  <c:v>2398000</c:v>
                </c:pt>
                <c:pt idx="95">
                  <c:v>2450000</c:v>
                </c:pt>
                <c:pt idx="96">
                  <c:v>2460000</c:v>
                </c:pt>
                <c:pt idx="97">
                  <c:v>2490000</c:v>
                </c:pt>
                <c:pt idx="98">
                  <c:v>2495000</c:v>
                </c:pt>
                <c:pt idx="99">
                  <c:v>2499800</c:v>
                </c:pt>
                <c:pt idx="100">
                  <c:v>2500000</c:v>
                </c:pt>
                <c:pt idx="101">
                  <c:v>2649950</c:v>
                </c:pt>
                <c:pt idx="102">
                  <c:v>2689950</c:v>
                </c:pt>
                <c:pt idx="103">
                  <c:v>2698000</c:v>
                </c:pt>
                <c:pt idx="104">
                  <c:v>2725000</c:v>
                </c:pt>
                <c:pt idx="105">
                  <c:v>2745000</c:v>
                </c:pt>
                <c:pt idx="106">
                  <c:v>2750000</c:v>
                </c:pt>
                <c:pt idx="107">
                  <c:v>2785950</c:v>
                </c:pt>
                <c:pt idx="108">
                  <c:v>2788880</c:v>
                </c:pt>
                <c:pt idx="109">
                  <c:v>2836000</c:v>
                </c:pt>
                <c:pt idx="110">
                  <c:v>2848000</c:v>
                </c:pt>
                <c:pt idx="111">
                  <c:v>2880000</c:v>
                </c:pt>
                <c:pt idx="112">
                  <c:v>2895000</c:v>
                </c:pt>
                <c:pt idx="113">
                  <c:v>2949995</c:v>
                </c:pt>
                <c:pt idx="114">
                  <c:v>2988000</c:v>
                </c:pt>
                <c:pt idx="115">
                  <c:v>3078950</c:v>
                </c:pt>
                <c:pt idx="116">
                  <c:v>3188888</c:v>
                </c:pt>
                <c:pt idx="117">
                  <c:v>3198000</c:v>
                </c:pt>
                <c:pt idx="118">
                  <c:v>3250000</c:v>
                </c:pt>
                <c:pt idx="119">
                  <c:v>3298000</c:v>
                </c:pt>
                <c:pt idx="120">
                  <c:v>3488888</c:v>
                </c:pt>
                <c:pt idx="121">
                  <c:v>3498000</c:v>
                </c:pt>
                <c:pt idx="122">
                  <c:v>3499000</c:v>
                </c:pt>
                <c:pt idx="123">
                  <c:v>3500000</c:v>
                </c:pt>
                <c:pt idx="124">
                  <c:v>3588888</c:v>
                </c:pt>
                <c:pt idx="125">
                  <c:v>3588888</c:v>
                </c:pt>
                <c:pt idx="126">
                  <c:v>3699000</c:v>
                </c:pt>
                <c:pt idx="127">
                  <c:v>3800000</c:v>
                </c:pt>
                <c:pt idx="128">
                  <c:v>3898000</c:v>
                </c:pt>
                <c:pt idx="129">
                  <c:v>3900000</c:v>
                </c:pt>
                <c:pt idx="130">
                  <c:v>3988800</c:v>
                </c:pt>
                <c:pt idx="131">
                  <c:v>4500000</c:v>
                </c:pt>
                <c:pt idx="132">
                  <c:v>4588000</c:v>
                </c:pt>
                <c:pt idx="133">
                  <c:v>4800000</c:v>
                </c:pt>
                <c:pt idx="134">
                  <c:v>4988000</c:v>
                </c:pt>
                <c:pt idx="135">
                  <c:v>5580000</c:v>
                </c:pt>
                <c:pt idx="136">
                  <c:v>5980000</c:v>
                </c:pt>
                <c:pt idx="137">
                  <c:v>6888000</c:v>
                </c:pt>
                <c:pt idx="138">
                  <c:v>9988000</c:v>
                </c:pt>
                <c:pt idx="139">
                  <c:v>15000000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0-40CC-B5FE-7099FDD7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30456"/>
        <c:axId val="691938000"/>
      </c:scatterChart>
      <c:valAx>
        <c:axId val="69193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938000"/>
        <c:crosses val="autoZero"/>
        <c:crossBetween val="midCat"/>
      </c:valAx>
      <c:valAx>
        <c:axId val="69193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930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'R3'!$C$2:$C$141</c:f>
              <c:numCache>
                <c:formatCode>General</c:formatCode>
                <c:ptCount val="140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4</c:v>
                </c:pt>
                <c:pt idx="49">
                  <c:v>6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13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5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8</c:v>
                </c:pt>
                <c:pt idx="87">
                  <c:v>4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2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5</c:v>
                </c:pt>
                <c:pt idx="110">
                  <c:v>3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6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</c:numCache>
            </c:numRef>
          </c:xVal>
          <c:yVal>
            <c:numRef>
              <c:f>'R3'!$L$27:$L$166</c:f>
              <c:numCache>
                <c:formatCode>General</c:formatCode>
                <c:ptCount val="140"/>
                <c:pt idx="0">
                  <c:v>-489830.34711218509</c:v>
                </c:pt>
                <c:pt idx="1">
                  <c:v>-274227.74579820759</c:v>
                </c:pt>
                <c:pt idx="2">
                  <c:v>770309.51285527507</c:v>
                </c:pt>
                <c:pt idx="3">
                  <c:v>510348.89101235149</c:v>
                </c:pt>
                <c:pt idx="4">
                  <c:v>123359.10142538091</c:v>
                </c:pt>
                <c:pt idx="5">
                  <c:v>1088285.6987199355</c:v>
                </c:pt>
                <c:pt idx="6">
                  <c:v>-201869.06711766031</c:v>
                </c:pt>
                <c:pt idx="7">
                  <c:v>69365.987448876491</c:v>
                </c:pt>
                <c:pt idx="8">
                  <c:v>-298799.84122615703</c:v>
                </c:pt>
                <c:pt idx="9">
                  <c:v>-724735.52475386299</c:v>
                </c:pt>
                <c:pt idx="10">
                  <c:v>454280.78625430539</c:v>
                </c:pt>
                <c:pt idx="11">
                  <c:v>-280177.63537896238</c:v>
                </c:pt>
                <c:pt idx="12">
                  <c:v>-569767.61185850948</c:v>
                </c:pt>
                <c:pt idx="13">
                  <c:v>-259469.60735623119</c:v>
                </c:pt>
                <c:pt idx="14">
                  <c:v>-19783.205426119734</c:v>
                </c:pt>
                <c:pt idx="15">
                  <c:v>-211094.48193512775</c:v>
                </c:pt>
                <c:pt idx="16">
                  <c:v>88609.194595343433</c:v>
                </c:pt>
                <c:pt idx="17">
                  <c:v>-679573.84093546029</c:v>
                </c:pt>
                <c:pt idx="18">
                  <c:v>-798508.61903853063</c:v>
                </c:pt>
                <c:pt idx="19">
                  <c:v>-795936.60669818101</c:v>
                </c:pt>
                <c:pt idx="20">
                  <c:v>-165146.19012105907</c:v>
                </c:pt>
                <c:pt idx="21">
                  <c:v>652655.14505815669</c:v>
                </c:pt>
                <c:pt idx="22">
                  <c:v>510759.33076682733</c:v>
                </c:pt>
                <c:pt idx="23">
                  <c:v>-130474.90214497875</c:v>
                </c:pt>
                <c:pt idx="24">
                  <c:v>-408939.5621066906</c:v>
                </c:pt>
                <c:pt idx="25">
                  <c:v>109359.10859230114</c:v>
                </c:pt>
                <c:pt idx="26">
                  <c:v>226015.62193594617</c:v>
                </c:pt>
                <c:pt idx="27">
                  <c:v>-30573.106994157191</c:v>
                </c:pt>
                <c:pt idx="28">
                  <c:v>83090.618352486286</c:v>
                </c:pt>
                <c:pt idx="29">
                  <c:v>330534.05484039965</c:v>
                </c:pt>
                <c:pt idx="30">
                  <c:v>-218499.67682608822</c:v>
                </c:pt>
                <c:pt idx="31">
                  <c:v>-149474.90214497875</c:v>
                </c:pt>
                <c:pt idx="32">
                  <c:v>91442.552590233739</c:v>
                </c:pt>
                <c:pt idx="33">
                  <c:v>-43297.287165178219</c:v>
                </c:pt>
                <c:pt idx="34">
                  <c:v>-354281.19756557513</c:v>
                </c:pt>
                <c:pt idx="35">
                  <c:v>-532135.09105724748</c:v>
                </c:pt>
                <c:pt idx="36">
                  <c:v>-396921.10770147666</c:v>
                </c:pt>
                <c:pt idx="37">
                  <c:v>-6318.5106389769353</c:v>
                </c:pt>
                <c:pt idx="38">
                  <c:v>-302146.68615305191</c:v>
                </c:pt>
                <c:pt idx="39">
                  <c:v>260416.09786812193</c:v>
                </c:pt>
                <c:pt idx="40">
                  <c:v>-204731.03272641078</c:v>
                </c:pt>
                <c:pt idx="41">
                  <c:v>-609957.9060926591</c:v>
                </c:pt>
                <c:pt idx="42">
                  <c:v>-437076.68162457249</c:v>
                </c:pt>
                <c:pt idx="43">
                  <c:v>270578.88532748958</c:v>
                </c:pt>
                <c:pt idx="44">
                  <c:v>-1031329.7565092864</c:v>
                </c:pt>
                <c:pt idx="45">
                  <c:v>1384946.4958112512</c:v>
                </c:pt>
                <c:pt idx="46">
                  <c:v>-261764.66602703347</c:v>
                </c:pt>
                <c:pt idx="47">
                  <c:v>2048329.5689044651</c:v>
                </c:pt>
                <c:pt idx="48">
                  <c:v>425706.48577756295</c:v>
                </c:pt>
                <c:pt idx="49">
                  <c:v>404264.85191059392</c:v>
                </c:pt>
                <c:pt idx="50">
                  <c:v>-61374.841567309573</c:v>
                </c:pt>
                <c:pt idx="51">
                  <c:v>-832220.7565223868</c:v>
                </c:pt>
                <c:pt idx="52">
                  <c:v>-294211.99304385402</c:v>
                </c:pt>
                <c:pt idx="53">
                  <c:v>1810892.0838249782</c:v>
                </c:pt>
                <c:pt idx="54">
                  <c:v>674182.70495315548</c:v>
                </c:pt>
                <c:pt idx="55">
                  <c:v>-2438380.1889185123</c:v>
                </c:pt>
                <c:pt idx="56">
                  <c:v>1136002.4582813112</c:v>
                </c:pt>
                <c:pt idx="57">
                  <c:v>705991.01093002758</c:v>
                </c:pt>
                <c:pt idx="58">
                  <c:v>227825.65687479731</c:v>
                </c:pt>
                <c:pt idx="59">
                  <c:v>-64596.31443504896</c:v>
                </c:pt>
                <c:pt idx="60">
                  <c:v>-883253.40929097775</c:v>
                </c:pt>
                <c:pt idx="61">
                  <c:v>-457472.01669469068</c:v>
                </c:pt>
                <c:pt idx="62">
                  <c:v>21883.062141431496</c:v>
                </c:pt>
                <c:pt idx="63">
                  <c:v>1278780.5452512521</c:v>
                </c:pt>
                <c:pt idx="64">
                  <c:v>-36517.120647474192</c:v>
                </c:pt>
                <c:pt idx="65">
                  <c:v>-629821.92547891755</c:v>
                </c:pt>
                <c:pt idx="66">
                  <c:v>404616.12653580285</c:v>
                </c:pt>
                <c:pt idx="67">
                  <c:v>488013.65422638878</c:v>
                </c:pt>
                <c:pt idx="68">
                  <c:v>1217176.8768968713</c:v>
                </c:pt>
                <c:pt idx="69">
                  <c:v>191902.03098565526</c:v>
                </c:pt>
                <c:pt idx="70">
                  <c:v>-113949.14452039846</c:v>
                </c:pt>
                <c:pt idx="71">
                  <c:v>250369.28408525465</c:v>
                </c:pt>
                <c:pt idx="72">
                  <c:v>-164471.97871001367</c:v>
                </c:pt>
                <c:pt idx="73">
                  <c:v>-539462.53828244051</c:v>
                </c:pt>
                <c:pt idx="74">
                  <c:v>-160982.68325011525</c:v>
                </c:pt>
                <c:pt idx="75">
                  <c:v>-45148.886208068579</c:v>
                </c:pt>
                <c:pt idx="76">
                  <c:v>282330.28906457848</c:v>
                </c:pt>
                <c:pt idx="77">
                  <c:v>708447.07023403095</c:v>
                </c:pt>
                <c:pt idx="78">
                  <c:v>-173382.90154735092</c:v>
                </c:pt>
                <c:pt idx="79">
                  <c:v>-298861.72201949917</c:v>
                </c:pt>
                <c:pt idx="80">
                  <c:v>447319.81859028898</c:v>
                </c:pt>
                <c:pt idx="81">
                  <c:v>-362752.40874769888</c:v>
                </c:pt>
                <c:pt idx="82">
                  <c:v>390723.60366752604</c:v>
                </c:pt>
                <c:pt idx="83">
                  <c:v>-122249.91289535887</c:v>
                </c:pt>
                <c:pt idx="84">
                  <c:v>436709.11707159411</c:v>
                </c:pt>
                <c:pt idx="85">
                  <c:v>-506292.34259367315</c:v>
                </c:pt>
                <c:pt idx="86">
                  <c:v>863618.20332857035</c:v>
                </c:pt>
                <c:pt idx="87">
                  <c:v>-29899.547382428544</c:v>
                </c:pt>
                <c:pt idx="88">
                  <c:v>-140971.60044383921</c:v>
                </c:pt>
                <c:pt idx="89">
                  <c:v>-62113.593530095648</c:v>
                </c:pt>
                <c:pt idx="90">
                  <c:v>1078381.0702115581</c:v>
                </c:pt>
                <c:pt idx="91">
                  <c:v>-1396399.9091965333</c:v>
                </c:pt>
                <c:pt idx="92">
                  <c:v>55873.048393899575</c:v>
                </c:pt>
                <c:pt idx="93">
                  <c:v>365448.71055063396</c:v>
                </c:pt>
                <c:pt idx="94">
                  <c:v>-1303875.5399834537</c:v>
                </c:pt>
                <c:pt idx="95">
                  <c:v>-48318.510638976935</c:v>
                </c:pt>
                <c:pt idx="96">
                  <c:v>-112290.61658838461</c:v>
                </c:pt>
                <c:pt idx="97">
                  <c:v>671771.45391684351</c:v>
                </c:pt>
                <c:pt idx="98">
                  <c:v>764343.51642563439</c:v>
                </c:pt>
                <c:pt idx="99">
                  <c:v>-418867.17392783891</c:v>
                </c:pt>
                <c:pt idx="100">
                  <c:v>314223.818675132</c:v>
                </c:pt>
                <c:pt idx="101">
                  <c:v>-523248.54219589941</c:v>
                </c:pt>
                <c:pt idx="102">
                  <c:v>635656.4427760418</c:v>
                </c:pt>
                <c:pt idx="103">
                  <c:v>-695467.4329287135</c:v>
                </c:pt>
                <c:pt idx="104">
                  <c:v>-245314.11417417834</c:v>
                </c:pt>
                <c:pt idx="105">
                  <c:v>-210603.60027415375</c:v>
                </c:pt>
                <c:pt idx="106">
                  <c:v>-458251.4070828543</c:v>
                </c:pt>
                <c:pt idx="107">
                  <c:v>-1326403.0581118874</c:v>
                </c:pt>
                <c:pt idx="108">
                  <c:v>-464095.81027428852</c:v>
                </c:pt>
                <c:pt idx="109">
                  <c:v>-183265.98623742629</c:v>
                </c:pt>
                <c:pt idx="110">
                  <c:v>-129238.25445365522</c:v>
                </c:pt>
                <c:pt idx="111">
                  <c:v>-2422344.4913650844</c:v>
                </c:pt>
                <c:pt idx="112">
                  <c:v>217674.94734969712</c:v>
                </c:pt>
                <c:pt idx="113">
                  <c:v>512709.80401429348</c:v>
                </c:pt>
                <c:pt idx="114">
                  <c:v>-241104.75001038332</c:v>
                </c:pt>
                <c:pt idx="115">
                  <c:v>811442.6959286374</c:v>
                </c:pt>
                <c:pt idx="116">
                  <c:v>324440.55385020439</c:v>
                </c:pt>
                <c:pt idx="117">
                  <c:v>-27397.677224695683</c:v>
                </c:pt>
                <c:pt idx="118">
                  <c:v>546554.33469084557</c:v>
                </c:pt>
                <c:pt idx="119">
                  <c:v>1529663.9881561957</c:v>
                </c:pt>
                <c:pt idx="120">
                  <c:v>-317761.82814291422</c:v>
                </c:pt>
                <c:pt idx="121">
                  <c:v>-783787.07697793562</c:v>
                </c:pt>
                <c:pt idx="122">
                  <c:v>-189990.32947248081</c:v>
                </c:pt>
                <c:pt idx="123">
                  <c:v>240059.02975617896</c:v>
                </c:pt>
                <c:pt idx="124">
                  <c:v>-622525.85881345905</c:v>
                </c:pt>
                <c:pt idx="125">
                  <c:v>-2347090.3734657494</c:v>
                </c:pt>
                <c:pt idx="126">
                  <c:v>-460004.86759654945</c:v>
                </c:pt>
                <c:pt idx="127">
                  <c:v>201041.66389212874</c:v>
                </c:pt>
                <c:pt idx="128">
                  <c:v>146066.16484675021</c:v>
                </c:pt>
                <c:pt idx="129">
                  <c:v>30309.208929183893</c:v>
                </c:pt>
                <c:pt idx="130">
                  <c:v>519388.92199414968</c:v>
                </c:pt>
                <c:pt idx="131">
                  <c:v>154824.64146941691</c:v>
                </c:pt>
                <c:pt idx="132">
                  <c:v>-368141.97772196447</c:v>
                </c:pt>
                <c:pt idx="133">
                  <c:v>-195053.13215012057</c:v>
                </c:pt>
                <c:pt idx="134">
                  <c:v>282004.08938882872</c:v>
                </c:pt>
                <c:pt idx="135">
                  <c:v>-543060.66799432319</c:v>
                </c:pt>
                <c:pt idx="136">
                  <c:v>4066073.9576184396</c:v>
                </c:pt>
                <c:pt idx="137">
                  <c:v>1343874.8955781863</c:v>
                </c:pt>
                <c:pt idx="138">
                  <c:v>-414753.54971393943</c:v>
                </c:pt>
                <c:pt idx="139">
                  <c:v>-497381.78372110985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A-4C37-AAEB-5A10B9479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4904"/>
        <c:axId val="656165232"/>
      </c:scatterChart>
      <c:valAx>
        <c:axId val="65616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165232"/>
        <c:crosses val="autoZero"/>
        <c:crossBetween val="midCat"/>
      </c:valAx>
      <c:valAx>
        <c:axId val="65616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164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BATHS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'R3'!$D$2:$D$141</c:f>
              <c:numCache>
                <c:formatCode>General</c:formatCode>
                <c:ptCount val="14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3.25</c:v>
                </c:pt>
                <c:pt idx="4">
                  <c:v>1.75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2.25</c:v>
                </c:pt>
                <c:pt idx="12">
                  <c:v>4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2.25</c:v>
                </c:pt>
                <c:pt idx="18">
                  <c:v>3.25</c:v>
                </c:pt>
                <c:pt idx="19">
                  <c:v>3</c:v>
                </c:pt>
                <c:pt idx="20">
                  <c:v>2.5</c:v>
                </c:pt>
                <c:pt idx="21">
                  <c:v>3</c:v>
                </c:pt>
                <c:pt idx="22">
                  <c:v>1.75</c:v>
                </c:pt>
                <c:pt idx="23">
                  <c:v>2.5</c:v>
                </c:pt>
                <c:pt idx="24">
                  <c:v>2.75</c:v>
                </c:pt>
                <c:pt idx="25">
                  <c:v>1.75</c:v>
                </c:pt>
                <c:pt idx="26">
                  <c:v>2</c:v>
                </c:pt>
                <c:pt idx="27">
                  <c:v>3.5</c:v>
                </c:pt>
                <c:pt idx="28">
                  <c:v>2</c:v>
                </c:pt>
                <c:pt idx="29">
                  <c:v>1.75</c:v>
                </c:pt>
                <c:pt idx="30">
                  <c:v>1.5</c:v>
                </c:pt>
                <c:pt idx="31">
                  <c:v>2.5</c:v>
                </c:pt>
                <c:pt idx="32">
                  <c:v>4.25</c:v>
                </c:pt>
                <c:pt idx="33">
                  <c:v>2.75</c:v>
                </c:pt>
                <c:pt idx="34">
                  <c:v>3.5</c:v>
                </c:pt>
                <c:pt idx="35">
                  <c:v>4</c:v>
                </c:pt>
                <c:pt idx="36">
                  <c:v>2.5</c:v>
                </c:pt>
                <c:pt idx="37">
                  <c:v>2.75</c:v>
                </c:pt>
                <c:pt idx="38">
                  <c:v>4</c:v>
                </c:pt>
                <c:pt idx="39">
                  <c:v>3.25</c:v>
                </c:pt>
                <c:pt idx="40">
                  <c:v>3.5</c:v>
                </c:pt>
                <c:pt idx="41">
                  <c:v>4.25</c:v>
                </c:pt>
                <c:pt idx="42">
                  <c:v>3.25</c:v>
                </c:pt>
                <c:pt idx="43">
                  <c:v>4.5</c:v>
                </c:pt>
                <c:pt idx="44">
                  <c:v>3.25</c:v>
                </c:pt>
                <c:pt idx="45">
                  <c:v>2.75</c:v>
                </c:pt>
                <c:pt idx="46">
                  <c:v>2.75</c:v>
                </c:pt>
                <c:pt idx="47">
                  <c:v>3.75</c:v>
                </c:pt>
                <c:pt idx="48">
                  <c:v>2.75</c:v>
                </c:pt>
                <c:pt idx="49">
                  <c:v>6</c:v>
                </c:pt>
                <c:pt idx="50">
                  <c:v>2.5</c:v>
                </c:pt>
                <c:pt idx="51">
                  <c:v>2.5</c:v>
                </c:pt>
                <c:pt idx="52">
                  <c:v>1.75</c:v>
                </c:pt>
                <c:pt idx="53">
                  <c:v>3</c:v>
                </c:pt>
                <c:pt idx="54">
                  <c:v>5.5</c:v>
                </c:pt>
                <c:pt idx="55">
                  <c:v>9.25</c:v>
                </c:pt>
                <c:pt idx="56">
                  <c:v>5.75</c:v>
                </c:pt>
                <c:pt idx="57">
                  <c:v>1.5</c:v>
                </c:pt>
                <c:pt idx="58">
                  <c:v>2.5</c:v>
                </c:pt>
                <c:pt idx="59">
                  <c:v>2.25</c:v>
                </c:pt>
                <c:pt idx="60">
                  <c:v>4.25</c:v>
                </c:pt>
                <c:pt idx="61">
                  <c:v>1.75</c:v>
                </c:pt>
                <c:pt idx="62">
                  <c:v>1.75</c:v>
                </c:pt>
                <c:pt idx="63">
                  <c:v>6.25</c:v>
                </c:pt>
                <c:pt idx="64">
                  <c:v>4.5</c:v>
                </c:pt>
                <c:pt idx="65">
                  <c:v>3.75</c:v>
                </c:pt>
                <c:pt idx="66">
                  <c:v>3.25</c:v>
                </c:pt>
                <c:pt idx="67">
                  <c:v>4.25</c:v>
                </c:pt>
                <c:pt idx="68">
                  <c:v>5</c:v>
                </c:pt>
                <c:pt idx="69">
                  <c:v>5</c:v>
                </c:pt>
                <c:pt idx="70">
                  <c:v>1</c:v>
                </c:pt>
                <c:pt idx="71">
                  <c:v>5</c:v>
                </c:pt>
                <c:pt idx="72">
                  <c:v>1.75</c:v>
                </c:pt>
                <c:pt idx="73">
                  <c:v>5</c:v>
                </c:pt>
                <c:pt idx="74">
                  <c:v>3</c:v>
                </c:pt>
                <c:pt idx="75">
                  <c:v>3</c:v>
                </c:pt>
                <c:pt idx="76">
                  <c:v>1.75</c:v>
                </c:pt>
                <c:pt idx="77">
                  <c:v>4.5</c:v>
                </c:pt>
                <c:pt idx="78">
                  <c:v>6</c:v>
                </c:pt>
                <c:pt idx="79">
                  <c:v>5.25</c:v>
                </c:pt>
                <c:pt idx="80">
                  <c:v>4.25</c:v>
                </c:pt>
                <c:pt idx="81">
                  <c:v>2</c:v>
                </c:pt>
                <c:pt idx="82">
                  <c:v>4.5</c:v>
                </c:pt>
                <c:pt idx="83">
                  <c:v>2.5</c:v>
                </c:pt>
                <c:pt idx="84">
                  <c:v>2.5</c:v>
                </c:pt>
                <c:pt idx="85">
                  <c:v>3.75</c:v>
                </c:pt>
                <c:pt idx="86">
                  <c:v>4.75</c:v>
                </c:pt>
                <c:pt idx="87">
                  <c:v>2.5</c:v>
                </c:pt>
                <c:pt idx="88">
                  <c:v>1</c:v>
                </c:pt>
                <c:pt idx="89">
                  <c:v>4.5</c:v>
                </c:pt>
                <c:pt idx="90">
                  <c:v>4.75</c:v>
                </c:pt>
                <c:pt idx="91">
                  <c:v>4.5</c:v>
                </c:pt>
                <c:pt idx="92">
                  <c:v>3.5</c:v>
                </c:pt>
                <c:pt idx="93">
                  <c:v>2.75</c:v>
                </c:pt>
                <c:pt idx="94">
                  <c:v>3.5</c:v>
                </c:pt>
                <c:pt idx="95">
                  <c:v>2.75</c:v>
                </c:pt>
                <c:pt idx="96">
                  <c:v>2</c:v>
                </c:pt>
                <c:pt idx="97">
                  <c:v>2.5</c:v>
                </c:pt>
                <c:pt idx="98">
                  <c:v>2.25</c:v>
                </c:pt>
                <c:pt idx="99">
                  <c:v>2.75</c:v>
                </c:pt>
                <c:pt idx="100">
                  <c:v>4.5</c:v>
                </c:pt>
                <c:pt idx="101">
                  <c:v>3</c:v>
                </c:pt>
                <c:pt idx="102">
                  <c:v>2.75</c:v>
                </c:pt>
                <c:pt idx="103">
                  <c:v>5</c:v>
                </c:pt>
                <c:pt idx="104">
                  <c:v>2.75</c:v>
                </c:pt>
                <c:pt idx="105">
                  <c:v>1.5</c:v>
                </c:pt>
                <c:pt idx="106">
                  <c:v>4.5</c:v>
                </c:pt>
                <c:pt idx="107">
                  <c:v>4.25</c:v>
                </c:pt>
                <c:pt idx="108">
                  <c:v>2.5</c:v>
                </c:pt>
                <c:pt idx="109">
                  <c:v>5.25</c:v>
                </c:pt>
                <c:pt idx="110">
                  <c:v>3</c:v>
                </c:pt>
                <c:pt idx="111">
                  <c:v>4.5</c:v>
                </c:pt>
                <c:pt idx="112">
                  <c:v>2.5</c:v>
                </c:pt>
                <c:pt idx="113">
                  <c:v>5.75</c:v>
                </c:pt>
                <c:pt idx="114">
                  <c:v>4.5</c:v>
                </c:pt>
                <c:pt idx="115">
                  <c:v>4.25</c:v>
                </c:pt>
                <c:pt idx="116">
                  <c:v>2</c:v>
                </c:pt>
                <c:pt idx="117">
                  <c:v>3.25</c:v>
                </c:pt>
                <c:pt idx="118">
                  <c:v>3.25</c:v>
                </c:pt>
                <c:pt idx="119">
                  <c:v>3</c:v>
                </c:pt>
                <c:pt idx="120">
                  <c:v>3.75</c:v>
                </c:pt>
                <c:pt idx="121">
                  <c:v>3.25</c:v>
                </c:pt>
                <c:pt idx="122">
                  <c:v>3</c:v>
                </c:pt>
                <c:pt idx="123">
                  <c:v>1.75</c:v>
                </c:pt>
                <c:pt idx="124">
                  <c:v>4.5</c:v>
                </c:pt>
                <c:pt idx="125">
                  <c:v>5.25</c:v>
                </c:pt>
                <c:pt idx="126">
                  <c:v>3.25</c:v>
                </c:pt>
                <c:pt idx="127">
                  <c:v>4.25</c:v>
                </c:pt>
                <c:pt idx="128">
                  <c:v>3.5</c:v>
                </c:pt>
                <c:pt idx="129">
                  <c:v>1.75</c:v>
                </c:pt>
                <c:pt idx="130">
                  <c:v>6.5</c:v>
                </c:pt>
                <c:pt idx="131">
                  <c:v>3.25</c:v>
                </c:pt>
                <c:pt idx="132">
                  <c:v>5</c:v>
                </c:pt>
                <c:pt idx="133">
                  <c:v>4</c:v>
                </c:pt>
                <c:pt idx="134">
                  <c:v>2.5</c:v>
                </c:pt>
                <c:pt idx="135">
                  <c:v>4</c:v>
                </c:pt>
                <c:pt idx="136">
                  <c:v>6.75</c:v>
                </c:pt>
                <c:pt idx="137">
                  <c:v>2</c:v>
                </c:pt>
                <c:pt idx="138">
                  <c:v>5.5</c:v>
                </c:pt>
                <c:pt idx="139">
                  <c:v>3</c:v>
                </c:pt>
              </c:numCache>
            </c:numRef>
          </c:xVal>
          <c:yVal>
            <c:numRef>
              <c:f>'R3'!$L$27:$L$166</c:f>
              <c:numCache>
                <c:formatCode>General</c:formatCode>
                <c:ptCount val="140"/>
                <c:pt idx="0">
                  <c:v>-489830.34711218509</c:v>
                </c:pt>
                <c:pt idx="1">
                  <c:v>-274227.74579820759</c:v>
                </c:pt>
                <c:pt idx="2">
                  <c:v>770309.51285527507</c:v>
                </c:pt>
                <c:pt idx="3">
                  <c:v>510348.89101235149</c:v>
                </c:pt>
                <c:pt idx="4">
                  <c:v>123359.10142538091</c:v>
                </c:pt>
                <c:pt idx="5">
                  <c:v>1088285.6987199355</c:v>
                </c:pt>
                <c:pt idx="6">
                  <c:v>-201869.06711766031</c:v>
                </c:pt>
                <c:pt idx="7">
                  <c:v>69365.987448876491</c:v>
                </c:pt>
                <c:pt idx="8">
                  <c:v>-298799.84122615703</c:v>
                </c:pt>
                <c:pt idx="9">
                  <c:v>-724735.52475386299</c:v>
                </c:pt>
                <c:pt idx="10">
                  <c:v>454280.78625430539</c:v>
                </c:pt>
                <c:pt idx="11">
                  <c:v>-280177.63537896238</c:v>
                </c:pt>
                <c:pt idx="12">
                  <c:v>-569767.61185850948</c:v>
                </c:pt>
                <c:pt idx="13">
                  <c:v>-259469.60735623119</c:v>
                </c:pt>
                <c:pt idx="14">
                  <c:v>-19783.205426119734</c:v>
                </c:pt>
                <c:pt idx="15">
                  <c:v>-211094.48193512775</c:v>
                </c:pt>
                <c:pt idx="16">
                  <c:v>88609.194595343433</c:v>
                </c:pt>
                <c:pt idx="17">
                  <c:v>-679573.84093546029</c:v>
                </c:pt>
                <c:pt idx="18">
                  <c:v>-798508.61903853063</c:v>
                </c:pt>
                <c:pt idx="19">
                  <c:v>-795936.60669818101</c:v>
                </c:pt>
                <c:pt idx="20">
                  <c:v>-165146.19012105907</c:v>
                </c:pt>
                <c:pt idx="21">
                  <c:v>652655.14505815669</c:v>
                </c:pt>
                <c:pt idx="22">
                  <c:v>510759.33076682733</c:v>
                </c:pt>
                <c:pt idx="23">
                  <c:v>-130474.90214497875</c:v>
                </c:pt>
                <c:pt idx="24">
                  <c:v>-408939.5621066906</c:v>
                </c:pt>
                <c:pt idx="25">
                  <c:v>109359.10859230114</c:v>
                </c:pt>
                <c:pt idx="26">
                  <c:v>226015.62193594617</c:v>
                </c:pt>
                <c:pt idx="27">
                  <c:v>-30573.106994157191</c:v>
                </c:pt>
                <c:pt idx="28">
                  <c:v>83090.618352486286</c:v>
                </c:pt>
                <c:pt idx="29">
                  <c:v>330534.05484039965</c:v>
                </c:pt>
                <c:pt idx="30">
                  <c:v>-218499.67682608822</c:v>
                </c:pt>
                <c:pt idx="31">
                  <c:v>-149474.90214497875</c:v>
                </c:pt>
                <c:pt idx="32">
                  <c:v>91442.552590233739</c:v>
                </c:pt>
                <c:pt idx="33">
                  <c:v>-43297.287165178219</c:v>
                </c:pt>
                <c:pt idx="34">
                  <c:v>-354281.19756557513</c:v>
                </c:pt>
                <c:pt idx="35">
                  <c:v>-532135.09105724748</c:v>
                </c:pt>
                <c:pt idx="36">
                  <c:v>-396921.10770147666</c:v>
                </c:pt>
                <c:pt idx="37">
                  <c:v>-6318.5106389769353</c:v>
                </c:pt>
                <c:pt idx="38">
                  <c:v>-302146.68615305191</c:v>
                </c:pt>
                <c:pt idx="39">
                  <c:v>260416.09786812193</c:v>
                </c:pt>
                <c:pt idx="40">
                  <c:v>-204731.03272641078</c:v>
                </c:pt>
                <c:pt idx="41">
                  <c:v>-609957.9060926591</c:v>
                </c:pt>
                <c:pt idx="42">
                  <c:v>-437076.68162457249</c:v>
                </c:pt>
                <c:pt idx="43">
                  <c:v>270578.88532748958</c:v>
                </c:pt>
                <c:pt idx="44">
                  <c:v>-1031329.7565092864</c:v>
                </c:pt>
                <c:pt idx="45">
                  <c:v>1384946.4958112512</c:v>
                </c:pt>
                <c:pt idx="46">
                  <c:v>-261764.66602703347</c:v>
                </c:pt>
                <c:pt idx="47">
                  <c:v>2048329.5689044651</c:v>
                </c:pt>
                <c:pt idx="48">
                  <c:v>425706.48577756295</c:v>
                </c:pt>
                <c:pt idx="49">
                  <c:v>404264.85191059392</c:v>
                </c:pt>
                <c:pt idx="50">
                  <c:v>-61374.841567309573</c:v>
                </c:pt>
                <c:pt idx="51">
                  <c:v>-832220.7565223868</c:v>
                </c:pt>
                <c:pt idx="52">
                  <c:v>-294211.99304385402</c:v>
                </c:pt>
                <c:pt idx="53">
                  <c:v>1810892.0838249782</c:v>
                </c:pt>
                <c:pt idx="54">
                  <c:v>674182.70495315548</c:v>
                </c:pt>
                <c:pt idx="55">
                  <c:v>-2438380.1889185123</c:v>
                </c:pt>
                <c:pt idx="56">
                  <c:v>1136002.4582813112</c:v>
                </c:pt>
                <c:pt idx="57">
                  <c:v>705991.01093002758</c:v>
                </c:pt>
                <c:pt idx="58">
                  <c:v>227825.65687479731</c:v>
                </c:pt>
                <c:pt idx="59">
                  <c:v>-64596.31443504896</c:v>
                </c:pt>
                <c:pt idx="60">
                  <c:v>-883253.40929097775</c:v>
                </c:pt>
                <c:pt idx="61">
                  <c:v>-457472.01669469068</c:v>
                </c:pt>
                <c:pt idx="62">
                  <c:v>21883.062141431496</c:v>
                </c:pt>
                <c:pt idx="63">
                  <c:v>1278780.5452512521</c:v>
                </c:pt>
                <c:pt idx="64">
                  <c:v>-36517.120647474192</c:v>
                </c:pt>
                <c:pt idx="65">
                  <c:v>-629821.92547891755</c:v>
                </c:pt>
                <c:pt idx="66">
                  <c:v>404616.12653580285</c:v>
                </c:pt>
                <c:pt idx="67">
                  <c:v>488013.65422638878</c:v>
                </c:pt>
                <c:pt idx="68">
                  <c:v>1217176.8768968713</c:v>
                </c:pt>
                <c:pt idx="69">
                  <c:v>191902.03098565526</c:v>
                </c:pt>
                <c:pt idx="70">
                  <c:v>-113949.14452039846</c:v>
                </c:pt>
                <c:pt idx="71">
                  <c:v>250369.28408525465</c:v>
                </c:pt>
                <c:pt idx="72">
                  <c:v>-164471.97871001367</c:v>
                </c:pt>
                <c:pt idx="73">
                  <c:v>-539462.53828244051</c:v>
                </c:pt>
                <c:pt idx="74">
                  <c:v>-160982.68325011525</c:v>
                </c:pt>
                <c:pt idx="75">
                  <c:v>-45148.886208068579</c:v>
                </c:pt>
                <c:pt idx="76">
                  <c:v>282330.28906457848</c:v>
                </c:pt>
                <c:pt idx="77">
                  <c:v>708447.07023403095</c:v>
                </c:pt>
                <c:pt idx="78">
                  <c:v>-173382.90154735092</c:v>
                </c:pt>
                <c:pt idx="79">
                  <c:v>-298861.72201949917</c:v>
                </c:pt>
                <c:pt idx="80">
                  <c:v>447319.81859028898</c:v>
                </c:pt>
                <c:pt idx="81">
                  <c:v>-362752.40874769888</c:v>
                </c:pt>
                <c:pt idx="82">
                  <c:v>390723.60366752604</c:v>
                </c:pt>
                <c:pt idx="83">
                  <c:v>-122249.91289535887</c:v>
                </c:pt>
                <c:pt idx="84">
                  <c:v>436709.11707159411</c:v>
                </c:pt>
                <c:pt idx="85">
                  <c:v>-506292.34259367315</c:v>
                </c:pt>
                <c:pt idx="86">
                  <c:v>863618.20332857035</c:v>
                </c:pt>
                <c:pt idx="87">
                  <c:v>-29899.547382428544</c:v>
                </c:pt>
                <c:pt idx="88">
                  <c:v>-140971.60044383921</c:v>
                </c:pt>
                <c:pt idx="89">
                  <c:v>-62113.593530095648</c:v>
                </c:pt>
                <c:pt idx="90">
                  <c:v>1078381.0702115581</c:v>
                </c:pt>
                <c:pt idx="91">
                  <c:v>-1396399.9091965333</c:v>
                </c:pt>
                <c:pt idx="92">
                  <c:v>55873.048393899575</c:v>
                </c:pt>
                <c:pt idx="93">
                  <c:v>365448.71055063396</c:v>
                </c:pt>
                <c:pt idx="94">
                  <c:v>-1303875.5399834537</c:v>
                </c:pt>
                <c:pt idx="95">
                  <c:v>-48318.510638976935</c:v>
                </c:pt>
                <c:pt idx="96">
                  <c:v>-112290.61658838461</c:v>
                </c:pt>
                <c:pt idx="97">
                  <c:v>671771.45391684351</c:v>
                </c:pt>
                <c:pt idx="98">
                  <c:v>764343.51642563439</c:v>
                </c:pt>
                <c:pt idx="99">
                  <c:v>-418867.17392783891</c:v>
                </c:pt>
                <c:pt idx="100">
                  <c:v>314223.818675132</c:v>
                </c:pt>
                <c:pt idx="101">
                  <c:v>-523248.54219589941</c:v>
                </c:pt>
                <c:pt idx="102">
                  <c:v>635656.4427760418</c:v>
                </c:pt>
                <c:pt idx="103">
                  <c:v>-695467.4329287135</c:v>
                </c:pt>
                <c:pt idx="104">
                  <c:v>-245314.11417417834</c:v>
                </c:pt>
                <c:pt idx="105">
                  <c:v>-210603.60027415375</c:v>
                </c:pt>
                <c:pt idx="106">
                  <c:v>-458251.4070828543</c:v>
                </c:pt>
                <c:pt idx="107">
                  <c:v>-1326403.0581118874</c:v>
                </c:pt>
                <c:pt idx="108">
                  <c:v>-464095.81027428852</c:v>
                </c:pt>
                <c:pt idx="109">
                  <c:v>-183265.98623742629</c:v>
                </c:pt>
                <c:pt idx="110">
                  <c:v>-129238.25445365522</c:v>
                </c:pt>
                <c:pt idx="111">
                  <c:v>-2422344.4913650844</c:v>
                </c:pt>
                <c:pt idx="112">
                  <c:v>217674.94734969712</c:v>
                </c:pt>
                <c:pt idx="113">
                  <c:v>512709.80401429348</c:v>
                </c:pt>
                <c:pt idx="114">
                  <c:v>-241104.75001038332</c:v>
                </c:pt>
                <c:pt idx="115">
                  <c:v>811442.6959286374</c:v>
                </c:pt>
                <c:pt idx="116">
                  <c:v>324440.55385020439</c:v>
                </c:pt>
                <c:pt idx="117">
                  <c:v>-27397.677224695683</c:v>
                </c:pt>
                <c:pt idx="118">
                  <c:v>546554.33469084557</c:v>
                </c:pt>
                <c:pt idx="119">
                  <c:v>1529663.9881561957</c:v>
                </c:pt>
                <c:pt idx="120">
                  <c:v>-317761.82814291422</c:v>
                </c:pt>
                <c:pt idx="121">
                  <c:v>-783787.07697793562</c:v>
                </c:pt>
                <c:pt idx="122">
                  <c:v>-189990.32947248081</c:v>
                </c:pt>
                <c:pt idx="123">
                  <c:v>240059.02975617896</c:v>
                </c:pt>
                <c:pt idx="124">
                  <c:v>-622525.85881345905</c:v>
                </c:pt>
                <c:pt idx="125">
                  <c:v>-2347090.3734657494</c:v>
                </c:pt>
                <c:pt idx="126">
                  <c:v>-460004.86759654945</c:v>
                </c:pt>
                <c:pt idx="127">
                  <c:v>201041.66389212874</c:v>
                </c:pt>
                <c:pt idx="128">
                  <c:v>146066.16484675021</c:v>
                </c:pt>
                <c:pt idx="129">
                  <c:v>30309.208929183893</c:v>
                </c:pt>
                <c:pt idx="130">
                  <c:v>519388.92199414968</c:v>
                </c:pt>
                <c:pt idx="131">
                  <c:v>154824.64146941691</c:v>
                </c:pt>
                <c:pt idx="132">
                  <c:v>-368141.97772196447</c:v>
                </c:pt>
                <c:pt idx="133">
                  <c:v>-195053.13215012057</c:v>
                </c:pt>
                <c:pt idx="134">
                  <c:v>282004.08938882872</c:v>
                </c:pt>
                <c:pt idx="135">
                  <c:v>-543060.66799432319</c:v>
                </c:pt>
                <c:pt idx="136">
                  <c:v>4066073.9576184396</c:v>
                </c:pt>
                <c:pt idx="137">
                  <c:v>1343874.8955781863</c:v>
                </c:pt>
                <c:pt idx="138">
                  <c:v>-414753.54971393943</c:v>
                </c:pt>
                <c:pt idx="139">
                  <c:v>-497381.78372110985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4-42C4-944A-4AC983C43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9496"/>
        <c:axId val="656173760"/>
      </c:scatterChart>
      <c:valAx>
        <c:axId val="65616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173760"/>
        <c:crosses val="autoZero"/>
        <c:crossBetween val="midCat"/>
      </c:valAx>
      <c:valAx>
        <c:axId val="65617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169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BEDS Z-Score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'Z-Score'!$C$2:$C$141</c:f>
              <c:numCache>
                <c:formatCode>General</c:formatCode>
                <c:ptCount val="140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4</c:v>
                </c:pt>
                <c:pt idx="49">
                  <c:v>6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13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5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8</c:v>
                </c:pt>
                <c:pt idx="87">
                  <c:v>4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2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5</c:v>
                </c:pt>
                <c:pt idx="110">
                  <c:v>3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6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</c:numCache>
            </c:numRef>
          </c:xVal>
          <c:yVal>
            <c:numRef>
              <c:f>'Z-Score'!$K$2:$K$141</c:f>
              <c:numCache>
                <c:formatCode>General</c:formatCode>
                <c:ptCount val="140"/>
                <c:pt idx="0">
                  <c:v>-1.4436697109550065</c:v>
                </c:pt>
                <c:pt idx="1">
                  <c:v>-2.1063377749999277</c:v>
                </c:pt>
                <c:pt idx="2">
                  <c:v>0.54433448117975636</c:v>
                </c:pt>
                <c:pt idx="3">
                  <c:v>-0.78100164691008556</c:v>
                </c:pt>
                <c:pt idx="4">
                  <c:v>-0.78100164691008556</c:v>
                </c:pt>
                <c:pt idx="5">
                  <c:v>-0.11833358286516463</c:v>
                </c:pt>
                <c:pt idx="6">
                  <c:v>-1.4436697109550065</c:v>
                </c:pt>
                <c:pt idx="7">
                  <c:v>-0.78100164691008556</c:v>
                </c:pt>
                <c:pt idx="8">
                  <c:v>-0.11833358286516463</c:v>
                </c:pt>
                <c:pt idx="9">
                  <c:v>-0.78100164691008556</c:v>
                </c:pt>
                <c:pt idx="10">
                  <c:v>0.54433448117975636</c:v>
                </c:pt>
                <c:pt idx="11">
                  <c:v>-0.78100164691008556</c:v>
                </c:pt>
                <c:pt idx="12">
                  <c:v>1.2070025452246773</c:v>
                </c:pt>
                <c:pt idx="13">
                  <c:v>-1.4436697109550065</c:v>
                </c:pt>
                <c:pt idx="14">
                  <c:v>-0.78100164691008556</c:v>
                </c:pt>
                <c:pt idx="15">
                  <c:v>-1.4436697109550065</c:v>
                </c:pt>
                <c:pt idx="16">
                  <c:v>-0.78100164691008556</c:v>
                </c:pt>
                <c:pt idx="17">
                  <c:v>-1.4436697109550065</c:v>
                </c:pt>
                <c:pt idx="18">
                  <c:v>0.54433448117975636</c:v>
                </c:pt>
                <c:pt idx="19">
                  <c:v>-0.11833358286516463</c:v>
                </c:pt>
                <c:pt idx="20">
                  <c:v>-0.78100164691008556</c:v>
                </c:pt>
                <c:pt idx="21">
                  <c:v>1.2070025452246773</c:v>
                </c:pt>
                <c:pt idx="22">
                  <c:v>-0.78100164691008556</c:v>
                </c:pt>
                <c:pt idx="23">
                  <c:v>-0.11833358286516463</c:v>
                </c:pt>
                <c:pt idx="24">
                  <c:v>-0.78100164691008556</c:v>
                </c:pt>
                <c:pt idx="25">
                  <c:v>-0.78100164691008556</c:v>
                </c:pt>
                <c:pt idx="26">
                  <c:v>-0.78100164691008556</c:v>
                </c:pt>
                <c:pt idx="27">
                  <c:v>-0.11833358286516463</c:v>
                </c:pt>
                <c:pt idx="28">
                  <c:v>-0.78100164691008556</c:v>
                </c:pt>
                <c:pt idx="29">
                  <c:v>-0.78100164691008556</c:v>
                </c:pt>
                <c:pt idx="30">
                  <c:v>-2.1063377749999277</c:v>
                </c:pt>
                <c:pt idx="31">
                  <c:v>-0.11833358286516463</c:v>
                </c:pt>
                <c:pt idx="32">
                  <c:v>0.54433448117975636</c:v>
                </c:pt>
                <c:pt idx="33">
                  <c:v>0.54433448117975636</c:v>
                </c:pt>
                <c:pt idx="34">
                  <c:v>1.2070025452246773</c:v>
                </c:pt>
                <c:pt idx="35">
                  <c:v>-0.11833358286516463</c:v>
                </c:pt>
                <c:pt idx="36">
                  <c:v>-0.78100164691008556</c:v>
                </c:pt>
                <c:pt idx="37">
                  <c:v>-0.11833358286516463</c:v>
                </c:pt>
                <c:pt idx="38">
                  <c:v>0.54433448117975636</c:v>
                </c:pt>
                <c:pt idx="39">
                  <c:v>0.54433448117975636</c:v>
                </c:pt>
                <c:pt idx="40">
                  <c:v>1.2070025452246773</c:v>
                </c:pt>
                <c:pt idx="41">
                  <c:v>0.54433448117975636</c:v>
                </c:pt>
                <c:pt idx="42">
                  <c:v>-0.78100164691008556</c:v>
                </c:pt>
                <c:pt idx="43">
                  <c:v>0.54433448117975636</c:v>
                </c:pt>
                <c:pt idx="44">
                  <c:v>-0.11833358286516463</c:v>
                </c:pt>
                <c:pt idx="45">
                  <c:v>-0.11833358286516463</c:v>
                </c:pt>
                <c:pt idx="46">
                  <c:v>-0.78100164691008556</c:v>
                </c:pt>
                <c:pt idx="47">
                  <c:v>0.54433448117975636</c:v>
                </c:pt>
                <c:pt idx="48">
                  <c:v>-0.11833358286516463</c:v>
                </c:pt>
                <c:pt idx="49">
                  <c:v>1.2070025452246773</c:v>
                </c:pt>
                <c:pt idx="50">
                  <c:v>-1.4436697109550065</c:v>
                </c:pt>
                <c:pt idx="51">
                  <c:v>-0.78100164691008556</c:v>
                </c:pt>
                <c:pt idx="52">
                  <c:v>-1.4436697109550065</c:v>
                </c:pt>
                <c:pt idx="53">
                  <c:v>-0.78100164691008556</c:v>
                </c:pt>
                <c:pt idx="54">
                  <c:v>0.54433448117975636</c:v>
                </c:pt>
                <c:pt idx="55">
                  <c:v>5.8456789935391242</c:v>
                </c:pt>
                <c:pt idx="56">
                  <c:v>0.54433448117975636</c:v>
                </c:pt>
                <c:pt idx="57">
                  <c:v>-0.78100164691008556</c:v>
                </c:pt>
                <c:pt idx="58">
                  <c:v>-0.11833358286516463</c:v>
                </c:pt>
                <c:pt idx="59">
                  <c:v>-0.11833358286516463</c:v>
                </c:pt>
                <c:pt idx="60">
                  <c:v>-0.11833358286516463</c:v>
                </c:pt>
                <c:pt idx="61">
                  <c:v>-1.4436697109550065</c:v>
                </c:pt>
                <c:pt idx="62">
                  <c:v>-1.4436697109550065</c:v>
                </c:pt>
                <c:pt idx="63">
                  <c:v>1.2070025452246773</c:v>
                </c:pt>
                <c:pt idx="64">
                  <c:v>1.2070025452246773</c:v>
                </c:pt>
                <c:pt idx="65">
                  <c:v>-0.11833358286516463</c:v>
                </c:pt>
                <c:pt idx="66">
                  <c:v>0.54433448117975636</c:v>
                </c:pt>
                <c:pt idx="67">
                  <c:v>1.2070025452246773</c:v>
                </c:pt>
                <c:pt idx="68">
                  <c:v>0.54433448117975636</c:v>
                </c:pt>
                <c:pt idx="69">
                  <c:v>0.54433448117975636</c:v>
                </c:pt>
                <c:pt idx="70">
                  <c:v>-1.4436697109550065</c:v>
                </c:pt>
                <c:pt idx="71">
                  <c:v>0.54433448117975636</c:v>
                </c:pt>
                <c:pt idx="72">
                  <c:v>-1.4436697109550065</c:v>
                </c:pt>
                <c:pt idx="73">
                  <c:v>0.54433448117975636</c:v>
                </c:pt>
                <c:pt idx="74">
                  <c:v>-0.78100164691008556</c:v>
                </c:pt>
                <c:pt idx="75">
                  <c:v>-0.11833358286516463</c:v>
                </c:pt>
                <c:pt idx="76">
                  <c:v>-0.11833358286516463</c:v>
                </c:pt>
                <c:pt idx="77">
                  <c:v>0.54433448117975636</c:v>
                </c:pt>
                <c:pt idx="78">
                  <c:v>1.2070025452246773</c:v>
                </c:pt>
                <c:pt idx="79">
                  <c:v>1.2070025452246773</c:v>
                </c:pt>
                <c:pt idx="80">
                  <c:v>0.54433448117975636</c:v>
                </c:pt>
                <c:pt idx="81">
                  <c:v>-1.4436697109550065</c:v>
                </c:pt>
                <c:pt idx="82">
                  <c:v>0.54433448117975636</c:v>
                </c:pt>
                <c:pt idx="83">
                  <c:v>-0.11833358286516463</c:v>
                </c:pt>
                <c:pt idx="84">
                  <c:v>0.54433448117975636</c:v>
                </c:pt>
                <c:pt idx="85">
                  <c:v>-0.11833358286516463</c:v>
                </c:pt>
                <c:pt idx="86">
                  <c:v>2.5323386733145195</c:v>
                </c:pt>
                <c:pt idx="87">
                  <c:v>-0.11833358286516463</c:v>
                </c:pt>
                <c:pt idx="88">
                  <c:v>-1.4436697109550065</c:v>
                </c:pt>
                <c:pt idx="89">
                  <c:v>0.54433448117975636</c:v>
                </c:pt>
                <c:pt idx="90">
                  <c:v>0.54433448117975636</c:v>
                </c:pt>
                <c:pt idx="91">
                  <c:v>0.54433448117975636</c:v>
                </c:pt>
                <c:pt idx="92">
                  <c:v>0.54433448117975636</c:v>
                </c:pt>
                <c:pt idx="93">
                  <c:v>1.2070025452246773</c:v>
                </c:pt>
                <c:pt idx="94">
                  <c:v>-0.11833358286516463</c:v>
                </c:pt>
                <c:pt idx="95">
                  <c:v>-0.11833358286516463</c:v>
                </c:pt>
                <c:pt idx="96">
                  <c:v>-1.4436697109550065</c:v>
                </c:pt>
                <c:pt idx="97">
                  <c:v>0.54433448117975636</c:v>
                </c:pt>
                <c:pt idx="98">
                  <c:v>-0.11833358286516463</c:v>
                </c:pt>
                <c:pt idx="99">
                  <c:v>0.54433448117975636</c:v>
                </c:pt>
                <c:pt idx="100">
                  <c:v>0.54433448117975636</c:v>
                </c:pt>
                <c:pt idx="101">
                  <c:v>-0.11833358286516463</c:v>
                </c:pt>
                <c:pt idx="102">
                  <c:v>-0.11833358286516463</c:v>
                </c:pt>
                <c:pt idx="103">
                  <c:v>0.54433448117975636</c:v>
                </c:pt>
                <c:pt idx="104">
                  <c:v>-0.78100164691008556</c:v>
                </c:pt>
                <c:pt idx="105">
                  <c:v>-1.4436697109550065</c:v>
                </c:pt>
                <c:pt idx="106">
                  <c:v>0.54433448117975636</c:v>
                </c:pt>
                <c:pt idx="107">
                  <c:v>-0.11833358286516463</c:v>
                </c:pt>
                <c:pt idx="108">
                  <c:v>-0.78100164691008556</c:v>
                </c:pt>
                <c:pt idx="109">
                  <c:v>0.54433448117975636</c:v>
                </c:pt>
                <c:pt idx="110">
                  <c:v>-0.78100164691008556</c:v>
                </c:pt>
                <c:pt idx="111">
                  <c:v>0.54433448117975636</c:v>
                </c:pt>
                <c:pt idx="112">
                  <c:v>-0.11833358286516463</c:v>
                </c:pt>
                <c:pt idx="113">
                  <c:v>0.54433448117975636</c:v>
                </c:pt>
                <c:pt idx="114">
                  <c:v>1.2070025452246773</c:v>
                </c:pt>
                <c:pt idx="115">
                  <c:v>0.54433448117975636</c:v>
                </c:pt>
                <c:pt idx="116">
                  <c:v>-0.78100164691008556</c:v>
                </c:pt>
                <c:pt idx="117">
                  <c:v>1.2070025452246773</c:v>
                </c:pt>
                <c:pt idx="118">
                  <c:v>2.5323386733145195</c:v>
                </c:pt>
                <c:pt idx="119">
                  <c:v>-0.11833358286516463</c:v>
                </c:pt>
                <c:pt idx="120">
                  <c:v>0.54433448117975636</c:v>
                </c:pt>
                <c:pt idx="121">
                  <c:v>-0.11833358286516463</c:v>
                </c:pt>
                <c:pt idx="122">
                  <c:v>0.54433448117975636</c:v>
                </c:pt>
                <c:pt idx="123">
                  <c:v>-0.78100164691008556</c:v>
                </c:pt>
                <c:pt idx="124">
                  <c:v>0.54433448117975636</c:v>
                </c:pt>
                <c:pt idx="125">
                  <c:v>0.54433448117975636</c:v>
                </c:pt>
                <c:pt idx="126">
                  <c:v>-0.11833358286516463</c:v>
                </c:pt>
                <c:pt idx="127">
                  <c:v>0.54433448117975636</c:v>
                </c:pt>
                <c:pt idx="128">
                  <c:v>-0.11833358286516463</c:v>
                </c:pt>
                <c:pt idx="129">
                  <c:v>-0.78100164691008556</c:v>
                </c:pt>
                <c:pt idx="130">
                  <c:v>1.2070025452246773</c:v>
                </c:pt>
                <c:pt idx="131">
                  <c:v>-0.11833358286516463</c:v>
                </c:pt>
                <c:pt idx="132">
                  <c:v>0.54433448117975636</c:v>
                </c:pt>
                <c:pt idx="133">
                  <c:v>0.54433448117975636</c:v>
                </c:pt>
                <c:pt idx="134">
                  <c:v>-0.78100164691008556</c:v>
                </c:pt>
                <c:pt idx="135">
                  <c:v>-0.11833358286516463</c:v>
                </c:pt>
                <c:pt idx="136">
                  <c:v>0.54433448117975636</c:v>
                </c:pt>
                <c:pt idx="137">
                  <c:v>-0.11833358286516463</c:v>
                </c:pt>
                <c:pt idx="138">
                  <c:v>1.2070025452246773</c:v>
                </c:pt>
                <c:pt idx="139">
                  <c:v>-0.11833358286516463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5-4F0F-8B5F-8FC9C5CD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83536"/>
        <c:axId val="649383864"/>
      </c:scatterChart>
      <c:valAx>
        <c:axId val="6493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83864"/>
        <c:crosses val="autoZero"/>
        <c:crossBetween val="midCat"/>
      </c:valAx>
      <c:valAx>
        <c:axId val="64938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8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SQUARE FEET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'R3'!$E$2:$E$141</c:f>
              <c:numCache>
                <c:formatCode>General</c:formatCode>
                <c:ptCount val="140"/>
                <c:pt idx="0">
                  <c:v>1730</c:v>
                </c:pt>
                <c:pt idx="1">
                  <c:v>810</c:v>
                </c:pt>
                <c:pt idx="2">
                  <c:v>3530</c:v>
                </c:pt>
                <c:pt idx="3">
                  <c:v>3600</c:v>
                </c:pt>
                <c:pt idx="4">
                  <c:v>1380</c:v>
                </c:pt>
                <c:pt idx="5">
                  <c:v>2857</c:v>
                </c:pt>
                <c:pt idx="6">
                  <c:v>1105</c:v>
                </c:pt>
                <c:pt idx="7">
                  <c:v>2460</c:v>
                </c:pt>
                <c:pt idx="8">
                  <c:v>2740</c:v>
                </c:pt>
                <c:pt idx="9">
                  <c:v>2437</c:v>
                </c:pt>
                <c:pt idx="10">
                  <c:v>4304</c:v>
                </c:pt>
                <c:pt idx="11">
                  <c:v>2120</c:v>
                </c:pt>
                <c:pt idx="12">
                  <c:v>5780</c:v>
                </c:pt>
                <c:pt idx="13">
                  <c:v>1001</c:v>
                </c:pt>
                <c:pt idx="14">
                  <c:v>1919</c:v>
                </c:pt>
                <c:pt idx="15">
                  <c:v>1351</c:v>
                </c:pt>
                <c:pt idx="16">
                  <c:v>1640</c:v>
                </c:pt>
                <c:pt idx="17">
                  <c:v>1750</c:v>
                </c:pt>
                <c:pt idx="18">
                  <c:v>4560</c:v>
                </c:pt>
                <c:pt idx="19">
                  <c:v>3400</c:v>
                </c:pt>
                <c:pt idx="20">
                  <c:v>1970</c:v>
                </c:pt>
                <c:pt idx="21">
                  <c:v>2300</c:v>
                </c:pt>
                <c:pt idx="22">
                  <c:v>2020</c:v>
                </c:pt>
                <c:pt idx="23">
                  <c:v>2570</c:v>
                </c:pt>
                <c:pt idx="24">
                  <c:v>2330</c:v>
                </c:pt>
                <c:pt idx="25">
                  <c:v>1400</c:v>
                </c:pt>
                <c:pt idx="26">
                  <c:v>1440</c:v>
                </c:pt>
                <c:pt idx="27">
                  <c:v>4800</c:v>
                </c:pt>
                <c:pt idx="28">
                  <c:v>1430</c:v>
                </c:pt>
                <c:pt idx="29">
                  <c:v>1250</c:v>
                </c:pt>
                <c:pt idx="30">
                  <c:v>1008</c:v>
                </c:pt>
                <c:pt idx="31">
                  <c:v>2570</c:v>
                </c:pt>
                <c:pt idx="32">
                  <c:v>5050</c:v>
                </c:pt>
                <c:pt idx="33">
                  <c:v>2690</c:v>
                </c:pt>
                <c:pt idx="34">
                  <c:v>4140</c:v>
                </c:pt>
                <c:pt idx="35">
                  <c:v>4850</c:v>
                </c:pt>
                <c:pt idx="36">
                  <c:v>2200</c:v>
                </c:pt>
                <c:pt idx="37">
                  <c:v>2270</c:v>
                </c:pt>
                <c:pt idx="38">
                  <c:v>4381</c:v>
                </c:pt>
                <c:pt idx="39">
                  <c:v>3770</c:v>
                </c:pt>
                <c:pt idx="40">
                  <c:v>4600</c:v>
                </c:pt>
                <c:pt idx="41">
                  <c:v>3770</c:v>
                </c:pt>
                <c:pt idx="42">
                  <c:v>2002</c:v>
                </c:pt>
                <c:pt idx="43">
                  <c:v>4586</c:v>
                </c:pt>
                <c:pt idx="44">
                  <c:v>4380</c:v>
                </c:pt>
                <c:pt idx="45">
                  <c:v>2288</c:v>
                </c:pt>
                <c:pt idx="46">
                  <c:v>2040</c:v>
                </c:pt>
                <c:pt idx="47">
                  <c:v>5090</c:v>
                </c:pt>
                <c:pt idx="48">
                  <c:v>2260</c:v>
                </c:pt>
                <c:pt idx="49">
                  <c:v>5701</c:v>
                </c:pt>
                <c:pt idx="50">
                  <c:v>1751</c:v>
                </c:pt>
                <c:pt idx="51">
                  <c:v>3180</c:v>
                </c:pt>
                <c:pt idx="52">
                  <c:v>1320</c:v>
                </c:pt>
                <c:pt idx="53">
                  <c:v>2740</c:v>
                </c:pt>
                <c:pt idx="54">
                  <c:v>5489</c:v>
                </c:pt>
                <c:pt idx="55">
                  <c:v>15360</c:v>
                </c:pt>
                <c:pt idx="56">
                  <c:v>7594</c:v>
                </c:pt>
                <c:pt idx="57">
                  <c:v>2520</c:v>
                </c:pt>
                <c:pt idx="58">
                  <c:v>4130</c:v>
                </c:pt>
                <c:pt idx="59">
                  <c:v>2812</c:v>
                </c:pt>
                <c:pt idx="60">
                  <c:v>5360</c:v>
                </c:pt>
                <c:pt idx="61">
                  <c:v>1254</c:v>
                </c:pt>
                <c:pt idx="62">
                  <c:v>1474</c:v>
                </c:pt>
                <c:pt idx="63">
                  <c:v>4848</c:v>
                </c:pt>
                <c:pt idx="64">
                  <c:v>5761</c:v>
                </c:pt>
                <c:pt idx="65">
                  <c:v>3914</c:v>
                </c:pt>
                <c:pt idx="66">
                  <c:v>3850</c:v>
                </c:pt>
                <c:pt idx="67">
                  <c:v>5130</c:v>
                </c:pt>
                <c:pt idx="68">
                  <c:v>4568</c:v>
                </c:pt>
                <c:pt idx="69">
                  <c:v>4998</c:v>
                </c:pt>
                <c:pt idx="70">
                  <c:v>889</c:v>
                </c:pt>
                <c:pt idx="71">
                  <c:v>4309</c:v>
                </c:pt>
                <c:pt idx="72">
                  <c:v>1360</c:v>
                </c:pt>
                <c:pt idx="73">
                  <c:v>6200</c:v>
                </c:pt>
                <c:pt idx="74">
                  <c:v>3390</c:v>
                </c:pt>
                <c:pt idx="75">
                  <c:v>2620</c:v>
                </c:pt>
                <c:pt idx="76">
                  <c:v>1700</c:v>
                </c:pt>
                <c:pt idx="77">
                  <c:v>5102</c:v>
                </c:pt>
                <c:pt idx="78">
                  <c:v>6389</c:v>
                </c:pt>
                <c:pt idx="79">
                  <c:v>8277</c:v>
                </c:pt>
                <c:pt idx="80">
                  <c:v>4397</c:v>
                </c:pt>
                <c:pt idx="81">
                  <c:v>1558</c:v>
                </c:pt>
                <c:pt idx="82">
                  <c:v>3800</c:v>
                </c:pt>
                <c:pt idx="83">
                  <c:v>2540</c:v>
                </c:pt>
                <c:pt idx="84">
                  <c:v>2420</c:v>
                </c:pt>
                <c:pt idx="85">
                  <c:v>2750</c:v>
                </c:pt>
                <c:pt idx="86">
                  <c:v>3470</c:v>
                </c:pt>
                <c:pt idx="87">
                  <c:v>3560</c:v>
                </c:pt>
                <c:pt idx="88">
                  <c:v>1012</c:v>
                </c:pt>
                <c:pt idx="89">
                  <c:v>4645</c:v>
                </c:pt>
                <c:pt idx="90">
                  <c:v>6500</c:v>
                </c:pt>
                <c:pt idx="91">
                  <c:v>7950</c:v>
                </c:pt>
                <c:pt idx="92">
                  <c:v>5030</c:v>
                </c:pt>
                <c:pt idx="93">
                  <c:v>2480</c:v>
                </c:pt>
                <c:pt idx="94">
                  <c:v>4987</c:v>
                </c:pt>
                <c:pt idx="95">
                  <c:v>2270</c:v>
                </c:pt>
                <c:pt idx="96">
                  <c:v>978</c:v>
                </c:pt>
                <c:pt idx="97">
                  <c:v>3360</c:v>
                </c:pt>
                <c:pt idx="98">
                  <c:v>2340</c:v>
                </c:pt>
                <c:pt idx="99">
                  <c:v>3006</c:v>
                </c:pt>
                <c:pt idx="100">
                  <c:v>4400</c:v>
                </c:pt>
                <c:pt idx="101">
                  <c:v>3580</c:v>
                </c:pt>
                <c:pt idx="102">
                  <c:v>2140</c:v>
                </c:pt>
                <c:pt idx="103">
                  <c:v>6494</c:v>
                </c:pt>
                <c:pt idx="104">
                  <c:v>3580</c:v>
                </c:pt>
                <c:pt idx="105">
                  <c:v>1018</c:v>
                </c:pt>
                <c:pt idx="106">
                  <c:v>3770</c:v>
                </c:pt>
                <c:pt idx="107">
                  <c:v>6340</c:v>
                </c:pt>
                <c:pt idx="108">
                  <c:v>3030</c:v>
                </c:pt>
                <c:pt idx="109">
                  <c:v>6348</c:v>
                </c:pt>
                <c:pt idx="110">
                  <c:v>1796</c:v>
                </c:pt>
                <c:pt idx="111">
                  <c:v>9116</c:v>
                </c:pt>
                <c:pt idx="112">
                  <c:v>2150</c:v>
                </c:pt>
                <c:pt idx="113">
                  <c:v>14140</c:v>
                </c:pt>
                <c:pt idx="114">
                  <c:v>5400</c:v>
                </c:pt>
                <c:pt idx="115">
                  <c:v>5450</c:v>
                </c:pt>
                <c:pt idx="116">
                  <c:v>1250</c:v>
                </c:pt>
                <c:pt idx="117">
                  <c:v>4194</c:v>
                </c:pt>
                <c:pt idx="118">
                  <c:v>3820</c:v>
                </c:pt>
                <c:pt idx="119">
                  <c:v>5060</c:v>
                </c:pt>
                <c:pt idx="120">
                  <c:v>3982</c:v>
                </c:pt>
                <c:pt idx="121">
                  <c:v>4881</c:v>
                </c:pt>
                <c:pt idx="122">
                  <c:v>3970</c:v>
                </c:pt>
                <c:pt idx="123">
                  <c:v>1180</c:v>
                </c:pt>
                <c:pt idx="124">
                  <c:v>5300</c:v>
                </c:pt>
                <c:pt idx="125">
                  <c:v>8058</c:v>
                </c:pt>
                <c:pt idx="126">
                  <c:v>4070</c:v>
                </c:pt>
                <c:pt idx="127">
                  <c:v>2570</c:v>
                </c:pt>
                <c:pt idx="128">
                  <c:v>2768</c:v>
                </c:pt>
                <c:pt idx="129">
                  <c:v>1680</c:v>
                </c:pt>
                <c:pt idx="130">
                  <c:v>10088</c:v>
                </c:pt>
                <c:pt idx="131">
                  <c:v>2700</c:v>
                </c:pt>
                <c:pt idx="132">
                  <c:v>6369</c:v>
                </c:pt>
                <c:pt idx="133">
                  <c:v>5927</c:v>
                </c:pt>
                <c:pt idx="134">
                  <c:v>2750</c:v>
                </c:pt>
                <c:pt idx="135">
                  <c:v>3240</c:v>
                </c:pt>
                <c:pt idx="136">
                  <c:v>15975</c:v>
                </c:pt>
                <c:pt idx="137">
                  <c:v>2000</c:v>
                </c:pt>
                <c:pt idx="138">
                  <c:v>5970</c:v>
                </c:pt>
                <c:pt idx="139">
                  <c:v>2906</c:v>
                </c:pt>
              </c:numCache>
            </c:numRef>
          </c:xVal>
          <c:yVal>
            <c:numRef>
              <c:f>'R3'!$L$27:$L$166</c:f>
              <c:numCache>
                <c:formatCode>General</c:formatCode>
                <c:ptCount val="140"/>
                <c:pt idx="0">
                  <c:v>-489830.34711218509</c:v>
                </c:pt>
                <c:pt idx="1">
                  <c:v>-274227.74579820759</c:v>
                </c:pt>
                <c:pt idx="2">
                  <c:v>770309.51285527507</c:v>
                </c:pt>
                <c:pt idx="3">
                  <c:v>510348.89101235149</c:v>
                </c:pt>
                <c:pt idx="4">
                  <c:v>123359.10142538091</c:v>
                </c:pt>
                <c:pt idx="5">
                  <c:v>1088285.6987199355</c:v>
                </c:pt>
                <c:pt idx="6">
                  <c:v>-201869.06711766031</c:v>
                </c:pt>
                <c:pt idx="7">
                  <c:v>69365.987448876491</c:v>
                </c:pt>
                <c:pt idx="8">
                  <c:v>-298799.84122615703</c:v>
                </c:pt>
                <c:pt idx="9">
                  <c:v>-724735.52475386299</c:v>
                </c:pt>
                <c:pt idx="10">
                  <c:v>454280.78625430539</c:v>
                </c:pt>
                <c:pt idx="11">
                  <c:v>-280177.63537896238</c:v>
                </c:pt>
                <c:pt idx="12">
                  <c:v>-569767.61185850948</c:v>
                </c:pt>
                <c:pt idx="13">
                  <c:v>-259469.60735623119</c:v>
                </c:pt>
                <c:pt idx="14">
                  <c:v>-19783.205426119734</c:v>
                </c:pt>
                <c:pt idx="15">
                  <c:v>-211094.48193512775</c:v>
                </c:pt>
                <c:pt idx="16">
                  <c:v>88609.194595343433</c:v>
                </c:pt>
                <c:pt idx="17">
                  <c:v>-679573.84093546029</c:v>
                </c:pt>
                <c:pt idx="18">
                  <c:v>-798508.61903853063</c:v>
                </c:pt>
                <c:pt idx="19">
                  <c:v>-795936.60669818101</c:v>
                </c:pt>
                <c:pt idx="20">
                  <c:v>-165146.19012105907</c:v>
                </c:pt>
                <c:pt idx="21">
                  <c:v>652655.14505815669</c:v>
                </c:pt>
                <c:pt idx="22">
                  <c:v>510759.33076682733</c:v>
                </c:pt>
                <c:pt idx="23">
                  <c:v>-130474.90214497875</c:v>
                </c:pt>
                <c:pt idx="24">
                  <c:v>-408939.5621066906</c:v>
                </c:pt>
                <c:pt idx="25">
                  <c:v>109359.10859230114</c:v>
                </c:pt>
                <c:pt idx="26">
                  <c:v>226015.62193594617</c:v>
                </c:pt>
                <c:pt idx="27">
                  <c:v>-30573.106994157191</c:v>
                </c:pt>
                <c:pt idx="28">
                  <c:v>83090.618352486286</c:v>
                </c:pt>
                <c:pt idx="29">
                  <c:v>330534.05484039965</c:v>
                </c:pt>
                <c:pt idx="30">
                  <c:v>-218499.67682608822</c:v>
                </c:pt>
                <c:pt idx="31">
                  <c:v>-149474.90214497875</c:v>
                </c:pt>
                <c:pt idx="32">
                  <c:v>91442.552590233739</c:v>
                </c:pt>
                <c:pt idx="33">
                  <c:v>-43297.287165178219</c:v>
                </c:pt>
                <c:pt idx="34">
                  <c:v>-354281.19756557513</c:v>
                </c:pt>
                <c:pt idx="35">
                  <c:v>-532135.09105724748</c:v>
                </c:pt>
                <c:pt idx="36">
                  <c:v>-396921.10770147666</c:v>
                </c:pt>
                <c:pt idx="37">
                  <c:v>-6318.5106389769353</c:v>
                </c:pt>
                <c:pt idx="38">
                  <c:v>-302146.68615305191</c:v>
                </c:pt>
                <c:pt idx="39">
                  <c:v>260416.09786812193</c:v>
                </c:pt>
                <c:pt idx="40">
                  <c:v>-204731.03272641078</c:v>
                </c:pt>
                <c:pt idx="41">
                  <c:v>-609957.9060926591</c:v>
                </c:pt>
                <c:pt idx="42">
                  <c:v>-437076.68162457249</c:v>
                </c:pt>
                <c:pt idx="43">
                  <c:v>270578.88532748958</c:v>
                </c:pt>
                <c:pt idx="44">
                  <c:v>-1031329.7565092864</c:v>
                </c:pt>
                <c:pt idx="45">
                  <c:v>1384946.4958112512</c:v>
                </c:pt>
                <c:pt idx="46">
                  <c:v>-261764.66602703347</c:v>
                </c:pt>
                <c:pt idx="47">
                  <c:v>2048329.5689044651</c:v>
                </c:pt>
                <c:pt idx="48">
                  <c:v>425706.48577756295</c:v>
                </c:pt>
                <c:pt idx="49">
                  <c:v>404264.85191059392</c:v>
                </c:pt>
                <c:pt idx="50">
                  <c:v>-61374.841567309573</c:v>
                </c:pt>
                <c:pt idx="51">
                  <c:v>-832220.7565223868</c:v>
                </c:pt>
                <c:pt idx="52">
                  <c:v>-294211.99304385402</c:v>
                </c:pt>
                <c:pt idx="53">
                  <c:v>1810892.0838249782</c:v>
                </c:pt>
                <c:pt idx="54">
                  <c:v>674182.70495315548</c:v>
                </c:pt>
                <c:pt idx="55">
                  <c:v>-2438380.1889185123</c:v>
                </c:pt>
                <c:pt idx="56">
                  <c:v>1136002.4582813112</c:v>
                </c:pt>
                <c:pt idx="57">
                  <c:v>705991.01093002758</c:v>
                </c:pt>
                <c:pt idx="58">
                  <c:v>227825.65687479731</c:v>
                </c:pt>
                <c:pt idx="59">
                  <c:v>-64596.31443504896</c:v>
                </c:pt>
                <c:pt idx="60">
                  <c:v>-883253.40929097775</c:v>
                </c:pt>
                <c:pt idx="61">
                  <c:v>-457472.01669469068</c:v>
                </c:pt>
                <c:pt idx="62">
                  <c:v>21883.062141431496</c:v>
                </c:pt>
                <c:pt idx="63">
                  <c:v>1278780.5452512521</c:v>
                </c:pt>
                <c:pt idx="64">
                  <c:v>-36517.120647474192</c:v>
                </c:pt>
                <c:pt idx="65">
                  <c:v>-629821.92547891755</c:v>
                </c:pt>
                <c:pt idx="66">
                  <c:v>404616.12653580285</c:v>
                </c:pt>
                <c:pt idx="67">
                  <c:v>488013.65422638878</c:v>
                </c:pt>
                <c:pt idx="68">
                  <c:v>1217176.8768968713</c:v>
                </c:pt>
                <c:pt idx="69">
                  <c:v>191902.03098565526</c:v>
                </c:pt>
                <c:pt idx="70">
                  <c:v>-113949.14452039846</c:v>
                </c:pt>
                <c:pt idx="71">
                  <c:v>250369.28408525465</c:v>
                </c:pt>
                <c:pt idx="72">
                  <c:v>-164471.97871001367</c:v>
                </c:pt>
                <c:pt idx="73">
                  <c:v>-539462.53828244051</c:v>
                </c:pt>
                <c:pt idx="74">
                  <c:v>-160982.68325011525</c:v>
                </c:pt>
                <c:pt idx="75">
                  <c:v>-45148.886208068579</c:v>
                </c:pt>
                <c:pt idx="76">
                  <c:v>282330.28906457848</c:v>
                </c:pt>
                <c:pt idx="77">
                  <c:v>708447.07023403095</c:v>
                </c:pt>
                <c:pt idx="78">
                  <c:v>-173382.90154735092</c:v>
                </c:pt>
                <c:pt idx="79">
                  <c:v>-298861.72201949917</c:v>
                </c:pt>
                <c:pt idx="80">
                  <c:v>447319.81859028898</c:v>
                </c:pt>
                <c:pt idx="81">
                  <c:v>-362752.40874769888</c:v>
                </c:pt>
                <c:pt idx="82">
                  <c:v>390723.60366752604</c:v>
                </c:pt>
                <c:pt idx="83">
                  <c:v>-122249.91289535887</c:v>
                </c:pt>
                <c:pt idx="84">
                  <c:v>436709.11707159411</c:v>
                </c:pt>
                <c:pt idx="85">
                  <c:v>-506292.34259367315</c:v>
                </c:pt>
                <c:pt idx="86">
                  <c:v>863618.20332857035</c:v>
                </c:pt>
                <c:pt idx="87">
                  <c:v>-29899.547382428544</c:v>
                </c:pt>
                <c:pt idx="88">
                  <c:v>-140971.60044383921</c:v>
                </c:pt>
                <c:pt idx="89">
                  <c:v>-62113.593530095648</c:v>
                </c:pt>
                <c:pt idx="90">
                  <c:v>1078381.0702115581</c:v>
                </c:pt>
                <c:pt idx="91">
                  <c:v>-1396399.9091965333</c:v>
                </c:pt>
                <c:pt idx="92">
                  <c:v>55873.048393899575</c:v>
                </c:pt>
                <c:pt idx="93">
                  <c:v>365448.71055063396</c:v>
                </c:pt>
                <c:pt idx="94">
                  <c:v>-1303875.5399834537</c:v>
                </c:pt>
                <c:pt idx="95">
                  <c:v>-48318.510638976935</c:v>
                </c:pt>
                <c:pt idx="96">
                  <c:v>-112290.61658838461</c:v>
                </c:pt>
                <c:pt idx="97">
                  <c:v>671771.45391684351</c:v>
                </c:pt>
                <c:pt idx="98">
                  <c:v>764343.51642563439</c:v>
                </c:pt>
                <c:pt idx="99">
                  <c:v>-418867.17392783891</c:v>
                </c:pt>
                <c:pt idx="100">
                  <c:v>314223.818675132</c:v>
                </c:pt>
                <c:pt idx="101">
                  <c:v>-523248.54219589941</c:v>
                </c:pt>
                <c:pt idx="102">
                  <c:v>635656.4427760418</c:v>
                </c:pt>
                <c:pt idx="103">
                  <c:v>-695467.4329287135</c:v>
                </c:pt>
                <c:pt idx="104">
                  <c:v>-245314.11417417834</c:v>
                </c:pt>
                <c:pt idx="105">
                  <c:v>-210603.60027415375</c:v>
                </c:pt>
                <c:pt idx="106">
                  <c:v>-458251.4070828543</c:v>
                </c:pt>
                <c:pt idx="107">
                  <c:v>-1326403.0581118874</c:v>
                </c:pt>
                <c:pt idx="108">
                  <c:v>-464095.81027428852</c:v>
                </c:pt>
                <c:pt idx="109">
                  <c:v>-183265.98623742629</c:v>
                </c:pt>
                <c:pt idx="110">
                  <c:v>-129238.25445365522</c:v>
                </c:pt>
                <c:pt idx="111">
                  <c:v>-2422344.4913650844</c:v>
                </c:pt>
                <c:pt idx="112">
                  <c:v>217674.94734969712</c:v>
                </c:pt>
                <c:pt idx="113">
                  <c:v>512709.80401429348</c:v>
                </c:pt>
                <c:pt idx="114">
                  <c:v>-241104.75001038332</c:v>
                </c:pt>
                <c:pt idx="115">
                  <c:v>811442.6959286374</c:v>
                </c:pt>
                <c:pt idx="116">
                  <c:v>324440.55385020439</c:v>
                </c:pt>
                <c:pt idx="117">
                  <c:v>-27397.677224695683</c:v>
                </c:pt>
                <c:pt idx="118">
                  <c:v>546554.33469084557</c:v>
                </c:pt>
                <c:pt idx="119">
                  <c:v>1529663.9881561957</c:v>
                </c:pt>
                <c:pt idx="120">
                  <c:v>-317761.82814291422</c:v>
                </c:pt>
                <c:pt idx="121">
                  <c:v>-783787.07697793562</c:v>
                </c:pt>
                <c:pt idx="122">
                  <c:v>-189990.32947248081</c:v>
                </c:pt>
                <c:pt idx="123">
                  <c:v>240059.02975617896</c:v>
                </c:pt>
                <c:pt idx="124">
                  <c:v>-622525.85881345905</c:v>
                </c:pt>
                <c:pt idx="125">
                  <c:v>-2347090.3734657494</c:v>
                </c:pt>
                <c:pt idx="126">
                  <c:v>-460004.86759654945</c:v>
                </c:pt>
                <c:pt idx="127">
                  <c:v>201041.66389212874</c:v>
                </c:pt>
                <c:pt idx="128">
                  <c:v>146066.16484675021</c:v>
                </c:pt>
                <c:pt idx="129">
                  <c:v>30309.208929183893</c:v>
                </c:pt>
                <c:pt idx="130">
                  <c:v>519388.92199414968</c:v>
                </c:pt>
                <c:pt idx="131">
                  <c:v>154824.64146941691</c:v>
                </c:pt>
                <c:pt idx="132">
                  <c:v>-368141.97772196447</c:v>
                </c:pt>
                <c:pt idx="133">
                  <c:v>-195053.13215012057</c:v>
                </c:pt>
                <c:pt idx="134">
                  <c:v>282004.08938882872</c:v>
                </c:pt>
                <c:pt idx="135">
                  <c:v>-543060.66799432319</c:v>
                </c:pt>
                <c:pt idx="136">
                  <c:v>4066073.9576184396</c:v>
                </c:pt>
                <c:pt idx="137">
                  <c:v>1343874.8955781863</c:v>
                </c:pt>
                <c:pt idx="138">
                  <c:v>-414753.54971393943</c:v>
                </c:pt>
                <c:pt idx="139">
                  <c:v>-497381.78372110985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D-45AE-B8CA-7C53E82A9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75400"/>
        <c:axId val="656170152"/>
      </c:scatterChart>
      <c:valAx>
        <c:axId val="65617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SQUARE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170152"/>
        <c:crosses val="autoZero"/>
        <c:crossBetween val="midCat"/>
      </c:valAx>
      <c:valAx>
        <c:axId val="656170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175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'R3'!$O$27:$O$166</c:f>
              <c:numCache>
                <c:formatCode>General</c:formatCode>
                <c:ptCount val="140"/>
                <c:pt idx="0">
                  <c:v>0.35714285714285715</c:v>
                </c:pt>
                <c:pt idx="1">
                  <c:v>1.0714285714285714</c:v>
                </c:pt>
                <c:pt idx="2">
                  <c:v>1.7857142857142858</c:v>
                </c:pt>
                <c:pt idx="3">
                  <c:v>2.5</c:v>
                </c:pt>
                <c:pt idx="4">
                  <c:v>3.2142857142857144</c:v>
                </c:pt>
                <c:pt idx="5">
                  <c:v>3.9285714285714288</c:v>
                </c:pt>
                <c:pt idx="6">
                  <c:v>4.6428571428571423</c:v>
                </c:pt>
                <c:pt idx="7">
                  <c:v>5.3571428571428568</c:v>
                </c:pt>
                <c:pt idx="8">
                  <c:v>6.0714285714285712</c:v>
                </c:pt>
                <c:pt idx="9">
                  <c:v>6.7857142857142856</c:v>
                </c:pt>
                <c:pt idx="10">
                  <c:v>7.5</c:v>
                </c:pt>
                <c:pt idx="11">
                  <c:v>8.2142857142857153</c:v>
                </c:pt>
                <c:pt idx="12">
                  <c:v>8.9285714285714288</c:v>
                </c:pt>
                <c:pt idx="13">
                  <c:v>9.6428571428571441</c:v>
                </c:pt>
                <c:pt idx="14">
                  <c:v>10.357142857142858</c:v>
                </c:pt>
                <c:pt idx="15">
                  <c:v>11.071428571428573</c:v>
                </c:pt>
                <c:pt idx="16">
                  <c:v>11.785714285714286</c:v>
                </c:pt>
                <c:pt idx="17">
                  <c:v>12.5</c:v>
                </c:pt>
                <c:pt idx="18">
                  <c:v>13.214285714285715</c:v>
                </c:pt>
                <c:pt idx="19">
                  <c:v>13.928571428571429</c:v>
                </c:pt>
                <c:pt idx="20">
                  <c:v>14.642857142857144</c:v>
                </c:pt>
                <c:pt idx="21">
                  <c:v>15.357142857142858</c:v>
                </c:pt>
                <c:pt idx="22">
                  <c:v>16.071428571428573</c:v>
                </c:pt>
                <c:pt idx="23">
                  <c:v>16.785714285714288</c:v>
                </c:pt>
                <c:pt idx="24">
                  <c:v>17.5</c:v>
                </c:pt>
                <c:pt idx="25">
                  <c:v>18.214285714285715</c:v>
                </c:pt>
                <c:pt idx="26">
                  <c:v>18.928571428571431</c:v>
                </c:pt>
                <c:pt idx="27">
                  <c:v>19.642857142857142</c:v>
                </c:pt>
                <c:pt idx="28">
                  <c:v>20.357142857142858</c:v>
                </c:pt>
                <c:pt idx="29">
                  <c:v>21.071428571428573</c:v>
                </c:pt>
                <c:pt idx="30">
                  <c:v>21.785714285714288</c:v>
                </c:pt>
                <c:pt idx="31">
                  <c:v>22.5</c:v>
                </c:pt>
                <c:pt idx="32">
                  <c:v>23.214285714285715</c:v>
                </c:pt>
                <c:pt idx="33">
                  <c:v>23.928571428571431</c:v>
                </c:pt>
                <c:pt idx="34">
                  <c:v>24.642857142857142</c:v>
                </c:pt>
                <c:pt idx="35">
                  <c:v>25.357142857142858</c:v>
                </c:pt>
                <c:pt idx="36">
                  <c:v>26.071428571428573</c:v>
                </c:pt>
                <c:pt idx="37">
                  <c:v>26.785714285714288</c:v>
                </c:pt>
                <c:pt idx="38">
                  <c:v>27.5</c:v>
                </c:pt>
                <c:pt idx="39">
                  <c:v>28.214285714285715</c:v>
                </c:pt>
                <c:pt idx="40">
                  <c:v>28.928571428571431</c:v>
                </c:pt>
                <c:pt idx="41">
                  <c:v>29.642857142857142</c:v>
                </c:pt>
                <c:pt idx="42">
                  <c:v>30.357142857142858</c:v>
                </c:pt>
                <c:pt idx="43">
                  <c:v>31.071428571428573</c:v>
                </c:pt>
                <c:pt idx="44">
                  <c:v>31.785714285714288</c:v>
                </c:pt>
                <c:pt idx="45">
                  <c:v>32.5</c:v>
                </c:pt>
                <c:pt idx="46">
                  <c:v>33.214285714285715</c:v>
                </c:pt>
                <c:pt idx="47">
                  <c:v>33.928571428571423</c:v>
                </c:pt>
                <c:pt idx="48">
                  <c:v>34.642857142857139</c:v>
                </c:pt>
                <c:pt idx="49">
                  <c:v>35.357142857142854</c:v>
                </c:pt>
                <c:pt idx="50">
                  <c:v>36.071428571428569</c:v>
                </c:pt>
                <c:pt idx="51">
                  <c:v>36.785714285714285</c:v>
                </c:pt>
                <c:pt idx="52">
                  <c:v>37.5</c:v>
                </c:pt>
                <c:pt idx="53">
                  <c:v>38.214285714285715</c:v>
                </c:pt>
                <c:pt idx="54">
                  <c:v>38.928571428571423</c:v>
                </c:pt>
                <c:pt idx="55">
                  <c:v>39.642857142857139</c:v>
                </c:pt>
                <c:pt idx="56">
                  <c:v>40.357142857142854</c:v>
                </c:pt>
                <c:pt idx="57">
                  <c:v>41.071428571428569</c:v>
                </c:pt>
                <c:pt idx="58">
                  <c:v>41.785714285714285</c:v>
                </c:pt>
                <c:pt idx="59">
                  <c:v>42.5</c:v>
                </c:pt>
                <c:pt idx="60">
                  <c:v>43.214285714285715</c:v>
                </c:pt>
                <c:pt idx="61">
                  <c:v>43.928571428571423</c:v>
                </c:pt>
                <c:pt idx="62">
                  <c:v>44.642857142857139</c:v>
                </c:pt>
                <c:pt idx="63">
                  <c:v>45.357142857142854</c:v>
                </c:pt>
                <c:pt idx="64">
                  <c:v>46.071428571428569</c:v>
                </c:pt>
                <c:pt idx="65">
                  <c:v>46.785714285714285</c:v>
                </c:pt>
                <c:pt idx="66">
                  <c:v>47.5</c:v>
                </c:pt>
                <c:pt idx="67">
                  <c:v>48.214285714285715</c:v>
                </c:pt>
                <c:pt idx="68">
                  <c:v>48.928571428571423</c:v>
                </c:pt>
                <c:pt idx="69">
                  <c:v>49.642857142857139</c:v>
                </c:pt>
                <c:pt idx="70">
                  <c:v>50.357142857142854</c:v>
                </c:pt>
                <c:pt idx="71">
                  <c:v>51.071428571428569</c:v>
                </c:pt>
                <c:pt idx="72">
                  <c:v>51.785714285714285</c:v>
                </c:pt>
                <c:pt idx="73">
                  <c:v>52.5</c:v>
                </c:pt>
                <c:pt idx="74">
                  <c:v>53.214285714285715</c:v>
                </c:pt>
                <c:pt idx="75">
                  <c:v>53.928571428571423</c:v>
                </c:pt>
                <c:pt idx="76">
                  <c:v>54.642857142857139</c:v>
                </c:pt>
                <c:pt idx="77">
                  <c:v>55.357142857142854</c:v>
                </c:pt>
                <c:pt idx="78">
                  <c:v>56.071428571428569</c:v>
                </c:pt>
                <c:pt idx="79">
                  <c:v>56.785714285714285</c:v>
                </c:pt>
                <c:pt idx="80">
                  <c:v>57.5</c:v>
                </c:pt>
                <c:pt idx="81">
                  <c:v>58.214285714285715</c:v>
                </c:pt>
                <c:pt idx="82">
                  <c:v>58.928571428571423</c:v>
                </c:pt>
                <c:pt idx="83">
                  <c:v>59.642857142857139</c:v>
                </c:pt>
                <c:pt idx="84">
                  <c:v>60.357142857142854</c:v>
                </c:pt>
                <c:pt idx="85">
                  <c:v>61.071428571428569</c:v>
                </c:pt>
                <c:pt idx="86">
                  <c:v>61.785714285714285</c:v>
                </c:pt>
                <c:pt idx="87">
                  <c:v>62.5</c:v>
                </c:pt>
                <c:pt idx="88">
                  <c:v>63.214285714285715</c:v>
                </c:pt>
                <c:pt idx="89">
                  <c:v>63.928571428571423</c:v>
                </c:pt>
                <c:pt idx="90">
                  <c:v>64.642857142857153</c:v>
                </c:pt>
                <c:pt idx="91">
                  <c:v>65.357142857142861</c:v>
                </c:pt>
                <c:pt idx="92">
                  <c:v>66.071428571428584</c:v>
                </c:pt>
                <c:pt idx="93">
                  <c:v>66.785714285714292</c:v>
                </c:pt>
                <c:pt idx="94">
                  <c:v>67.5</c:v>
                </c:pt>
                <c:pt idx="95">
                  <c:v>68.214285714285722</c:v>
                </c:pt>
                <c:pt idx="96">
                  <c:v>68.928571428571431</c:v>
                </c:pt>
                <c:pt idx="97">
                  <c:v>69.642857142857153</c:v>
                </c:pt>
                <c:pt idx="98">
                  <c:v>70.357142857142861</c:v>
                </c:pt>
                <c:pt idx="99">
                  <c:v>71.071428571428584</c:v>
                </c:pt>
                <c:pt idx="100">
                  <c:v>71.785714285714292</c:v>
                </c:pt>
                <c:pt idx="101">
                  <c:v>72.5</c:v>
                </c:pt>
                <c:pt idx="102">
                  <c:v>73.214285714285722</c:v>
                </c:pt>
                <c:pt idx="103">
                  <c:v>73.928571428571431</c:v>
                </c:pt>
                <c:pt idx="104">
                  <c:v>74.642857142857153</c:v>
                </c:pt>
                <c:pt idx="105">
                  <c:v>75.357142857142861</c:v>
                </c:pt>
                <c:pt idx="106">
                  <c:v>76.071428571428584</c:v>
                </c:pt>
                <c:pt idx="107">
                  <c:v>76.785714285714292</c:v>
                </c:pt>
                <c:pt idx="108">
                  <c:v>77.5</c:v>
                </c:pt>
                <c:pt idx="109">
                  <c:v>78.214285714285722</c:v>
                </c:pt>
                <c:pt idx="110">
                  <c:v>78.928571428571431</c:v>
                </c:pt>
                <c:pt idx="111">
                  <c:v>79.642857142857153</c:v>
                </c:pt>
                <c:pt idx="112">
                  <c:v>80.357142857142861</c:v>
                </c:pt>
                <c:pt idx="113">
                  <c:v>81.071428571428584</c:v>
                </c:pt>
                <c:pt idx="114">
                  <c:v>81.785714285714292</c:v>
                </c:pt>
                <c:pt idx="115">
                  <c:v>82.5</c:v>
                </c:pt>
                <c:pt idx="116">
                  <c:v>83.214285714285722</c:v>
                </c:pt>
                <c:pt idx="117">
                  <c:v>83.928571428571431</c:v>
                </c:pt>
                <c:pt idx="118">
                  <c:v>84.642857142857153</c:v>
                </c:pt>
                <c:pt idx="119">
                  <c:v>85.357142857142861</c:v>
                </c:pt>
                <c:pt idx="120">
                  <c:v>86.071428571428584</c:v>
                </c:pt>
                <c:pt idx="121">
                  <c:v>86.785714285714292</c:v>
                </c:pt>
                <c:pt idx="122">
                  <c:v>87.5</c:v>
                </c:pt>
                <c:pt idx="123">
                  <c:v>88.214285714285722</c:v>
                </c:pt>
                <c:pt idx="124">
                  <c:v>88.928571428571431</c:v>
                </c:pt>
                <c:pt idx="125">
                  <c:v>89.642857142857153</c:v>
                </c:pt>
                <c:pt idx="126">
                  <c:v>90.357142857142861</c:v>
                </c:pt>
                <c:pt idx="127">
                  <c:v>91.071428571428584</c:v>
                </c:pt>
                <c:pt idx="128">
                  <c:v>91.785714285714292</c:v>
                </c:pt>
                <c:pt idx="129">
                  <c:v>92.5</c:v>
                </c:pt>
                <c:pt idx="130">
                  <c:v>93.214285714285722</c:v>
                </c:pt>
                <c:pt idx="131">
                  <c:v>93.928571428571431</c:v>
                </c:pt>
                <c:pt idx="132">
                  <c:v>94.642857142857153</c:v>
                </c:pt>
                <c:pt idx="133">
                  <c:v>95.357142857142861</c:v>
                </c:pt>
                <c:pt idx="134">
                  <c:v>96.071428571428584</c:v>
                </c:pt>
                <c:pt idx="135">
                  <c:v>96.785714285714292</c:v>
                </c:pt>
                <c:pt idx="136">
                  <c:v>97.5</c:v>
                </c:pt>
                <c:pt idx="137">
                  <c:v>98.214285714285722</c:v>
                </c:pt>
                <c:pt idx="138">
                  <c:v>98.928571428571431</c:v>
                </c:pt>
                <c:pt idx="139">
                  <c:v>99.642857142857153</c:v>
                </c:pt>
              </c:numCache>
            </c:numRef>
          </c:xVal>
          <c:yVal>
            <c:numRef>
              <c:f>'R3'!$P$27:$P$166</c:f>
              <c:numCache>
                <c:formatCode>General</c:formatCode>
                <c:ptCount val="140"/>
                <c:pt idx="0">
                  <c:v>305000</c:v>
                </c:pt>
                <c:pt idx="1">
                  <c:v>339995</c:v>
                </c:pt>
                <c:pt idx="2">
                  <c:v>359000</c:v>
                </c:pt>
                <c:pt idx="3">
                  <c:v>365000</c:v>
                </c:pt>
                <c:pt idx="4">
                  <c:v>369900</c:v>
                </c:pt>
                <c:pt idx="5">
                  <c:v>379800</c:v>
                </c:pt>
                <c:pt idx="6">
                  <c:v>449000</c:v>
                </c:pt>
                <c:pt idx="7">
                  <c:v>530000</c:v>
                </c:pt>
                <c:pt idx="8">
                  <c:v>549000</c:v>
                </c:pt>
                <c:pt idx="9">
                  <c:v>549950</c:v>
                </c:pt>
                <c:pt idx="10">
                  <c:v>625000</c:v>
                </c:pt>
                <c:pt idx="11">
                  <c:v>649800</c:v>
                </c:pt>
                <c:pt idx="12">
                  <c:v>649950</c:v>
                </c:pt>
                <c:pt idx="13">
                  <c:v>655000</c:v>
                </c:pt>
                <c:pt idx="14">
                  <c:v>675000</c:v>
                </c:pt>
                <c:pt idx="15">
                  <c:v>684500</c:v>
                </c:pt>
                <c:pt idx="16">
                  <c:v>685000</c:v>
                </c:pt>
                <c:pt idx="17">
                  <c:v>689888</c:v>
                </c:pt>
                <c:pt idx="18">
                  <c:v>698000</c:v>
                </c:pt>
                <c:pt idx="19">
                  <c:v>707990</c:v>
                </c:pt>
                <c:pt idx="20">
                  <c:v>725000</c:v>
                </c:pt>
                <c:pt idx="21">
                  <c:v>750000</c:v>
                </c:pt>
                <c:pt idx="22">
                  <c:v>750000</c:v>
                </c:pt>
                <c:pt idx="23">
                  <c:v>765000</c:v>
                </c:pt>
                <c:pt idx="24">
                  <c:v>769000</c:v>
                </c:pt>
                <c:pt idx="25">
                  <c:v>769990</c:v>
                </c:pt>
                <c:pt idx="26">
                  <c:v>799000</c:v>
                </c:pt>
                <c:pt idx="27">
                  <c:v>799000</c:v>
                </c:pt>
                <c:pt idx="28">
                  <c:v>829950</c:v>
                </c:pt>
                <c:pt idx="29">
                  <c:v>835000</c:v>
                </c:pt>
                <c:pt idx="30">
                  <c:v>850000</c:v>
                </c:pt>
                <c:pt idx="31">
                  <c:v>850000</c:v>
                </c:pt>
                <c:pt idx="32">
                  <c:v>888000</c:v>
                </c:pt>
                <c:pt idx="33">
                  <c:v>891990</c:v>
                </c:pt>
                <c:pt idx="34">
                  <c:v>892000</c:v>
                </c:pt>
                <c:pt idx="35">
                  <c:v>899000</c:v>
                </c:pt>
                <c:pt idx="36">
                  <c:v>908000</c:v>
                </c:pt>
                <c:pt idx="37">
                  <c:v>949000</c:v>
                </c:pt>
                <c:pt idx="38">
                  <c:v>949950</c:v>
                </c:pt>
                <c:pt idx="39">
                  <c:v>949950</c:v>
                </c:pt>
                <c:pt idx="40">
                  <c:v>950000</c:v>
                </c:pt>
                <c:pt idx="41">
                  <c:v>950000</c:v>
                </c:pt>
                <c:pt idx="42">
                  <c:v>950000</c:v>
                </c:pt>
                <c:pt idx="43">
                  <c:v>975000</c:v>
                </c:pt>
                <c:pt idx="44">
                  <c:v>979000</c:v>
                </c:pt>
                <c:pt idx="45">
                  <c:v>985000</c:v>
                </c:pt>
                <c:pt idx="46">
                  <c:v>998000</c:v>
                </c:pt>
                <c:pt idx="47">
                  <c:v>999950</c:v>
                </c:pt>
                <c:pt idx="48">
                  <c:v>1049000</c:v>
                </c:pt>
                <c:pt idx="49">
                  <c:v>1088000</c:v>
                </c:pt>
                <c:pt idx="50">
                  <c:v>1098888</c:v>
                </c:pt>
                <c:pt idx="51">
                  <c:v>1195000</c:v>
                </c:pt>
                <c:pt idx="52">
                  <c:v>1198888</c:v>
                </c:pt>
                <c:pt idx="53">
                  <c:v>1208000</c:v>
                </c:pt>
                <c:pt idx="54">
                  <c:v>1239000</c:v>
                </c:pt>
                <c:pt idx="55">
                  <c:v>1250000</c:v>
                </c:pt>
                <c:pt idx="56">
                  <c:v>1288000</c:v>
                </c:pt>
                <c:pt idx="57">
                  <c:v>1300000</c:v>
                </c:pt>
                <c:pt idx="58">
                  <c:v>1325000</c:v>
                </c:pt>
                <c:pt idx="59">
                  <c:v>1350000</c:v>
                </c:pt>
                <c:pt idx="60">
                  <c:v>1374950</c:v>
                </c:pt>
                <c:pt idx="61">
                  <c:v>1399988</c:v>
                </c:pt>
                <c:pt idx="62">
                  <c:v>1400000</c:v>
                </c:pt>
                <c:pt idx="63">
                  <c:v>1479800</c:v>
                </c:pt>
                <c:pt idx="64">
                  <c:v>1490000</c:v>
                </c:pt>
                <c:pt idx="65">
                  <c:v>1495555</c:v>
                </c:pt>
                <c:pt idx="66">
                  <c:v>1498000</c:v>
                </c:pt>
                <c:pt idx="67">
                  <c:v>1498000</c:v>
                </c:pt>
                <c:pt idx="68">
                  <c:v>1500000</c:v>
                </c:pt>
                <c:pt idx="69">
                  <c:v>1549000</c:v>
                </c:pt>
                <c:pt idx="70">
                  <c:v>1575000</c:v>
                </c:pt>
                <c:pt idx="71">
                  <c:v>1649000</c:v>
                </c:pt>
                <c:pt idx="72">
                  <c:v>1649995</c:v>
                </c:pt>
                <c:pt idx="73">
                  <c:v>1649999</c:v>
                </c:pt>
                <c:pt idx="74">
                  <c:v>1650000</c:v>
                </c:pt>
                <c:pt idx="75">
                  <c:v>1690000</c:v>
                </c:pt>
                <c:pt idx="76">
                  <c:v>1695000</c:v>
                </c:pt>
                <c:pt idx="77">
                  <c:v>1799000</c:v>
                </c:pt>
                <c:pt idx="78">
                  <c:v>1800000</c:v>
                </c:pt>
                <c:pt idx="79">
                  <c:v>1850000</c:v>
                </c:pt>
                <c:pt idx="80">
                  <c:v>1898000</c:v>
                </c:pt>
                <c:pt idx="81">
                  <c:v>1988000</c:v>
                </c:pt>
                <c:pt idx="82">
                  <c:v>1988000</c:v>
                </c:pt>
                <c:pt idx="83">
                  <c:v>1988888</c:v>
                </c:pt>
                <c:pt idx="84">
                  <c:v>1998000</c:v>
                </c:pt>
                <c:pt idx="85">
                  <c:v>1998000</c:v>
                </c:pt>
                <c:pt idx="86">
                  <c:v>1998888</c:v>
                </c:pt>
                <c:pt idx="87">
                  <c:v>1999000</c:v>
                </c:pt>
                <c:pt idx="88">
                  <c:v>2100000</c:v>
                </c:pt>
                <c:pt idx="89">
                  <c:v>2198800</c:v>
                </c:pt>
                <c:pt idx="90">
                  <c:v>2298000</c:v>
                </c:pt>
                <c:pt idx="91">
                  <c:v>2350000</c:v>
                </c:pt>
                <c:pt idx="92">
                  <c:v>2350000</c:v>
                </c:pt>
                <c:pt idx="93">
                  <c:v>2354000</c:v>
                </c:pt>
                <c:pt idx="94">
                  <c:v>2398000</c:v>
                </c:pt>
                <c:pt idx="95">
                  <c:v>2450000</c:v>
                </c:pt>
                <c:pt idx="96">
                  <c:v>2460000</c:v>
                </c:pt>
                <c:pt idx="97">
                  <c:v>2490000</c:v>
                </c:pt>
                <c:pt idx="98">
                  <c:v>2495000</c:v>
                </c:pt>
                <c:pt idx="99">
                  <c:v>2499800</c:v>
                </c:pt>
                <c:pt idx="100">
                  <c:v>2500000</c:v>
                </c:pt>
                <c:pt idx="101">
                  <c:v>2649950</c:v>
                </c:pt>
                <c:pt idx="102">
                  <c:v>2689950</c:v>
                </c:pt>
                <c:pt idx="103">
                  <c:v>2698000</c:v>
                </c:pt>
                <c:pt idx="104">
                  <c:v>2725000</c:v>
                </c:pt>
                <c:pt idx="105">
                  <c:v>2745000</c:v>
                </c:pt>
                <c:pt idx="106">
                  <c:v>2750000</c:v>
                </c:pt>
                <c:pt idx="107">
                  <c:v>2785950</c:v>
                </c:pt>
                <c:pt idx="108">
                  <c:v>2788880</c:v>
                </c:pt>
                <c:pt idx="109">
                  <c:v>2836000</c:v>
                </c:pt>
                <c:pt idx="110">
                  <c:v>2848000</c:v>
                </c:pt>
                <c:pt idx="111">
                  <c:v>2880000</c:v>
                </c:pt>
                <c:pt idx="112">
                  <c:v>2895000</c:v>
                </c:pt>
                <c:pt idx="113">
                  <c:v>2949995</c:v>
                </c:pt>
                <c:pt idx="114">
                  <c:v>2988000</c:v>
                </c:pt>
                <c:pt idx="115">
                  <c:v>3078950</c:v>
                </c:pt>
                <c:pt idx="116">
                  <c:v>3188888</c:v>
                </c:pt>
                <c:pt idx="117">
                  <c:v>3198000</c:v>
                </c:pt>
                <c:pt idx="118">
                  <c:v>3250000</c:v>
                </c:pt>
                <c:pt idx="119">
                  <c:v>3298000</c:v>
                </c:pt>
                <c:pt idx="120">
                  <c:v>3488888</c:v>
                </c:pt>
                <c:pt idx="121">
                  <c:v>3498000</c:v>
                </c:pt>
                <c:pt idx="122">
                  <c:v>3499000</c:v>
                </c:pt>
                <c:pt idx="123">
                  <c:v>3500000</c:v>
                </c:pt>
                <c:pt idx="124">
                  <c:v>3588888</c:v>
                </c:pt>
                <c:pt idx="125">
                  <c:v>3588888</c:v>
                </c:pt>
                <c:pt idx="126">
                  <c:v>3699000</c:v>
                </c:pt>
                <c:pt idx="127">
                  <c:v>3800000</c:v>
                </c:pt>
                <c:pt idx="128">
                  <c:v>3898000</c:v>
                </c:pt>
                <c:pt idx="129">
                  <c:v>3900000</c:v>
                </c:pt>
                <c:pt idx="130">
                  <c:v>3988800</c:v>
                </c:pt>
                <c:pt idx="131">
                  <c:v>4500000</c:v>
                </c:pt>
                <c:pt idx="132">
                  <c:v>4588000</c:v>
                </c:pt>
                <c:pt idx="133">
                  <c:v>4800000</c:v>
                </c:pt>
                <c:pt idx="134">
                  <c:v>4988000</c:v>
                </c:pt>
                <c:pt idx="135">
                  <c:v>5580000</c:v>
                </c:pt>
                <c:pt idx="136">
                  <c:v>5980000</c:v>
                </c:pt>
                <c:pt idx="137">
                  <c:v>6888000</c:v>
                </c:pt>
                <c:pt idx="138">
                  <c:v>9988000</c:v>
                </c:pt>
                <c:pt idx="139">
                  <c:v>15000000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F-4DFA-B1A8-8576150E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84912"/>
        <c:axId val="656189832"/>
      </c:scatterChart>
      <c:valAx>
        <c:axId val="65618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189832"/>
        <c:crosses val="autoZero"/>
        <c:crossBetween val="midCat"/>
      </c:valAx>
      <c:valAx>
        <c:axId val="656189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184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'R4'!$C$2:$C$141</c:f>
              <c:numCache>
                <c:formatCode>General</c:formatCode>
                <c:ptCount val="140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4</c:v>
                </c:pt>
                <c:pt idx="49">
                  <c:v>6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13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5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8</c:v>
                </c:pt>
                <c:pt idx="87">
                  <c:v>4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2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5</c:v>
                </c:pt>
                <c:pt idx="110">
                  <c:v>3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6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</c:numCache>
            </c:numRef>
          </c:xVal>
          <c:yVal>
            <c:numRef>
              <c:f>'R4'!$L$26:$L$165</c:f>
              <c:numCache>
                <c:formatCode>General</c:formatCode>
                <c:ptCount val="140"/>
                <c:pt idx="0">
                  <c:v>-473356.34351320472</c:v>
                </c:pt>
                <c:pt idx="1">
                  <c:v>-314662.92575878242</c:v>
                </c:pt>
                <c:pt idx="2">
                  <c:v>687643.82817565883</c:v>
                </c:pt>
                <c:pt idx="3">
                  <c:v>573474.81820682669</c:v>
                </c:pt>
                <c:pt idx="4">
                  <c:v>63585.800908628968</c:v>
                </c:pt>
                <c:pt idx="5">
                  <c:v>1095993.6365934392</c:v>
                </c:pt>
                <c:pt idx="6">
                  <c:v>-312643.56685166142</c:v>
                </c:pt>
                <c:pt idx="7">
                  <c:v>-7554.6771625182591</c:v>
                </c:pt>
                <c:pt idx="8">
                  <c:v>-365077.81161551992</c:v>
                </c:pt>
                <c:pt idx="9">
                  <c:v>-640063.16698137345</c:v>
                </c:pt>
                <c:pt idx="10">
                  <c:v>490966.48555800319</c:v>
                </c:pt>
                <c:pt idx="11">
                  <c:v>-298984.52665863838</c:v>
                </c:pt>
                <c:pt idx="12">
                  <c:v>-666015.1783145275</c:v>
                </c:pt>
                <c:pt idx="13">
                  <c:v>-244451.52081518061</c:v>
                </c:pt>
                <c:pt idx="14">
                  <c:v>-108123.93768428604</c:v>
                </c:pt>
                <c:pt idx="15">
                  <c:v>-214626.67574564496</c:v>
                </c:pt>
                <c:pt idx="16">
                  <c:v>15055.685817426885</c:v>
                </c:pt>
                <c:pt idx="17">
                  <c:v>-624066.35236637411</c:v>
                </c:pt>
                <c:pt idx="18">
                  <c:v>-895671.62776256492</c:v>
                </c:pt>
                <c:pt idx="19">
                  <c:v>-817008.10377010982</c:v>
                </c:pt>
                <c:pt idx="20">
                  <c:v>-135909.46025986795</c:v>
                </c:pt>
                <c:pt idx="21">
                  <c:v>580476.36213694536</c:v>
                </c:pt>
                <c:pt idx="22">
                  <c:v>417065.51760720834</c:v>
                </c:pt>
                <c:pt idx="23">
                  <c:v>-187742.73636358022</c:v>
                </c:pt>
                <c:pt idx="24">
                  <c:v>-358689.61961691687</c:v>
                </c:pt>
                <c:pt idx="25">
                  <c:v>48525.792055459577</c:v>
                </c:pt>
                <c:pt idx="26">
                  <c:v>203155.77434912079</c:v>
                </c:pt>
                <c:pt idx="27">
                  <c:v>-45658.72349196719</c:v>
                </c:pt>
                <c:pt idx="28">
                  <c:v>60760.778775705374</c:v>
                </c:pt>
                <c:pt idx="29">
                  <c:v>277650.85845422989</c:v>
                </c:pt>
                <c:pt idx="30">
                  <c:v>-189242.01340515935</c:v>
                </c:pt>
                <c:pt idx="31">
                  <c:v>-206742.73636358022</c:v>
                </c:pt>
                <c:pt idx="32">
                  <c:v>128683.15533478511</c:v>
                </c:pt>
                <c:pt idx="33">
                  <c:v>-121535.79999122699</c:v>
                </c:pt>
                <c:pt idx="34">
                  <c:v>-443794.45235463814</c:v>
                </c:pt>
                <c:pt idx="35">
                  <c:v>-469683.74562489055</c:v>
                </c:pt>
                <c:pt idx="36">
                  <c:v>-379874.56207131594</c:v>
                </c:pt>
                <c:pt idx="37">
                  <c:v>-7592.6035660393536</c:v>
                </c:pt>
                <c:pt idx="38">
                  <c:v>-269542.04852669872</c:v>
                </c:pt>
                <c:pt idx="39">
                  <c:v>205123.72193762613</c:v>
                </c:pt>
                <c:pt idx="40">
                  <c:v>-318624.65597753413</c:v>
                </c:pt>
                <c:pt idx="41">
                  <c:v>-504876.27806237387</c:v>
                </c:pt>
                <c:pt idx="42">
                  <c:v>-289255.47442493914</c:v>
                </c:pt>
                <c:pt idx="43">
                  <c:v>372505.36072831508</c:v>
                </c:pt>
                <c:pt idx="44">
                  <c:v>-1064248.5375754097</c:v>
                </c:pt>
                <c:pt idx="45">
                  <c:v>1382718.3884661081</c:v>
                </c:pt>
                <c:pt idx="46">
                  <c:v>-196144.49124596082</c:v>
                </c:pt>
                <c:pt idx="47">
                  <c:v>2003263.1376284463</c:v>
                </c:pt>
                <c:pt idx="48">
                  <c:v>424962.40086054523</c:v>
                </c:pt>
                <c:pt idx="49">
                  <c:v>632952.35665549152</c:v>
                </c:pt>
                <c:pt idx="50">
                  <c:v>34173.147190967342</c:v>
                </c:pt>
                <c:pt idx="51">
                  <c:v>-867114.99587661633</c:v>
                </c:pt>
                <c:pt idx="52">
                  <c:v>-296101.16202323232</c:v>
                </c:pt>
                <c:pt idx="53">
                  <c:v>1879505.1988931107</c:v>
                </c:pt>
                <c:pt idx="54">
                  <c:v>888623.46100771707</c:v>
                </c:pt>
                <c:pt idx="55">
                  <c:v>-2583340.492543079</c:v>
                </c:pt>
                <c:pt idx="56">
                  <c:v>1278970.0292116394</c:v>
                </c:pt>
                <c:pt idx="57">
                  <c:v>545703.2962779738</c:v>
                </c:pt>
                <c:pt idx="58">
                  <c:v>87876.573089207523</c:v>
                </c:pt>
                <c:pt idx="59">
                  <c:v>-174783.84348692978</c:v>
                </c:pt>
                <c:pt idx="60">
                  <c:v>-807738.97138070967</c:v>
                </c:pt>
                <c:pt idx="61">
                  <c:v>-455863.13280777342</c:v>
                </c:pt>
                <c:pt idx="62">
                  <c:v>11831.769807363395</c:v>
                </c:pt>
                <c:pt idx="63">
                  <c:v>1592771.2342431657</c:v>
                </c:pt>
                <c:pt idx="64">
                  <c:v>-51570.66990401689</c:v>
                </c:pt>
                <c:pt idx="65">
                  <c:v>-557855.33129656315</c:v>
                </c:pt>
                <c:pt idx="66">
                  <c:v>345083.68652494857</c:v>
                </c:pt>
                <c:pt idx="67">
                  <c:v>466310.10941347666</c:v>
                </c:pt>
                <c:pt idx="68">
                  <c:v>1400244.3686961676</c:v>
                </c:pt>
                <c:pt idx="69">
                  <c:v>352179.17835302558</c:v>
                </c:pt>
                <c:pt idx="70">
                  <c:v>-213275.4712374321</c:v>
                </c:pt>
                <c:pt idx="71">
                  <c:v>447163.9833447109</c:v>
                </c:pt>
                <c:pt idx="72">
                  <c:v>-168481.1797295711</c:v>
                </c:pt>
                <c:pt idx="73">
                  <c:v>-442892.35372245498</c:v>
                </c:pt>
                <c:pt idx="74">
                  <c:v>-126820.08883489482</c:v>
                </c:pt>
                <c:pt idx="75">
                  <c:v>-24879.758496503578</c:v>
                </c:pt>
                <c:pt idx="76">
                  <c:v>150892.64874928817</c:v>
                </c:pt>
                <c:pt idx="77">
                  <c:v>783025.13231654465</c:v>
                </c:pt>
                <c:pt idx="78">
                  <c:v>18840.052106464282</c:v>
                </c:pt>
                <c:pt idx="79">
                  <c:v>-326984.78363272641</c:v>
                </c:pt>
                <c:pt idx="80">
                  <c:v>519169.94439076586</c:v>
                </c:pt>
                <c:pt idx="81">
                  <c:v>-337162.26737594814</c:v>
                </c:pt>
                <c:pt idx="82">
                  <c:v>534308.70865787193</c:v>
                </c:pt>
                <c:pt idx="83">
                  <c:v>-177927.72308382625</c:v>
                </c:pt>
                <c:pt idx="84">
                  <c:v>332687.31952655967</c:v>
                </c:pt>
                <c:pt idx="85">
                  <c:v>-372632.81604210474</c:v>
                </c:pt>
                <c:pt idx="86">
                  <c:v>900674.82320927503</c:v>
                </c:pt>
                <c:pt idx="87">
                  <c:v>-139638.17459546495</c:v>
                </c:pt>
                <c:pt idx="88">
                  <c:v>-246817.02568442374</c:v>
                </c:pt>
                <c:pt idx="89">
                  <c:v>36685.834611465223</c:v>
                </c:pt>
                <c:pt idx="90">
                  <c:v>1118957.5134800049</c:v>
                </c:pt>
                <c:pt idx="91">
                  <c:v>-1472768.1283747759</c:v>
                </c:pt>
                <c:pt idx="92">
                  <c:v>-26106.835812045261</c:v>
                </c:pt>
                <c:pt idx="93">
                  <c:v>243636.28245842084</c:v>
                </c:pt>
                <c:pt idx="94">
                  <c:v>-1328872.3062691009</c:v>
                </c:pt>
                <c:pt idx="95">
                  <c:v>-49592.603566039354</c:v>
                </c:pt>
                <c:pt idx="96">
                  <c:v>-55960.010634035803</c:v>
                </c:pt>
                <c:pt idx="97">
                  <c:v>517928.90342759853</c:v>
                </c:pt>
                <c:pt idx="98">
                  <c:v>679172.36544786766</c:v>
                </c:pt>
                <c:pt idx="99">
                  <c:v>-513853.93987130327</c:v>
                </c:pt>
                <c:pt idx="100">
                  <c:v>426008.4430627902</c:v>
                </c:pt>
                <c:pt idx="101">
                  <c:v>-553860.18344863411</c:v>
                </c:pt>
                <c:pt idx="102">
                  <c:v>641272.45397956157</c:v>
                </c:pt>
                <c:pt idx="103">
                  <c:v>-614479.48386404477</c:v>
                </c:pt>
                <c:pt idx="104">
                  <c:v>-261315.17294000369</c:v>
                </c:pt>
                <c:pt idx="105">
                  <c:v>-236580.02834037459</c:v>
                </c:pt>
                <c:pt idx="106">
                  <c:v>-313076.27806237387</c:v>
                </c:pt>
                <c:pt idx="107">
                  <c:v>-1302829.4051860096</c:v>
                </c:pt>
                <c:pt idx="108">
                  <c:v>-491039.92947784578</c:v>
                </c:pt>
                <c:pt idx="109">
                  <c:v>-54446.419235908426</c:v>
                </c:pt>
                <c:pt idx="110">
                  <c:v>-10592.383237294271</c:v>
                </c:pt>
                <c:pt idx="111">
                  <c:v>-2560511.6445145514</c:v>
                </c:pt>
                <c:pt idx="112">
                  <c:v>182667.44955297699</c:v>
                </c:pt>
                <c:pt idx="113">
                  <c:v>308734.13156929985</c:v>
                </c:pt>
                <c:pt idx="114">
                  <c:v>-237025.01010430977</c:v>
                </c:pt>
                <c:pt idx="115">
                  <c:v>827482.9782713973</c:v>
                </c:pt>
                <c:pt idx="116">
                  <c:v>311650.85845422989</c:v>
                </c:pt>
                <c:pt idx="117">
                  <c:v>-159866.4762581957</c:v>
                </c:pt>
                <c:pt idx="118">
                  <c:v>324499.66827881103</c:v>
                </c:pt>
                <c:pt idx="119">
                  <c:v>1420611.161416831</c:v>
                </c:pt>
                <c:pt idx="120">
                  <c:v>-304103.37190596946</c:v>
                </c:pt>
                <c:pt idx="121">
                  <c:v>-843259.25934730284</c:v>
                </c:pt>
                <c:pt idx="122">
                  <c:v>-295976.36659406777</c:v>
                </c:pt>
                <c:pt idx="123">
                  <c:v>190885.88944032276</c:v>
                </c:pt>
                <c:pt idx="124">
                  <c:v>-558441.95532983216</c:v>
                </c:pt>
                <c:pt idx="125">
                  <c:v>-2308902.176181891</c:v>
                </c:pt>
                <c:pt idx="126">
                  <c:v>-476493.40035128454</c:v>
                </c:pt>
                <c:pt idx="127">
                  <c:v>369724.25312778936</c:v>
                </c:pt>
                <c:pt idx="128">
                  <c:v>238678.17599004274</c:v>
                </c:pt>
                <c:pt idx="129">
                  <c:v>-45364.331888911896</c:v>
                </c:pt>
                <c:pt idx="130">
                  <c:v>595748.91471278574</c:v>
                </c:pt>
                <c:pt idx="131">
                  <c:v>210947.20609081886</c:v>
                </c:pt>
                <c:pt idx="132">
                  <c:v>-280528.92853173614</c:v>
                </c:pt>
                <c:pt idx="133">
                  <c:v>-244387.7328766929</c:v>
                </c:pt>
                <c:pt idx="134">
                  <c:v>269900.19446652569</c:v>
                </c:pt>
                <c:pt idx="135">
                  <c:v>-395278.0329447547</c:v>
                </c:pt>
                <c:pt idx="136">
                  <c:v>3925215.8192910068</c:v>
                </c:pt>
                <c:pt idx="137">
                  <c:v>1236630.5159517473</c:v>
                </c:pt>
                <c:pt idx="138">
                  <c:v>-280510.26241963729</c:v>
                </c:pt>
                <c:pt idx="139">
                  <c:v>-492270.88509682612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2-4A8A-8F00-D2063571E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27480"/>
        <c:axId val="649827808"/>
      </c:scatterChart>
      <c:valAx>
        <c:axId val="64982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827808"/>
        <c:crosses val="autoZero"/>
        <c:crossBetween val="midCat"/>
      </c:valAx>
      <c:valAx>
        <c:axId val="64982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827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SQUARE FEET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'R4'!$D$2:$D$141</c:f>
              <c:numCache>
                <c:formatCode>General</c:formatCode>
                <c:ptCount val="140"/>
                <c:pt idx="0">
                  <c:v>1730</c:v>
                </c:pt>
                <c:pt idx="1">
                  <c:v>810</c:v>
                </c:pt>
                <c:pt idx="2">
                  <c:v>3530</c:v>
                </c:pt>
                <c:pt idx="3">
                  <c:v>3600</c:v>
                </c:pt>
                <c:pt idx="4">
                  <c:v>1380</c:v>
                </c:pt>
                <c:pt idx="5">
                  <c:v>2857</c:v>
                </c:pt>
                <c:pt idx="6">
                  <c:v>1105</c:v>
                </c:pt>
                <c:pt idx="7">
                  <c:v>2460</c:v>
                </c:pt>
                <c:pt idx="8">
                  <c:v>2740</c:v>
                </c:pt>
                <c:pt idx="9">
                  <c:v>2437</c:v>
                </c:pt>
                <c:pt idx="10">
                  <c:v>4304</c:v>
                </c:pt>
                <c:pt idx="11">
                  <c:v>2120</c:v>
                </c:pt>
                <c:pt idx="12">
                  <c:v>5780</c:v>
                </c:pt>
                <c:pt idx="13">
                  <c:v>1001</c:v>
                </c:pt>
                <c:pt idx="14">
                  <c:v>1919</c:v>
                </c:pt>
                <c:pt idx="15">
                  <c:v>1351</c:v>
                </c:pt>
                <c:pt idx="16">
                  <c:v>1640</c:v>
                </c:pt>
                <c:pt idx="17">
                  <c:v>1750</c:v>
                </c:pt>
                <c:pt idx="18">
                  <c:v>4560</c:v>
                </c:pt>
                <c:pt idx="19">
                  <c:v>3400</c:v>
                </c:pt>
                <c:pt idx="20">
                  <c:v>1970</c:v>
                </c:pt>
                <c:pt idx="21">
                  <c:v>2300</c:v>
                </c:pt>
                <c:pt idx="22">
                  <c:v>2020</c:v>
                </c:pt>
                <c:pt idx="23">
                  <c:v>2570</c:v>
                </c:pt>
                <c:pt idx="24">
                  <c:v>2330</c:v>
                </c:pt>
                <c:pt idx="25">
                  <c:v>1400</c:v>
                </c:pt>
                <c:pt idx="26">
                  <c:v>1440</c:v>
                </c:pt>
                <c:pt idx="27">
                  <c:v>4800</c:v>
                </c:pt>
                <c:pt idx="28">
                  <c:v>1430</c:v>
                </c:pt>
                <c:pt idx="29">
                  <c:v>1250</c:v>
                </c:pt>
                <c:pt idx="30">
                  <c:v>1008</c:v>
                </c:pt>
                <c:pt idx="31">
                  <c:v>2570</c:v>
                </c:pt>
                <c:pt idx="32">
                  <c:v>5050</c:v>
                </c:pt>
                <c:pt idx="33">
                  <c:v>2690</c:v>
                </c:pt>
                <c:pt idx="34">
                  <c:v>4140</c:v>
                </c:pt>
                <c:pt idx="35">
                  <c:v>4850</c:v>
                </c:pt>
                <c:pt idx="36">
                  <c:v>2200</c:v>
                </c:pt>
                <c:pt idx="37">
                  <c:v>2270</c:v>
                </c:pt>
                <c:pt idx="38">
                  <c:v>4381</c:v>
                </c:pt>
                <c:pt idx="39">
                  <c:v>3770</c:v>
                </c:pt>
                <c:pt idx="40">
                  <c:v>4600</c:v>
                </c:pt>
                <c:pt idx="41">
                  <c:v>3770</c:v>
                </c:pt>
                <c:pt idx="42">
                  <c:v>2002</c:v>
                </c:pt>
                <c:pt idx="43">
                  <c:v>4586</c:v>
                </c:pt>
                <c:pt idx="44">
                  <c:v>4380</c:v>
                </c:pt>
                <c:pt idx="45">
                  <c:v>2288</c:v>
                </c:pt>
                <c:pt idx="46">
                  <c:v>2040</c:v>
                </c:pt>
                <c:pt idx="47">
                  <c:v>5090</c:v>
                </c:pt>
                <c:pt idx="48">
                  <c:v>2260</c:v>
                </c:pt>
                <c:pt idx="49">
                  <c:v>5701</c:v>
                </c:pt>
                <c:pt idx="50">
                  <c:v>1751</c:v>
                </c:pt>
                <c:pt idx="51">
                  <c:v>3180</c:v>
                </c:pt>
                <c:pt idx="52">
                  <c:v>1320</c:v>
                </c:pt>
                <c:pt idx="53">
                  <c:v>2740</c:v>
                </c:pt>
                <c:pt idx="54">
                  <c:v>5489</c:v>
                </c:pt>
                <c:pt idx="55">
                  <c:v>15360</c:v>
                </c:pt>
                <c:pt idx="56">
                  <c:v>7594</c:v>
                </c:pt>
                <c:pt idx="57">
                  <c:v>2520</c:v>
                </c:pt>
                <c:pt idx="58">
                  <c:v>4130</c:v>
                </c:pt>
                <c:pt idx="59">
                  <c:v>2812</c:v>
                </c:pt>
                <c:pt idx="60">
                  <c:v>5360</c:v>
                </c:pt>
                <c:pt idx="61">
                  <c:v>1254</c:v>
                </c:pt>
                <c:pt idx="62">
                  <c:v>1474</c:v>
                </c:pt>
                <c:pt idx="63">
                  <c:v>4848</c:v>
                </c:pt>
                <c:pt idx="64">
                  <c:v>5761</c:v>
                </c:pt>
                <c:pt idx="65">
                  <c:v>3914</c:v>
                </c:pt>
                <c:pt idx="66">
                  <c:v>3850</c:v>
                </c:pt>
                <c:pt idx="67">
                  <c:v>5130</c:v>
                </c:pt>
                <c:pt idx="68">
                  <c:v>4568</c:v>
                </c:pt>
                <c:pt idx="69">
                  <c:v>4998</c:v>
                </c:pt>
                <c:pt idx="70">
                  <c:v>889</c:v>
                </c:pt>
                <c:pt idx="71">
                  <c:v>4309</c:v>
                </c:pt>
                <c:pt idx="72">
                  <c:v>1360</c:v>
                </c:pt>
                <c:pt idx="73">
                  <c:v>6200</c:v>
                </c:pt>
                <c:pt idx="74">
                  <c:v>3390</c:v>
                </c:pt>
                <c:pt idx="75">
                  <c:v>2620</c:v>
                </c:pt>
                <c:pt idx="76">
                  <c:v>1700</c:v>
                </c:pt>
                <c:pt idx="77">
                  <c:v>5102</c:v>
                </c:pt>
                <c:pt idx="78">
                  <c:v>6389</c:v>
                </c:pt>
                <c:pt idx="79">
                  <c:v>8277</c:v>
                </c:pt>
                <c:pt idx="80">
                  <c:v>4397</c:v>
                </c:pt>
                <c:pt idx="81">
                  <c:v>1558</c:v>
                </c:pt>
                <c:pt idx="82">
                  <c:v>3800</c:v>
                </c:pt>
                <c:pt idx="83">
                  <c:v>2540</c:v>
                </c:pt>
                <c:pt idx="84">
                  <c:v>2420</c:v>
                </c:pt>
                <c:pt idx="85">
                  <c:v>2750</c:v>
                </c:pt>
                <c:pt idx="86">
                  <c:v>3470</c:v>
                </c:pt>
                <c:pt idx="87">
                  <c:v>3560</c:v>
                </c:pt>
                <c:pt idx="88">
                  <c:v>1012</c:v>
                </c:pt>
                <c:pt idx="89">
                  <c:v>4645</c:v>
                </c:pt>
                <c:pt idx="90">
                  <c:v>6500</c:v>
                </c:pt>
                <c:pt idx="91">
                  <c:v>7950</c:v>
                </c:pt>
                <c:pt idx="92">
                  <c:v>5030</c:v>
                </c:pt>
                <c:pt idx="93">
                  <c:v>2480</c:v>
                </c:pt>
                <c:pt idx="94">
                  <c:v>4987</c:v>
                </c:pt>
                <c:pt idx="95">
                  <c:v>2270</c:v>
                </c:pt>
                <c:pt idx="96">
                  <c:v>978</c:v>
                </c:pt>
                <c:pt idx="97">
                  <c:v>3360</c:v>
                </c:pt>
                <c:pt idx="98">
                  <c:v>2340</c:v>
                </c:pt>
                <c:pt idx="99">
                  <c:v>3006</c:v>
                </c:pt>
                <c:pt idx="100">
                  <c:v>4400</c:v>
                </c:pt>
                <c:pt idx="101">
                  <c:v>3580</c:v>
                </c:pt>
                <c:pt idx="102">
                  <c:v>2140</c:v>
                </c:pt>
                <c:pt idx="103">
                  <c:v>6494</c:v>
                </c:pt>
                <c:pt idx="104">
                  <c:v>3580</c:v>
                </c:pt>
                <c:pt idx="105">
                  <c:v>1018</c:v>
                </c:pt>
                <c:pt idx="106">
                  <c:v>3770</c:v>
                </c:pt>
                <c:pt idx="107">
                  <c:v>6340</c:v>
                </c:pt>
                <c:pt idx="108">
                  <c:v>3030</c:v>
                </c:pt>
                <c:pt idx="109">
                  <c:v>6348</c:v>
                </c:pt>
                <c:pt idx="110">
                  <c:v>1796</c:v>
                </c:pt>
                <c:pt idx="111">
                  <c:v>9116</c:v>
                </c:pt>
                <c:pt idx="112">
                  <c:v>2150</c:v>
                </c:pt>
                <c:pt idx="113">
                  <c:v>14140</c:v>
                </c:pt>
                <c:pt idx="114">
                  <c:v>5400</c:v>
                </c:pt>
                <c:pt idx="115">
                  <c:v>5450</c:v>
                </c:pt>
                <c:pt idx="116">
                  <c:v>1250</c:v>
                </c:pt>
                <c:pt idx="117">
                  <c:v>4194</c:v>
                </c:pt>
                <c:pt idx="118">
                  <c:v>3820</c:v>
                </c:pt>
                <c:pt idx="119">
                  <c:v>5060</c:v>
                </c:pt>
                <c:pt idx="120">
                  <c:v>3982</c:v>
                </c:pt>
                <c:pt idx="121">
                  <c:v>4881</c:v>
                </c:pt>
                <c:pt idx="122">
                  <c:v>3970</c:v>
                </c:pt>
                <c:pt idx="123">
                  <c:v>1180</c:v>
                </c:pt>
                <c:pt idx="124">
                  <c:v>5300</c:v>
                </c:pt>
                <c:pt idx="125">
                  <c:v>8058</c:v>
                </c:pt>
                <c:pt idx="126">
                  <c:v>4070</c:v>
                </c:pt>
                <c:pt idx="127">
                  <c:v>2570</c:v>
                </c:pt>
                <c:pt idx="128">
                  <c:v>2768</c:v>
                </c:pt>
                <c:pt idx="129">
                  <c:v>1680</c:v>
                </c:pt>
                <c:pt idx="130">
                  <c:v>10088</c:v>
                </c:pt>
                <c:pt idx="131">
                  <c:v>2700</c:v>
                </c:pt>
                <c:pt idx="132">
                  <c:v>6369</c:v>
                </c:pt>
                <c:pt idx="133">
                  <c:v>5927</c:v>
                </c:pt>
                <c:pt idx="134">
                  <c:v>2750</c:v>
                </c:pt>
                <c:pt idx="135">
                  <c:v>3240</c:v>
                </c:pt>
                <c:pt idx="136">
                  <c:v>15975</c:v>
                </c:pt>
                <c:pt idx="137">
                  <c:v>2000</c:v>
                </c:pt>
                <c:pt idx="138">
                  <c:v>5970</c:v>
                </c:pt>
                <c:pt idx="139">
                  <c:v>2906</c:v>
                </c:pt>
              </c:numCache>
            </c:numRef>
          </c:xVal>
          <c:yVal>
            <c:numRef>
              <c:f>'R4'!$L$26:$L$165</c:f>
              <c:numCache>
                <c:formatCode>General</c:formatCode>
                <c:ptCount val="140"/>
                <c:pt idx="0">
                  <c:v>-473356.34351320472</c:v>
                </c:pt>
                <c:pt idx="1">
                  <c:v>-314662.92575878242</c:v>
                </c:pt>
                <c:pt idx="2">
                  <c:v>687643.82817565883</c:v>
                </c:pt>
                <c:pt idx="3">
                  <c:v>573474.81820682669</c:v>
                </c:pt>
                <c:pt idx="4">
                  <c:v>63585.800908628968</c:v>
                </c:pt>
                <c:pt idx="5">
                  <c:v>1095993.6365934392</c:v>
                </c:pt>
                <c:pt idx="6">
                  <c:v>-312643.56685166142</c:v>
                </c:pt>
                <c:pt idx="7">
                  <c:v>-7554.6771625182591</c:v>
                </c:pt>
                <c:pt idx="8">
                  <c:v>-365077.81161551992</c:v>
                </c:pt>
                <c:pt idx="9">
                  <c:v>-640063.16698137345</c:v>
                </c:pt>
                <c:pt idx="10">
                  <c:v>490966.48555800319</c:v>
                </c:pt>
                <c:pt idx="11">
                  <c:v>-298984.52665863838</c:v>
                </c:pt>
                <c:pt idx="12">
                  <c:v>-666015.1783145275</c:v>
                </c:pt>
                <c:pt idx="13">
                  <c:v>-244451.52081518061</c:v>
                </c:pt>
                <c:pt idx="14">
                  <c:v>-108123.93768428604</c:v>
                </c:pt>
                <c:pt idx="15">
                  <c:v>-214626.67574564496</c:v>
                </c:pt>
                <c:pt idx="16">
                  <c:v>15055.685817426885</c:v>
                </c:pt>
                <c:pt idx="17">
                  <c:v>-624066.35236637411</c:v>
                </c:pt>
                <c:pt idx="18">
                  <c:v>-895671.62776256492</c:v>
                </c:pt>
                <c:pt idx="19">
                  <c:v>-817008.10377010982</c:v>
                </c:pt>
                <c:pt idx="20">
                  <c:v>-135909.46025986795</c:v>
                </c:pt>
                <c:pt idx="21">
                  <c:v>580476.36213694536</c:v>
                </c:pt>
                <c:pt idx="22">
                  <c:v>417065.51760720834</c:v>
                </c:pt>
                <c:pt idx="23">
                  <c:v>-187742.73636358022</c:v>
                </c:pt>
                <c:pt idx="24">
                  <c:v>-358689.61961691687</c:v>
                </c:pt>
                <c:pt idx="25">
                  <c:v>48525.792055459577</c:v>
                </c:pt>
                <c:pt idx="26">
                  <c:v>203155.77434912079</c:v>
                </c:pt>
                <c:pt idx="27">
                  <c:v>-45658.72349196719</c:v>
                </c:pt>
                <c:pt idx="28">
                  <c:v>60760.778775705374</c:v>
                </c:pt>
                <c:pt idx="29">
                  <c:v>277650.85845422989</c:v>
                </c:pt>
                <c:pt idx="30">
                  <c:v>-189242.01340515935</c:v>
                </c:pt>
                <c:pt idx="31">
                  <c:v>-206742.73636358022</c:v>
                </c:pt>
                <c:pt idx="32">
                  <c:v>128683.15533478511</c:v>
                </c:pt>
                <c:pt idx="33">
                  <c:v>-121535.79999122699</c:v>
                </c:pt>
                <c:pt idx="34">
                  <c:v>-443794.45235463814</c:v>
                </c:pt>
                <c:pt idx="35">
                  <c:v>-469683.74562489055</c:v>
                </c:pt>
                <c:pt idx="36">
                  <c:v>-379874.56207131594</c:v>
                </c:pt>
                <c:pt idx="37">
                  <c:v>-7592.6035660393536</c:v>
                </c:pt>
                <c:pt idx="38">
                  <c:v>-269542.04852669872</c:v>
                </c:pt>
                <c:pt idx="39">
                  <c:v>205123.72193762613</c:v>
                </c:pt>
                <c:pt idx="40">
                  <c:v>-318624.65597753413</c:v>
                </c:pt>
                <c:pt idx="41">
                  <c:v>-504876.27806237387</c:v>
                </c:pt>
                <c:pt idx="42">
                  <c:v>-289255.47442493914</c:v>
                </c:pt>
                <c:pt idx="43">
                  <c:v>372505.36072831508</c:v>
                </c:pt>
                <c:pt idx="44">
                  <c:v>-1064248.5375754097</c:v>
                </c:pt>
                <c:pt idx="45">
                  <c:v>1382718.3884661081</c:v>
                </c:pt>
                <c:pt idx="46">
                  <c:v>-196144.49124596082</c:v>
                </c:pt>
                <c:pt idx="47">
                  <c:v>2003263.1376284463</c:v>
                </c:pt>
                <c:pt idx="48">
                  <c:v>424962.40086054523</c:v>
                </c:pt>
                <c:pt idx="49">
                  <c:v>632952.35665549152</c:v>
                </c:pt>
                <c:pt idx="50">
                  <c:v>34173.147190967342</c:v>
                </c:pt>
                <c:pt idx="51">
                  <c:v>-867114.99587661633</c:v>
                </c:pt>
                <c:pt idx="52">
                  <c:v>-296101.16202323232</c:v>
                </c:pt>
                <c:pt idx="53">
                  <c:v>1879505.1988931107</c:v>
                </c:pt>
                <c:pt idx="54">
                  <c:v>888623.46100771707</c:v>
                </c:pt>
                <c:pt idx="55">
                  <c:v>-2583340.492543079</c:v>
                </c:pt>
                <c:pt idx="56">
                  <c:v>1278970.0292116394</c:v>
                </c:pt>
                <c:pt idx="57">
                  <c:v>545703.2962779738</c:v>
                </c:pt>
                <c:pt idx="58">
                  <c:v>87876.573089207523</c:v>
                </c:pt>
                <c:pt idx="59">
                  <c:v>-174783.84348692978</c:v>
                </c:pt>
                <c:pt idx="60">
                  <c:v>-807738.97138070967</c:v>
                </c:pt>
                <c:pt idx="61">
                  <c:v>-455863.13280777342</c:v>
                </c:pt>
                <c:pt idx="62">
                  <c:v>11831.769807363395</c:v>
                </c:pt>
                <c:pt idx="63">
                  <c:v>1592771.2342431657</c:v>
                </c:pt>
                <c:pt idx="64">
                  <c:v>-51570.66990401689</c:v>
                </c:pt>
                <c:pt idx="65">
                  <c:v>-557855.33129656315</c:v>
                </c:pt>
                <c:pt idx="66">
                  <c:v>345083.68652494857</c:v>
                </c:pt>
                <c:pt idx="67">
                  <c:v>466310.10941347666</c:v>
                </c:pt>
                <c:pt idx="68">
                  <c:v>1400244.3686961676</c:v>
                </c:pt>
                <c:pt idx="69">
                  <c:v>352179.17835302558</c:v>
                </c:pt>
                <c:pt idx="70">
                  <c:v>-213275.4712374321</c:v>
                </c:pt>
                <c:pt idx="71">
                  <c:v>447163.9833447109</c:v>
                </c:pt>
                <c:pt idx="72">
                  <c:v>-168481.1797295711</c:v>
                </c:pt>
                <c:pt idx="73">
                  <c:v>-442892.35372245498</c:v>
                </c:pt>
                <c:pt idx="74">
                  <c:v>-126820.08883489482</c:v>
                </c:pt>
                <c:pt idx="75">
                  <c:v>-24879.758496503578</c:v>
                </c:pt>
                <c:pt idx="76">
                  <c:v>150892.64874928817</c:v>
                </c:pt>
                <c:pt idx="77">
                  <c:v>783025.13231654465</c:v>
                </c:pt>
                <c:pt idx="78">
                  <c:v>18840.052106464282</c:v>
                </c:pt>
                <c:pt idx="79">
                  <c:v>-326984.78363272641</c:v>
                </c:pt>
                <c:pt idx="80">
                  <c:v>519169.94439076586</c:v>
                </c:pt>
                <c:pt idx="81">
                  <c:v>-337162.26737594814</c:v>
                </c:pt>
                <c:pt idx="82">
                  <c:v>534308.70865787193</c:v>
                </c:pt>
                <c:pt idx="83">
                  <c:v>-177927.72308382625</c:v>
                </c:pt>
                <c:pt idx="84">
                  <c:v>332687.31952655967</c:v>
                </c:pt>
                <c:pt idx="85">
                  <c:v>-372632.81604210474</c:v>
                </c:pt>
                <c:pt idx="86">
                  <c:v>900674.82320927503</c:v>
                </c:pt>
                <c:pt idx="87">
                  <c:v>-139638.17459546495</c:v>
                </c:pt>
                <c:pt idx="88">
                  <c:v>-246817.02568442374</c:v>
                </c:pt>
                <c:pt idx="89">
                  <c:v>36685.834611465223</c:v>
                </c:pt>
                <c:pt idx="90">
                  <c:v>1118957.5134800049</c:v>
                </c:pt>
                <c:pt idx="91">
                  <c:v>-1472768.1283747759</c:v>
                </c:pt>
                <c:pt idx="92">
                  <c:v>-26106.835812045261</c:v>
                </c:pt>
                <c:pt idx="93">
                  <c:v>243636.28245842084</c:v>
                </c:pt>
                <c:pt idx="94">
                  <c:v>-1328872.3062691009</c:v>
                </c:pt>
                <c:pt idx="95">
                  <c:v>-49592.603566039354</c:v>
                </c:pt>
                <c:pt idx="96">
                  <c:v>-55960.010634035803</c:v>
                </c:pt>
                <c:pt idx="97">
                  <c:v>517928.90342759853</c:v>
                </c:pt>
                <c:pt idx="98">
                  <c:v>679172.36544786766</c:v>
                </c:pt>
                <c:pt idx="99">
                  <c:v>-513853.93987130327</c:v>
                </c:pt>
                <c:pt idx="100">
                  <c:v>426008.4430627902</c:v>
                </c:pt>
                <c:pt idx="101">
                  <c:v>-553860.18344863411</c:v>
                </c:pt>
                <c:pt idx="102">
                  <c:v>641272.45397956157</c:v>
                </c:pt>
                <c:pt idx="103">
                  <c:v>-614479.48386404477</c:v>
                </c:pt>
                <c:pt idx="104">
                  <c:v>-261315.17294000369</c:v>
                </c:pt>
                <c:pt idx="105">
                  <c:v>-236580.02834037459</c:v>
                </c:pt>
                <c:pt idx="106">
                  <c:v>-313076.27806237387</c:v>
                </c:pt>
                <c:pt idx="107">
                  <c:v>-1302829.4051860096</c:v>
                </c:pt>
                <c:pt idx="108">
                  <c:v>-491039.92947784578</c:v>
                </c:pt>
                <c:pt idx="109">
                  <c:v>-54446.419235908426</c:v>
                </c:pt>
                <c:pt idx="110">
                  <c:v>-10592.383237294271</c:v>
                </c:pt>
                <c:pt idx="111">
                  <c:v>-2560511.6445145514</c:v>
                </c:pt>
                <c:pt idx="112">
                  <c:v>182667.44955297699</c:v>
                </c:pt>
                <c:pt idx="113">
                  <c:v>308734.13156929985</c:v>
                </c:pt>
                <c:pt idx="114">
                  <c:v>-237025.01010430977</c:v>
                </c:pt>
                <c:pt idx="115">
                  <c:v>827482.9782713973</c:v>
                </c:pt>
                <c:pt idx="116">
                  <c:v>311650.85845422989</c:v>
                </c:pt>
                <c:pt idx="117">
                  <c:v>-159866.4762581957</c:v>
                </c:pt>
                <c:pt idx="118">
                  <c:v>324499.66827881103</c:v>
                </c:pt>
                <c:pt idx="119">
                  <c:v>1420611.161416831</c:v>
                </c:pt>
                <c:pt idx="120">
                  <c:v>-304103.37190596946</c:v>
                </c:pt>
                <c:pt idx="121">
                  <c:v>-843259.25934730284</c:v>
                </c:pt>
                <c:pt idx="122">
                  <c:v>-295976.36659406777</c:v>
                </c:pt>
                <c:pt idx="123">
                  <c:v>190885.88944032276</c:v>
                </c:pt>
                <c:pt idx="124">
                  <c:v>-558441.95532983216</c:v>
                </c:pt>
                <c:pt idx="125">
                  <c:v>-2308902.176181891</c:v>
                </c:pt>
                <c:pt idx="126">
                  <c:v>-476493.40035128454</c:v>
                </c:pt>
                <c:pt idx="127">
                  <c:v>369724.25312778936</c:v>
                </c:pt>
                <c:pt idx="128">
                  <c:v>238678.17599004274</c:v>
                </c:pt>
                <c:pt idx="129">
                  <c:v>-45364.331888911896</c:v>
                </c:pt>
                <c:pt idx="130">
                  <c:v>595748.91471278574</c:v>
                </c:pt>
                <c:pt idx="131">
                  <c:v>210947.20609081886</c:v>
                </c:pt>
                <c:pt idx="132">
                  <c:v>-280528.92853173614</c:v>
                </c:pt>
                <c:pt idx="133">
                  <c:v>-244387.7328766929</c:v>
                </c:pt>
                <c:pt idx="134">
                  <c:v>269900.19446652569</c:v>
                </c:pt>
                <c:pt idx="135">
                  <c:v>-395278.0329447547</c:v>
                </c:pt>
                <c:pt idx="136">
                  <c:v>3925215.8192910068</c:v>
                </c:pt>
                <c:pt idx="137">
                  <c:v>1236630.5159517473</c:v>
                </c:pt>
                <c:pt idx="138">
                  <c:v>-280510.26241963729</c:v>
                </c:pt>
                <c:pt idx="139">
                  <c:v>-492270.88509682612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D-43CA-81ED-E42A06CF6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19936"/>
        <c:axId val="649829120"/>
      </c:scatterChart>
      <c:valAx>
        <c:axId val="64981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SQUARE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829120"/>
        <c:crosses val="autoZero"/>
        <c:crossBetween val="midCat"/>
      </c:valAx>
      <c:valAx>
        <c:axId val="64982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819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'R4'!$O$26:$O$165</c:f>
              <c:numCache>
                <c:formatCode>General</c:formatCode>
                <c:ptCount val="140"/>
                <c:pt idx="0">
                  <c:v>0.35714285714285715</c:v>
                </c:pt>
                <c:pt idx="1">
                  <c:v>1.0714285714285714</c:v>
                </c:pt>
                <c:pt idx="2">
                  <c:v>1.7857142857142858</c:v>
                </c:pt>
                <c:pt idx="3">
                  <c:v>2.5</c:v>
                </c:pt>
                <c:pt idx="4">
                  <c:v>3.2142857142857144</c:v>
                </c:pt>
                <c:pt idx="5">
                  <c:v>3.9285714285714288</c:v>
                </c:pt>
                <c:pt idx="6">
                  <c:v>4.6428571428571423</c:v>
                </c:pt>
                <c:pt idx="7">
                  <c:v>5.3571428571428568</c:v>
                </c:pt>
                <c:pt idx="8">
                  <c:v>6.0714285714285712</c:v>
                </c:pt>
                <c:pt idx="9">
                  <c:v>6.7857142857142856</c:v>
                </c:pt>
                <c:pt idx="10">
                  <c:v>7.5</c:v>
                </c:pt>
                <c:pt idx="11">
                  <c:v>8.2142857142857153</c:v>
                </c:pt>
                <c:pt idx="12">
                  <c:v>8.9285714285714288</c:v>
                </c:pt>
                <c:pt idx="13">
                  <c:v>9.6428571428571441</c:v>
                </c:pt>
                <c:pt idx="14">
                  <c:v>10.357142857142858</c:v>
                </c:pt>
                <c:pt idx="15">
                  <c:v>11.071428571428573</c:v>
                </c:pt>
                <c:pt idx="16">
                  <c:v>11.785714285714286</c:v>
                </c:pt>
                <c:pt idx="17">
                  <c:v>12.5</c:v>
                </c:pt>
                <c:pt idx="18">
                  <c:v>13.214285714285715</c:v>
                </c:pt>
                <c:pt idx="19">
                  <c:v>13.928571428571429</c:v>
                </c:pt>
                <c:pt idx="20">
                  <c:v>14.642857142857144</c:v>
                </c:pt>
                <c:pt idx="21">
                  <c:v>15.357142857142858</c:v>
                </c:pt>
                <c:pt idx="22">
                  <c:v>16.071428571428573</c:v>
                </c:pt>
                <c:pt idx="23">
                  <c:v>16.785714285714288</c:v>
                </c:pt>
                <c:pt idx="24">
                  <c:v>17.5</c:v>
                </c:pt>
                <c:pt idx="25">
                  <c:v>18.214285714285715</c:v>
                </c:pt>
                <c:pt idx="26">
                  <c:v>18.928571428571431</c:v>
                </c:pt>
                <c:pt idx="27">
                  <c:v>19.642857142857142</c:v>
                </c:pt>
                <c:pt idx="28">
                  <c:v>20.357142857142858</c:v>
                </c:pt>
                <c:pt idx="29">
                  <c:v>21.071428571428573</c:v>
                </c:pt>
                <c:pt idx="30">
                  <c:v>21.785714285714288</c:v>
                </c:pt>
                <c:pt idx="31">
                  <c:v>22.5</c:v>
                </c:pt>
                <c:pt idx="32">
                  <c:v>23.214285714285715</c:v>
                </c:pt>
                <c:pt idx="33">
                  <c:v>23.928571428571431</c:v>
                </c:pt>
                <c:pt idx="34">
                  <c:v>24.642857142857142</c:v>
                </c:pt>
                <c:pt idx="35">
                  <c:v>25.357142857142858</c:v>
                </c:pt>
                <c:pt idx="36">
                  <c:v>26.071428571428573</c:v>
                </c:pt>
                <c:pt idx="37">
                  <c:v>26.785714285714288</c:v>
                </c:pt>
                <c:pt idx="38">
                  <c:v>27.5</c:v>
                </c:pt>
                <c:pt idx="39">
                  <c:v>28.214285714285715</c:v>
                </c:pt>
                <c:pt idx="40">
                  <c:v>28.928571428571431</c:v>
                </c:pt>
                <c:pt idx="41">
                  <c:v>29.642857142857142</c:v>
                </c:pt>
                <c:pt idx="42">
                  <c:v>30.357142857142858</c:v>
                </c:pt>
                <c:pt idx="43">
                  <c:v>31.071428571428573</c:v>
                </c:pt>
                <c:pt idx="44">
                  <c:v>31.785714285714288</c:v>
                </c:pt>
                <c:pt idx="45">
                  <c:v>32.5</c:v>
                </c:pt>
                <c:pt idx="46">
                  <c:v>33.214285714285715</c:v>
                </c:pt>
                <c:pt idx="47">
                  <c:v>33.928571428571423</c:v>
                </c:pt>
                <c:pt idx="48">
                  <c:v>34.642857142857139</c:v>
                </c:pt>
                <c:pt idx="49">
                  <c:v>35.357142857142854</c:v>
                </c:pt>
                <c:pt idx="50">
                  <c:v>36.071428571428569</c:v>
                </c:pt>
                <c:pt idx="51">
                  <c:v>36.785714285714285</c:v>
                </c:pt>
                <c:pt idx="52">
                  <c:v>37.5</c:v>
                </c:pt>
                <c:pt idx="53">
                  <c:v>38.214285714285715</c:v>
                </c:pt>
                <c:pt idx="54">
                  <c:v>38.928571428571423</c:v>
                </c:pt>
                <c:pt idx="55">
                  <c:v>39.642857142857139</c:v>
                </c:pt>
                <c:pt idx="56">
                  <c:v>40.357142857142854</c:v>
                </c:pt>
                <c:pt idx="57">
                  <c:v>41.071428571428569</c:v>
                </c:pt>
                <c:pt idx="58">
                  <c:v>41.785714285714285</c:v>
                </c:pt>
                <c:pt idx="59">
                  <c:v>42.5</c:v>
                </c:pt>
                <c:pt idx="60">
                  <c:v>43.214285714285715</c:v>
                </c:pt>
                <c:pt idx="61">
                  <c:v>43.928571428571423</c:v>
                </c:pt>
                <c:pt idx="62">
                  <c:v>44.642857142857139</c:v>
                </c:pt>
                <c:pt idx="63">
                  <c:v>45.357142857142854</c:v>
                </c:pt>
                <c:pt idx="64">
                  <c:v>46.071428571428569</c:v>
                </c:pt>
                <c:pt idx="65">
                  <c:v>46.785714285714285</c:v>
                </c:pt>
                <c:pt idx="66">
                  <c:v>47.5</c:v>
                </c:pt>
                <c:pt idx="67">
                  <c:v>48.214285714285715</c:v>
                </c:pt>
                <c:pt idx="68">
                  <c:v>48.928571428571423</c:v>
                </c:pt>
                <c:pt idx="69">
                  <c:v>49.642857142857139</c:v>
                </c:pt>
                <c:pt idx="70">
                  <c:v>50.357142857142854</c:v>
                </c:pt>
                <c:pt idx="71">
                  <c:v>51.071428571428569</c:v>
                </c:pt>
                <c:pt idx="72">
                  <c:v>51.785714285714285</c:v>
                </c:pt>
                <c:pt idx="73">
                  <c:v>52.5</c:v>
                </c:pt>
                <c:pt idx="74">
                  <c:v>53.214285714285715</c:v>
                </c:pt>
                <c:pt idx="75">
                  <c:v>53.928571428571423</c:v>
                </c:pt>
                <c:pt idx="76">
                  <c:v>54.642857142857139</c:v>
                </c:pt>
                <c:pt idx="77">
                  <c:v>55.357142857142854</c:v>
                </c:pt>
                <c:pt idx="78">
                  <c:v>56.071428571428569</c:v>
                </c:pt>
                <c:pt idx="79">
                  <c:v>56.785714285714285</c:v>
                </c:pt>
                <c:pt idx="80">
                  <c:v>57.5</c:v>
                </c:pt>
                <c:pt idx="81">
                  <c:v>58.214285714285715</c:v>
                </c:pt>
                <c:pt idx="82">
                  <c:v>58.928571428571423</c:v>
                </c:pt>
                <c:pt idx="83">
                  <c:v>59.642857142857139</c:v>
                </c:pt>
                <c:pt idx="84">
                  <c:v>60.357142857142854</c:v>
                </c:pt>
                <c:pt idx="85">
                  <c:v>61.071428571428569</c:v>
                </c:pt>
                <c:pt idx="86">
                  <c:v>61.785714285714285</c:v>
                </c:pt>
                <c:pt idx="87">
                  <c:v>62.5</c:v>
                </c:pt>
                <c:pt idx="88">
                  <c:v>63.214285714285715</c:v>
                </c:pt>
                <c:pt idx="89">
                  <c:v>63.928571428571423</c:v>
                </c:pt>
                <c:pt idx="90">
                  <c:v>64.642857142857153</c:v>
                </c:pt>
                <c:pt idx="91">
                  <c:v>65.357142857142861</c:v>
                </c:pt>
                <c:pt idx="92">
                  <c:v>66.071428571428584</c:v>
                </c:pt>
                <c:pt idx="93">
                  <c:v>66.785714285714292</c:v>
                </c:pt>
                <c:pt idx="94">
                  <c:v>67.5</c:v>
                </c:pt>
                <c:pt idx="95">
                  <c:v>68.214285714285722</c:v>
                </c:pt>
                <c:pt idx="96">
                  <c:v>68.928571428571431</c:v>
                </c:pt>
                <c:pt idx="97">
                  <c:v>69.642857142857153</c:v>
                </c:pt>
                <c:pt idx="98">
                  <c:v>70.357142857142861</c:v>
                </c:pt>
                <c:pt idx="99">
                  <c:v>71.071428571428584</c:v>
                </c:pt>
                <c:pt idx="100">
                  <c:v>71.785714285714292</c:v>
                </c:pt>
                <c:pt idx="101">
                  <c:v>72.5</c:v>
                </c:pt>
                <c:pt idx="102">
                  <c:v>73.214285714285722</c:v>
                </c:pt>
                <c:pt idx="103">
                  <c:v>73.928571428571431</c:v>
                </c:pt>
                <c:pt idx="104">
                  <c:v>74.642857142857153</c:v>
                </c:pt>
                <c:pt idx="105">
                  <c:v>75.357142857142861</c:v>
                </c:pt>
                <c:pt idx="106">
                  <c:v>76.071428571428584</c:v>
                </c:pt>
                <c:pt idx="107">
                  <c:v>76.785714285714292</c:v>
                </c:pt>
                <c:pt idx="108">
                  <c:v>77.5</c:v>
                </c:pt>
                <c:pt idx="109">
                  <c:v>78.214285714285722</c:v>
                </c:pt>
                <c:pt idx="110">
                  <c:v>78.928571428571431</c:v>
                </c:pt>
                <c:pt idx="111">
                  <c:v>79.642857142857153</c:v>
                </c:pt>
                <c:pt idx="112">
                  <c:v>80.357142857142861</c:v>
                </c:pt>
                <c:pt idx="113">
                  <c:v>81.071428571428584</c:v>
                </c:pt>
                <c:pt idx="114">
                  <c:v>81.785714285714292</c:v>
                </c:pt>
                <c:pt idx="115">
                  <c:v>82.5</c:v>
                </c:pt>
                <c:pt idx="116">
                  <c:v>83.214285714285722</c:v>
                </c:pt>
                <c:pt idx="117">
                  <c:v>83.928571428571431</c:v>
                </c:pt>
                <c:pt idx="118">
                  <c:v>84.642857142857153</c:v>
                </c:pt>
                <c:pt idx="119">
                  <c:v>85.357142857142861</c:v>
                </c:pt>
                <c:pt idx="120">
                  <c:v>86.071428571428584</c:v>
                </c:pt>
                <c:pt idx="121">
                  <c:v>86.785714285714292</c:v>
                </c:pt>
                <c:pt idx="122">
                  <c:v>87.5</c:v>
                </c:pt>
                <c:pt idx="123">
                  <c:v>88.214285714285722</c:v>
                </c:pt>
                <c:pt idx="124">
                  <c:v>88.928571428571431</c:v>
                </c:pt>
                <c:pt idx="125">
                  <c:v>89.642857142857153</c:v>
                </c:pt>
                <c:pt idx="126">
                  <c:v>90.357142857142861</c:v>
                </c:pt>
                <c:pt idx="127">
                  <c:v>91.071428571428584</c:v>
                </c:pt>
                <c:pt idx="128">
                  <c:v>91.785714285714292</c:v>
                </c:pt>
                <c:pt idx="129">
                  <c:v>92.5</c:v>
                </c:pt>
                <c:pt idx="130">
                  <c:v>93.214285714285722</c:v>
                </c:pt>
                <c:pt idx="131">
                  <c:v>93.928571428571431</c:v>
                </c:pt>
                <c:pt idx="132">
                  <c:v>94.642857142857153</c:v>
                </c:pt>
                <c:pt idx="133">
                  <c:v>95.357142857142861</c:v>
                </c:pt>
                <c:pt idx="134">
                  <c:v>96.071428571428584</c:v>
                </c:pt>
                <c:pt idx="135">
                  <c:v>96.785714285714292</c:v>
                </c:pt>
                <c:pt idx="136">
                  <c:v>97.5</c:v>
                </c:pt>
                <c:pt idx="137">
                  <c:v>98.214285714285722</c:v>
                </c:pt>
                <c:pt idx="138">
                  <c:v>98.928571428571431</c:v>
                </c:pt>
                <c:pt idx="139">
                  <c:v>99.642857142857153</c:v>
                </c:pt>
              </c:numCache>
            </c:numRef>
          </c:xVal>
          <c:yVal>
            <c:numRef>
              <c:f>'R4'!$P$26:$P$165</c:f>
              <c:numCache>
                <c:formatCode>General</c:formatCode>
                <c:ptCount val="140"/>
                <c:pt idx="0">
                  <c:v>305000</c:v>
                </c:pt>
                <c:pt idx="1">
                  <c:v>339995</c:v>
                </c:pt>
                <c:pt idx="2">
                  <c:v>359000</c:v>
                </c:pt>
                <c:pt idx="3">
                  <c:v>365000</c:v>
                </c:pt>
                <c:pt idx="4">
                  <c:v>369900</c:v>
                </c:pt>
                <c:pt idx="5">
                  <c:v>379800</c:v>
                </c:pt>
                <c:pt idx="6">
                  <c:v>449000</c:v>
                </c:pt>
                <c:pt idx="7">
                  <c:v>530000</c:v>
                </c:pt>
                <c:pt idx="8">
                  <c:v>549000</c:v>
                </c:pt>
                <c:pt idx="9">
                  <c:v>549950</c:v>
                </c:pt>
                <c:pt idx="10">
                  <c:v>625000</c:v>
                </c:pt>
                <c:pt idx="11">
                  <c:v>649800</c:v>
                </c:pt>
                <c:pt idx="12">
                  <c:v>649950</c:v>
                </c:pt>
                <c:pt idx="13">
                  <c:v>655000</c:v>
                </c:pt>
                <c:pt idx="14">
                  <c:v>675000</c:v>
                </c:pt>
                <c:pt idx="15">
                  <c:v>684500</c:v>
                </c:pt>
                <c:pt idx="16">
                  <c:v>685000</c:v>
                </c:pt>
                <c:pt idx="17">
                  <c:v>689888</c:v>
                </c:pt>
                <c:pt idx="18">
                  <c:v>698000</c:v>
                </c:pt>
                <c:pt idx="19">
                  <c:v>707990</c:v>
                </c:pt>
                <c:pt idx="20">
                  <c:v>725000</c:v>
                </c:pt>
                <c:pt idx="21">
                  <c:v>750000</c:v>
                </c:pt>
                <c:pt idx="22">
                  <c:v>750000</c:v>
                </c:pt>
                <c:pt idx="23">
                  <c:v>765000</c:v>
                </c:pt>
                <c:pt idx="24">
                  <c:v>769000</c:v>
                </c:pt>
                <c:pt idx="25">
                  <c:v>769990</c:v>
                </c:pt>
                <c:pt idx="26">
                  <c:v>799000</c:v>
                </c:pt>
                <c:pt idx="27">
                  <c:v>799000</c:v>
                </c:pt>
                <c:pt idx="28">
                  <c:v>829950</c:v>
                </c:pt>
                <c:pt idx="29">
                  <c:v>835000</c:v>
                </c:pt>
                <c:pt idx="30">
                  <c:v>850000</c:v>
                </c:pt>
                <c:pt idx="31">
                  <c:v>850000</c:v>
                </c:pt>
                <c:pt idx="32">
                  <c:v>888000</c:v>
                </c:pt>
                <c:pt idx="33">
                  <c:v>891990</c:v>
                </c:pt>
                <c:pt idx="34">
                  <c:v>892000</c:v>
                </c:pt>
                <c:pt idx="35">
                  <c:v>899000</c:v>
                </c:pt>
                <c:pt idx="36">
                  <c:v>908000</c:v>
                </c:pt>
                <c:pt idx="37">
                  <c:v>949000</c:v>
                </c:pt>
                <c:pt idx="38">
                  <c:v>949950</c:v>
                </c:pt>
                <c:pt idx="39">
                  <c:v>949950</c:v>
                </c:pt>
                <c:pt idx="40">
                  <c:v>950000</c:v>
                </c:pt>
                <c:pt idx="41">
                  <c:v>950000</c:v>
                </c:pt>
                <c:pt idx="42">
                  <c:v>950000</c:v>
                </c:pt>
                <c:pt idx="43">
                  <c:v>975000</c:v>
                </c:pt>
                <c:pt idx="44">
                  <c:v>979000</c:v>
                </c:pt>
                <c:pt idx="45">
                  <c:v>985000</c:v>
                </c:pt>
                <c:pt idx="46">
                  <c:v>998000</c:v>
                </c:pt>
                <c:pt idx="47">
                  <c:v>999950</c:v>
                </c:pt>
                <c:pt idx="48">
                  <c:v>1049000</c:v>
                </c:pt>
                <c:pt idx="49">
                  <c:v>1088000</c:v>
                </c:pt>
                <c:pt idx="50">
                  <c:v>1098888</c:v>
                </c:pt>
                <c:pt idx="51">
                  <c:v>1195000</c:v>
                </c:pt>
                <c:pt idx="52">
                  <c:v>1198888</c:v>
                </c:pt>
                <c:pt idx="53">
                  <c:v>1208000</c:v>
                </c:pt>
                <c:pt idx="54">
                  <c:v>1239000</c:v>
                </c:pt>
                <c:pt idx="55">
                  <c:v>1250000</c:v>
                </c:pt>
                <c:pt idx="56">
                  <c:v>1288000</c:v>
                </c:pt>
                <c:pt idx="57">
                  <c:v>1300000</c:v>
                </c:pt>
                <c:pt idx="58">
                  <c:v>1325000</c:v>
                </c:pt>
                <c:pt idx="59">
                  <c:v>1350000</c:v>
                </c:pt>
                <c:pt idx="60">
                  <c:v>1374950</c:v>
                </c:pt>
                <c:pt idx="61">
                  <c:v>1399988</c:v>
                </c:pt>
                <c:pt idx="62">
                  <c:v>1400000</c:v>
                </c:pt>
                <c:pt idx="63">
                  <c:v>1479800</c:v>
                </c:pt>
                <c:pt idx="64">
                  <c:v>1490000</c:v>
                </c:pt>
                <c:pt idx="65">
                  <c:v>1495555</c:v>
                </c:pt>
                <c:pt idx="66">
                  <c:v>1498000</c:v>
                </c:pt>
                <c:pt idx="67">
                  <c:v>1498000</c:v>
                </c:pt>
                <c:pt idx="68">
                  <c:v>1500000</c:v>
                </c:pt>
                <c:pt idx="69">
                  <c:v>1549000</c:v>
                </c:pt>
                <c:pt idx="70">
                  <c:v>1575000</c:v>
                </c:pt>
                <c:pt idx="71">
                  <c:v>1649000</c:v>
                </c:pt>
                <c:pt idx="72">
                  <c:v>1649995</c:v>
                </c:pt>
                <c:pt idx="73">
                  <c:v>1649999</c:v>
                </c:pt>
                <c:pt idx="74">
                  <c:v>1650000</c:v>
                </c:pt>
                <c:pt idx="75">
                  <c:v>1690000</c:v>
                </c:pt>
                <c:pt idx="76">
                  <c:v>1695000</c:v>
                </c:pt>
                <c:pt idx="77">
                  <c:v>1799000</c:v>
                </c:pt>
                <c:pt idx="78">
                  <c:v>1800000</c:v>
                </c:pt>
                <c:pt idx="79">
                  <c:v>1850000</c:v>
                </c:pt>
                <c:pt idx="80">
                  <c:v>1898000</c:v>
                </c:pt>
                <c:pt idx="81">
                  <c:v>1988000</c:v>
                </c:pt>
                <c:pt idx="82">
                  <c:v>1988000</c:v>
                </c:pt>
                <c:pt idx="83">
                  <c:v>1988888</c:v>
                </c:pt>
                <c:pt idx="84">
                  <c:v>1998000</c:v>
                </c:pt>
                <c:pt idx="85">
                  <c:v>1998000</c:v>
                </c:pt>
                <c:pt idx="86">
                  <c:v>1998888</c:v>
                </c:pt>
                <c:pt idx="87">
                  <c:v>1999000</c:v>
                </c:pt>
                <c:pt idx="88">
                  <c:v>2100000</c:v>
                </c:pt>
                <c:pt idx="89">
                  <c:v>2198800</c:v>
                </c:pt>
                <c:pt idx="90">
                  <c:v>2298000</c:v>
                </c:pt>
                <c:pt idx="91">
                  <c:v>2350000</c:v>
                </c:pt>
                <c:pt idx="92">
                  <c:v>2350000</c:v>
                </c:pt>
                <c:pt idx="93">
                  <c:v>2354000</c:v>
                </c:pt>
                <c:pt idx="94">
                  <c:v>2398000</c:v>
                </c:pt>
                <c:pt idx="95">
                  <c:v>2450000</c:v>
                </c:pt>
                <c:pt idx="96">
                  <c:v>2460000</c:v>
                </c:pt>
                <c:pt idx="97">
                  <c:v>2490000</c:v>
                </c:pt>
                <c:pt idx="98">
                  <c:v>2495000</c:v>
                </c:pt>
                <c:pt idx="99">
                  <c:v>2499800</c:v>
                </c:pt>
                <c:pt idx="100">
                  <c:v>2500000</c:v>
                </c:pt>
                <c:pt idx="101">
                  <c:v>2649950</c:v>
                </c:pt>
                <c:pt idx="102">
                  <c:v>2689950</c:v>
                </c:pt>
                <c:pt idx="103">
                  <c:v>2698000</c:v>
                </c:pt>
                <c:pt idx="104">
                  <c:v>2725000</c:v>
                </c:pt>
                <c:pt idx="105">
                  <c:v>2745000</c:v>
                </c:pt>
                <c:pt idx="106">
                  <c:v>2750000</c:v>
                </c:pt>
                <c:pt idx="107">
                  <c:v>2785950</c:v>
                </c:pt>
                <c:pt idx="108">
                  <c:v>2788880</c:v>
                </c:pt>
                <c:pt idx="109">
                  <c:v>2836000</c:v>
                </c:pt>
                <c:pt idx="110">
                  <c:v>2848000</c:v>
                </c:pt>
                <c:pt idx="111">
                  <c:v>2880000</c:v>
                </c:pt>
                <c:pt idx="112">
                  <c:v>2895000</c:v>
                </c:pt>
                <c:pt idx="113">
                  <c:v>2949995</c:v>
                </c:pt>
                <c:pt idx="114">
                  <c:v>2988000</c:v>
                </c:pt>
                <c:pt idx="115">
                  <c:v>3078950</c:v>
                </c:pt>
                <c:pt idx="116">
                  <c:v>3188888</c:v>
                </c:pt>
                <c:pt idx="117">
                  <c:v>3198000</c:v>
                </c:pt>
                <c:pt idx="118">
                  <c:v>3250000</c:v>
                </c:pt>
                <c:pt idx="119">
                  <c:v>3298000</c:v>
                </c:pt>
                <c:pt idx="120">
                  <c:v>3488888</c:v>
                </c:pt>
                <c:pt idx="121">
                  <c:v>3498000</c:v>
                </c:pt>
                <c:pt idx="122">
                  <c:v>3499000</c:v>
                </c:pt>
                <c:pt idx="123">
                  <c:v>3500000</c:v>
                </c:pt>
                <c:pt idx="124">
                  <c:v>3588888</c:v>
                </c:pt>
                <c:pt idx="125">
                  <c:v>3588888</c:v>
                </c:pt>
                <c:pt idx="126">
                  <c:v>3699000</c:v>
                </c:pt>
                <c:pt idx="127">
                  <c:v>3800000</c:v>
                </c:pt>
                <c:pt idx="128">
                  <c:v>3898000</c:v>
                </c:pt>
                <c:pt idx="129">
                  <c:v>3900000</c:v>
                </c:pt>
                <c:pt idx="130">
                  <c:v>3988800</c:v>
                </c:pt>
                <c:pt idx="131">
                  <c:v>4500000</c:v>
                </c:pt>
                <c:pt idx="132">
                  <c:v>4588000</c:v>
                </c:pt>
                <c:pt idx="133">
                  <c:v>4800000</c:v>
                </c:pt>
                <c:pt idx="134">
                  <c:v>4988000</c:v>
                </c:pt>
                <c:pt idx="135">
                  <c:v>5580000</c:v>
                </c:pt>
                <c:pt idx="136">
                  <c:v>5980000</c:v>
                </c:pt>
                <c:pt idx="137">
                  <c:v>6888000</c:v>
                </c:pt>
                <c:pt idx="138">
                  <c:v>9988000</c:v>
                </c:pt>
                <c:pt idx="139">
                  <c:v>15000000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0A-4A86-85D8-ED97E2E49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16656"/>
        <c:axId val="649827480"/>
      </c:scatterChart>
      <c:valAx>
        <c:axId val="64981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827480"/>
        <c:crosses val="autoZero"/>
        <c:crossBetween val="midCat"/>
      </c:valAx>
      <c:valAx>
        <c:axId val="649827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816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'R5'!$C$2:$C$134</c:f>
              <c:numCache>
                <c:formatCode>General</c:formatCode>
                <c:ptCount val="13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6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2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2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3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5</c:v>
                </c:pt>
                <c:pt idx="111">
                  <c:v>3</c:v>
                </c:pt>
                <c:pt idx="112">
                  <c:v>6</c:v>
                </c:pt>
                <c:pt idx="113">
                  <c:v>8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6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6</c:v>
                </c:pt>
                <c:pt idx="132">
                  <c:v>4</c:v>
                </c:pt>
              </c:numCache>
            </c:numRef>
          </c:xVal>
          <c:yVal>
            <c:numRef>
              <c:f>'R5'!$K$26:$K$158</c:f>
              <c:numCache>
                <c:formatCode>General</c:formatCode>
                <c:ptCount val="133"/>
                <c:pt idx="0">
                  <c:v>-250951.95663807855</c:v>
                </c:pt>
                <c:pt idx="1">
                  <c:v>3688.5068680031109</c:v>
                </c:pt>
                <c:pt idx="2">
                  <c:v>564968.02344515407</c:v>
                </c:pt>
                <c:pt idx="3">
                  <c:v>756574.97353146086</c:v>
                </c:pt>
                <c:pt idx="4">
                  <c:v>114320.6430473777</c:v>
                </c:pt>
                <c:pt idx="5">
                  <c:v>1083992.0093068972</c:v>
                </c:pt>
                <c:pt idx="6">
                  <c:v>-127504.18931940827</c:v>
                </c:pt>
                <c:pt idx="7">
                  <c:v>107574.1011207155</c:v>
                </c:pt>
                <c:pt idx="8">
                  <c:v>-384055.44865104789</c:v>
                </c:pt>
                <c:pt idx="9">
                  <c:v>-526305.7410419574</c:v>
                </c:pt>
                <c:pt idx="10">
                  <c:v>414439.66839771252</c:v>
                </c:pt>
                <c:pt idx="11">
                  <c:v>-204127.91345792776</c:v>
                </c:pt>
                <c:pt idx="12">
                  <c:v>-805338.08891505795</c:v>
                </c:pt>
                <c:pt idx="13">
                  <c:v>-65513.040837581502</c:v>
                </c:pt>
                <c:pt idx="14">
                  <c:v>-25251.751488243463</c:v>
                </c:pt>
                <c:pt idx="15">
                  <c:v>-14819.790536036948</c:v>
                </c:pt>
                <c:pt idx="16">
                  <c:v>81292.771842811024</c:v>
                </c:pt>
                <c:pt idx="17">
                  <c:v>-400469.48519227596</c:v>
                </c:pt>
                <c:pt idx="18">
                  <c:v>-956934.69709601486</c:v>
                </c:pt>
                <c:pt idx="19">
                  <c:v>-796633.89093956375</c:v>
                </c:pt>
                <c:pt idx="20">
                  <c:v>-49996.449301447021</c:v>
                </c:pt>
                <c:pt idx="21">
                  <c:v>233661.87951529806</c:v>
                </c:pt>
                <c:pt idx="22">
                  <c:v>505959.72931305948</c:v>
                </c:pt>
                <c:pt idx="23">
                  <c:v>-216856.45594036952</c:v>
                </c:pt>
                <c:pt idx="24">
                  <c:v>-251311.96327700093</c:v>
                </c:pt>
                <c:pt idx="25">
                  <c:v>100453.1144931803</c:v>
                </c:pt>
                <c:pt idx="26">
                  <c:v>257468.0573847855</c:v>
                </c:pt>
                <c:pt idx="27">
                  <c:v>58189.110266614705</c:v>
                </c:pt>
                <c:pt idx="28">
                  <c:v>114476.8216618842</c:v>
                </c:pt>
                <c:pt idx="29">
                  <c:v>320634.57864966121</c:v>
                </c:pt>
                <c:pt idx="30">
                  <c:v>140914.97418144834</c:v>
                </c:pt>
                <c:pt idx="31">
                  <c:v>-235856.45594036952</c:v>
                </c:pt>
                <c:pt idx="32">
                  <c:v>96635.853326147888</c:v>
                </c:pt>
                <c:pt idx="33">
                  <c:v>-294295.77727855323</c:v>
                </c:pt>
                <c:pt idx="34">
                  <c:v>-680900.74747086735</c:v>
                </c:pt>
                <c:pt idx="35">
                  <c:v>-362854.7111188788</c:v>
                </c:pt>
                <c:pt idx="36">
                  <c:v>-280248.0276747176</c:v>
                </c:pt>
                <c:pt idx="37">
                  <c:v>-54593.527627407806</c:v>
                </c:pt>
                <c:pt idx="38">
                  <c:v>-341477.81653594738</c:v>
                </c:pt>
                <c:pt idx="39">
                  <c:v>96757.680794784334</c:v>
                </c:pt>
                <c:pt idx="40">
                  <c:v>-528303.9042174085</c:v>
                </c:pt>
                <c:pt idx="41">
                  <c:v>-613242.31920521567</c:v>
                </c:pt>
                <c:pt idx="42">
                  <c:v>-201434.49498816277</c:v>
                </c:pt>
                <c:pt idx="43">
                  <c:v>312792.51578352833</c:v>
                </c:pt>
                <c:pt idx="44">
                  <c:v>-985442.79009523895</c:v>
                </c:pt>
                <c:pt idx="45">
                  <c:v>1336790.6966738144</c:v>
                </c:pt>
                <c:pt idx="46">
                  <c:v>-106057.79924113792</c:v>
                </c:pt>
                <c:pt idx="47">
                  <c:v>377365.23664969089</c:v>
                </c:pt>
                <c:pt idx="48">
                  <c:v>488919.14887402207</c:v>
                </c:pt>
                <c:pt idx="49">
                  <c:v>257829.63838001422</c:v>
                </c:pt>
                <c:pt idx="50">
                  <c:v>-709056.9268303928</c:v>
                </c:pt>
                <c:pt idx="51">
                  <c:v>-98142.621277030907</c:v>
                </c:pt>
                <c:pt idx="52">
                  <c:v>882751.10156151373</c:v>
                </c:pt>
                <c:pt idx="53">
                  <c:v>1398606.2212322317</c:v>
                </c:pt>
                <c:pt idx="54">
                  <c:v>664409.51545812329</c:v>
                </c:pt>
                <c:pt idx="55">
                  <c:v>151776.3168322295</c:v>
                </c:pt>
                <c:pt idx="56">
                  <c:v>-189468.55144615867</c:v>
                </c:pt>
                <c:pt idx="57">
                  <c:v>-670501.68925091345</c:v>
                </c:pt>
                <c:pt idx="58">
                  <c:v>-261839.7770481793</c:v>
                </c:pt>
                <c:pt idx="59">
                  <c:v>218972.40885564883</c:v>
                </c:pt>
                <c:pt idx="60">
                  <c:v>-192026.4367885706</c:v>
                </c:pt>
                <c:pt idx="61">
                  <c:v>-506834.37478243839</c:v>
                </c:pt>
                <c:pt idx="62">
                  <c:v>241487.56657799473</c:v>
                </c:pt>
                <c:pt idx="63">
                  <c:v>288231.58909635898</c:v>
                </c:pt>
                <c:pt idx="64">
                  <c:v>1339458.2914823061</c:v>
                </c:pt>
                <c:pt idx="65">
                  <c:v>317031.42756706104</c:v>
                </c:pt>
                <c:pt idx="66">
                  <c:v>-41014.880934075802</c:v>
                </c:pt>
                <c:pt idx="67">
                  <c:v>370935.28625916317</c:v>
                </c:pt>
                <c:pt idx="68">
                  <c:v>31862.321614574292</c:v>
                </c:pt>
                <c:pt idx="69">
                  <c:v>-406372.03854020545</c:v>
                </c:pt>
                <c:pt idx="70">
                  <c:v>43759.023350534029</c:v>
                </c:pt>
                <c:pt idx="71">
                  <c:v>-51012.277325863019</c:v>
                </c:pt>
                <c:pt idx="72">
                  <c:v>69906.036167219514</c:v>
                </c:pt>
                <c:pt idx="73">
                  <c:v>754078.27908523427</c:v>
                </c:pt>
                <c:pt idx="74">
                  <c:v>-84171.833390370477</c:v>
                </c:pt>
                <c:pt idx="75">
                  <c:v>-317426.52890660986</c:v>
                </c:pt>
                <c:pt idx="76">
                  <c:v>448188.16062069451</c:v>
                </c:pt>
                <c:pt idx="77">
                  <c:v>-125013.21107198054</c:v>
                </c:pt>
                <c:pt idx="78">
                  <c:v>427731.38796348823</c:v>
                </c:pt>
                <c:pt idx="79">
                  <c:v>-208830.16310907342</c:v>
                </c:pt>
                <c:pt idx="80">
                  <c:v>143828.85820311238</c:v>
                </c:pt>
                <c:pt idx="81">
                  <c:v>-391014.21292814659</c:v>
                </c:pt>
                <c:pt idx="82">
                  <c:v>322018.15906874929</c:v>
                </c:pt>
                <c:pt idx="83">
                  <c:v>-109724.11937314342</c:v>
                </c:pt>
                <c:pt idx="84">
                  <c:v>-67222.681542390143</c:v>
                </c:pt>
                <c:pt idx="85">
                  <c:v>-19509.193451353814</c:v>
                </c:pt>
                <c:pt idx="86">
                  <c:v>1173365.0331468326</c:v>
                </c:pt>
                <c:pt idx="87">
                  <c:v>-1331905.7870324831</c:v>
                </c:pt>
                <c:pt idx="88">
                  <c:v>-59346.618119654711</c:v>
                </c:pt>
                <c:pt idx="89">
                  <c:v>-92445.877472479013</c:v>
                </c:pt>
                <c:pt idx="90">
                  <c:v>-1213874.7817151314</c:v>
                </c:pt>
                <c:pt idx="91">
                  <c:v>-96593.527627407806</c:v>
                </c:pt>
                <c:pt idx="92">
                  <c:v>121607.11699974549</c:v>
                </c:pt>
                <c:pt idx="93">
                  <c:v>385117.01615583198</c:v>
                </c:pt>
                <c:pt idx="94">
                  <c:v>636345.12243290129</c:v>
                </c:pt>
                <c:pt idx="95">
                  <c:v>-667772.72843487281</c:v>
                </c:pt>
                <c:pt idx="96">
                  <c:v>355205.53133756481</c:v>
                </c:pt>
                <c:pt idx="97">
                  <c:v>-522753.64792734082</c:v>
                </c:pt>
                <c:pt idx="98">
                  <c:v>586520.40797487576</c:v>
                </c:pt>
                <c:pt idx="99">
                  <c:v>-560429.70828690799</c:v>
                </c:pt>
                <c:pt idx="100">
                  <c:v>-79407.497914341744</c:v>
                </c:pt>
                <c:pt idx="101">
                  <c:v>-56627.940108649316</c:v>
                </c:pt>
                <c:pt idx="102">
                  <c:v>-421442.31920521567</c:v>
                </c:pt>
                <c:pt idx="103">
                  <c:v>-1107160.5884065889</c:v>
                </c:pt>
                <c:pt idx="104">
                  <c:v>-341925.46267391182</c:v>
                </c:pt>
                <c:pt idx="105">
                  <c:v>-9101.7498412667774</c:v>
                </c:pt>
                <c:pt idx="106">
                  <c:v>64946.049120070878</c:v>
                </c:pt>
                <c:pt idx="107">
                  <c:v>128511.64369777706</c:v>
                </c:pt>
                <c:pt idx="108">
                  <c:v>818669.12544340827</c:v>
                </c:pt>
                <c:pt idx="109">
                  <c:v>-399005.0463853064</c:v>
                </c:pt>
                <c:pt idx="110">
                  <c:v>819285.28224219894</c:v>
                </c:pt>
                <c:pt idx="111">
                  <c:v>354634.57864966121</c:v>
                </c:pt>
                <c:pt idx="112">
                  <c:v>-393753.07456720015</c:v>
                </c:pt>
                <c:pt idx="113">
                  <c:v>-233288.59062970616</c:v>
                </c:pt>
                <c:pt idx="114">
                  <c:v>1539961.2390620485</c:v>
                </c:pt>
                <c:pt idx="115">
                  <c:v>-399829.12187970849</c:v>
                </c:pt>
                <c:pt idx="116">
                  <c:v>-734581.88037788495</c:v>
                </c:pt>
                <c:pt idx="117">
                  <c:v>-392417.60474719014</c:v>
                </c:pt>
                <c:pt idx="118">
                  <c:v>229695.92858935223</c:v>
                </c:pt>
                <c:pt idx="119">
                  <c:v>-575583.25360132055</c:v>
                </c:pt>
                <c:pt idx="120">
                  <c:v>-416171.0975051783</c:v>
                </c:pt>
                <c:pt idx="121">
                  <c:v>189809.39404663141</c:v>
                </c:pt>
                <c:pt idx="122">
                  <c:v>221370.01137307566</c:v>
                </c:pt>
                <c:pt idx="123">
                  <c:v>23257.714734415989</c:v>
                </c:pt>
                <c:pt idx="124">
                  <c:v>713286.26051081065</c:v>
                </c:pt>
                <c:pt idx="125">
                  <c:v>189584.60845734715</c:v>
                </c:pt>
                <c:pt idx="126">
                  <c:v>-233932.15482317423</c:v>
                </c:pt>
                <c:pt idx="127">
                  <c:v>-224144.77377541037</c:v>
                </c:pt>
                <c:pt idx="128">
                  <c:v>402319.93708485248</c:v>
                </c:pt>
                <c:pt idx="129">
                  <c:v>-384443.66250598407</c:v>
                </c:pt>
                <c:pt idx="130">
                  <c:v>1173531.1078542578</c:v>
                </c:pt>
                <c:pt idx="131">
                  <c:v>-408504.61017993372</c:v>
                </c:pt>
                <c:pt idx="132">
                  <c:v>-501350.93565088673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9-472C-959A-DD24530F8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25096"/>
        <c:axId val="545123456"/>
      </c:scatterChart>
      <c:valAx>
        <c:axId val="54512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123456"/>
        <c:crosses val="autoZero"/>
        <c:crossBetween val="midCat"/>
      </c:valAx>
      <c:valAx>
        <c:axId val="54512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125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SQUARE FEET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'R5'!$D$2:$D$134</c:f>
              <c:numCache>
                <c:formatCode>General</c:formatCode>
                <c:ptCount val="133"/>
                <c:pt idx="0">
                  <c:v>1730</c:v>
                </c:pt>
                <c:pt idx="1">
                  <c:v>810</c:v>
                </c:pt>
                <c:pt idx="2">
                  <c:v>3530</c:v>
                </c:pt>
                <c:pt idx="3">
                  <c:v>3600</c:v>
                </c:pt>
                <c:pt idx="4">
                  <c:v>1380</c:v>
                </c:pt>
                <c:pt idx="5">
                  <c:v>2857</c:v>
                </c:pt>
                <c:pt idx="6">
                  <c:v>1105</c:v>
                </c:pt>
                <c:pt idx="7">
                  <c:v>2460</c:v>
                </c:pt>
                <c:pt idx="8">
                  <c:v>2740</c:v>
                </c:pt>
                <c:pt idx="9">
                  <c:v>2437</c:v>
                </c:pt>
                <c:pt idx="10">
                  <c:v>4304</c:v>
                </c:pt>
                <c:pt idx="11">
                  <c:v>2120</c:v>
                </c:pt>
                <c:pt idx="12">
                  <c:v>5780</c:v>
                </c:pt>
                <c:pt idx="13">
                  <c:v>1001</c:v>
                </c:pt>
                <c:pt idx="14">
                  <c:v>1919</c:v>
                </c:pt>
                <c:pt idx="15">
                  <c:v>1351</c:v>
                </c:pt>
                <c:pt idx="16">
                  <c:v>1640</c:v>
                </c:pt>
                <c:pt idx="17">
                  <c:v>1750</c:v>
                </c:pt>
                <c:pt idx="18">
                  <c:v>4560</c:v>
                </c:pt>
                <c:pt idx="19">
                  <c:v>3400</c:v>
                </c:pt>
                <c:pt idx="20">
                  <c:v>1970</c:v>
                </c:pt>
                <c:pt idx="21">
                  <c:v>2300</c:v>
                </c:pt>
                <c:pt idx="22">
                  <c:v>2020</c:v>
                </c:pt>
                <c:pt idx="23">
                  <c:v>2570</c:v>
                </c:pt>
                <c:pt idx="24">
                  <c:v>2330</c:v>
                </c:pt>
                <c:pt idx="25">
                  <c:v>1400</c:v>
                </c:pt>
                <c:pt idx="26">
                  <c:v>1440</c:v>
                </c:pt>
                <c:pt idx="27">
                  <c:v>4800</c:v>
                </c:pt>
                <c:pt idx="28">
                  <c:v>1430</c:v>
                </c:pt>
                <c:pt idx="29">
                  <c:v>1250</c:v>
                </c:pt>
                <c:pt idx="30">
                  <c:v>1008</c:v>
                </c:pt>
                <c:pt idx="31">
                  <c:v>2570</c:v>
                </c:pt>
                <c:pt idx="32">
                  <c:v>5050</c:v>
                </c:pt>
                <c:pt idx="33">
                  <c:v>2690</c:v>
                </c:pt>
                <c:pt idx="34">
                  <c:v>4140</c:v>
                </c:pt>
                <c:pt idx="35">
                  <c:v>4850</c:v>
                </c:pt>
                <c:pt idx="36">
                  <c:v>2200</c:v>
                </c:pt>
                <c:pt idx="37">
                  <c:v>2270</c:v>
                </c:pt>
                <c:pt idx="38">
                  <c:v>4381</c:v>
                </c:pt>
                <c:pt idx="39">
                  <c:v>3770</c:v>
                </c:pt>
                <c:pt idx="40">
                  <c:v>4600</c:v>
                </c:pt>
                <c:pt idx="41">
                  <c:v>3770</c:v>
                </c:pt>
                <c:pt idx="42">
                  <c:v>2002</c:v>
                </c:pt>
                <c:pt idx="43">
                  <c:v>4586</c:v>
                </c:pt>
                <c:pt idx="44">
                  <c:v>4380</c:v>
                </c:pt>
                <c:pt idx="45">
                  <c:v>2288</c:v>
                </c:pt>
                <c:pt idx="46">
                  <c:v>2040</c:v>
                </c:pt>
                <c:pt idx="47">
                  <c:v>2260</c:v>
                </c:pt>
                <c:pt idx="48">
                  <c:v>5701</c:v>
                </c:pt>
                <c:pt idx="49">
                  <c:v>1751</c:v>
                </c:pt>
                <c:pt idx="50">
                  <c:v>3180</c:v>
                </c:pt>
                <c:pt idx="51">
                  <c:v>1320</c:v>
                </c:pt>
                <c:pt idx="52">
                  <c:v>5489</c:v>
                </c:pt>
                <c:pt idx="53">
                  <c:v>7594</c:v>
                </c:pt>
                <c:pt idx="54">
                  <c:v>2520</c:v>
                </c:pt>
                <c:pt idx="55">
                  <c:v>4130</c:v>
                </c:pt>
                <c:pt idx="56">
                  <c:v>2812</c:v>
                </c:pt>
                <c:pt idx="57">
                  <c:v>5360</c:v>
                </c:pt>
                <c:pt idx="58">
                  <c:v>1254</c:v>
                </c:pt>
                <c:pt idx="59">
                  <c:v>1474</c:v>
                </c:pt>
                <c:pt idx="60">
                  <c:v>5761</c:v>
                </c:pt>
                <c:pt idx="61">
                  <c:v>3914</c:v>
                </c:pt>
                <c:pt idx="62">
                  <c:v>3850</c:v>
                </c:pt>
                <c:pt idx="63">
                  <c:v>5130</c:v>
                </c:pt>
                <c:pt idx="64">
                  <c:v>4568</c:v>
                </c:pt>
                <c:pt idx="65">
                  <c:v>4998</c:v>
                </c:pt>
                <c:pt idx="66">
                  <c:v>889</c:v>
                </c:pt>
                <c:pt idx="67">
                  <c:v>4309</c:v>
                </c:pt>
                <c:pt idx="68">
                  <c:v>1360</c:v>
                </c:pt>
                <c:pt idx="69">
                  <c:v>6200</c:v>
                </c:pt>
                <c:pt idx="70">
                  <c:v>3390</c:v>
                </c:pt>
                <c:pt idx="71">
                  <c:v>2620</c:v>
                </c:pt>
                <c:pt idx="72">
                  <c:v>1700</c:v>
                </c:pt>
                <c:pt idx="73">
                  <c:v>5102</c:v>
                </c:pt>
                <c:pt idx="74">
                  <c:v>6389</c:v>
                </c:pt>
                <c:pt idx="75">
                  <c:v>8277</c:v>
                </c:pt>
                <c:pt idx="76">
                  <c:v>4397</c:v>
                </c:pt>
                <c:pt idx="77">
                  <c:v>1558</c:v>
                </c:pt>
                <c:pt idx="78">
                  <c:v>3800</c:v>
                </c:pt>
                <c:pt idx="79">
                  <c:v>2540</c:v>
                </c:pt>
                <c:pt idx="80">
                  <c:v>2420</c:v>
                </c:pt>
                <c:pt idx="81">
                  <c:v>2750</c:v>
                </c:pt>
                <c:pt idx="82">
                  <c:v>3470</c:v>
                </c:pt>
                <c:pt idx="83">
                  <c:v>3560</c:v>
                </c:pt>
                <c:pt idx="84">
                  <c:v>1012</c:v>
                </c:pt>
                <c:pt idx="85">
                  <c:v>4645</c:v>
                </c:pt>
                <c:pt idx="86">
                  <c:v>6500</c:v>
                </c:pt>
                <c:pt idx="87">
                  <c:v>7950</c:v>
                </c:pt>
                <c:pt idx="88">
                  <c:v>5030</c:v>
                </c:pt>
                <c:pt idx="89">
                  <c:v>2480</c:v>
                </c:pt>
                <c:pt idx="90">
                  <c:v>4987</c:v>
                </c:pt>
                <c:pt idx="91">
                  <c:v>2270</c:v>
                </c:pt>
                <c:pt idx="92">
                  <c:v>978</c:v>
                </c:pt>
                <c:pt idx="93">
                  <c:v>3360</c:v>
                </c:pt>
                <c:pt idx="94">
                  <c:v>2340</c:v>
                </c:pt>
                <c:pt idx="95">
                  <c:v>3006</c:v>
                </c:pt>
                <c:pt idx="96">
                  <c:v>4400</c:v>
                </c:pt>
                <c:pt idx="97">
                  <c:v>3580</c:v>
                </c:pt>
                <c:pt idx="98">
                  <c:v>2140</c:v>
                </c:pt>
                <c:pt idx="99">
                  <c:v>6494</c:v>
                </c:pt>
                <c:pt idx="100">
                  <c:v>3580</c:v>
                </c:pt>
                <c:pt idx="101">
                  <c:v>1018</c:v>
                </c:pt>
                <c:pt idx="102">
                  <c:v>3770</c:v>
                </c:pt>
                <c:pt idx="103">
                  <c:v>6340</c:v>
                </c:pt>
                <c:pt idx="104">
                  <c:v>3030</c:v>
                </c:pt>
                <c:pt idx="105">
                  <c:v>6348</c:v>
                </c:pt>
                <c:pt idx="106">
                  <c:v>1796</c:v>
                </c:pt>
                <c:pt idx="107">
                  <c:v>2150</c:v>
                </c:pt>
                <c:pt idx="108">
                  <c:v>14140</c:v>
                </c:pt>
                <c:pt idx="109">
                  <c:v>5400</c:v>
                </c:pt>
                <c:pt idx="110">
                  <c:v>5450</c:v>
                </c:pt>
                <c:pt idx="111">
                  <c:v>1250</c:v>
                </c:pt>
                <c:pt idx="112">
                  <c:v>4194</c:v>
                </c:pt>
                <c:pt idx="113">
                  <c:v>3820</c:v>
                </c:pt>
                <c:pt idx="114">
                  <c:v>5060</c:v>
                </c:pt>
                <c:pt idx="115">
                  <c:v>3982</c:v>
                </c:pt>
                <c:pt idx="116">
                  <c:v>4881</c:v>
                </c:pt>
                <c:pt idx="117">
                  <c:v>3970</c:v>
                </c:pt>
                <c:pt idx="118">
                  <c:v>1180</c:v>
                </c:pt>
                <c:pt idx="119">
                  <c:v>5300</c:v>
                </c:pt>
                <c:pt idx="120">
                  <c:v>4070</c:v>
                </c:pt>
                <c:pt idx="121">
                  <c:v>2570</c:v>
                </c:pt>
                <c:pt idx="122">
                  <c:v>2768</c:v>
                </c:pt>
                <c:pt idx="123">
                  <c:v>1680</c:v>
                </c:pt>
                <c:pt idx="124">
                  <c:v>10088</c:v>
                </c:pt>
                <c:pt idx="125">
                  <c:v>2700</c:v>
                </c:pt>
                <c:pt idx="126">
                  <c:v>6369</c:v>
                </c:pt>
                <c:pt idx="127">
                  <c:v>5927</c:v>
                </c:pt>
                <c:pt idx="128">
                  <c:v>2750</c:v>
                </c:pt>
                <c:pt idx="129">
                  <c:v>3240</c:v>
                </c:pt>
                <c:pt idx="130">
                  <c:v>2000</c:v>
                </c:pt>
                <c:pt idx="131">
                  <c:v>5970</c:v>
                </c:pt>
                <c:pt idx="132">
                  <c:v>2906</c:v>
                </c:pt>
              </c:numCache>
            </c:numRef>
          </c:xVal>
          <c:yVal>
            <c:numRef>
              <c:f>'R5'!$K$26:$K$158</c:f>
              <c:numCache>
                <c:formatCode>General</c:formatCode>
                <c:ptCount val="133"/>
                <c:pt idx="0">
                  <c:v>-250951.95663807855</c:v>
                </c:pt>
                <c:pt idx="1">
                  <c:v>3688.5068680031109</c:v>
                </c:pt>
                <c:pt idx="2">
                  <c:v>564968.02344515407</c:v>
                </c:pt>
                <c:pt idx="3">
                  <c:v>756574.97353146086</c:v>
                </c:pt>
                <c:pt idx="4">
                  <c:v>114320.6430473777</c:v>
                </c:pt>
                <c:pt idx="5">
                  <c:v>1083992.0093068972</c:v>
                </c:pt>
                <c:pt idx="6">
                  <c:v>-127504.18931940827</c:v>
                </c:pt>
                <c:pt idx="7">
                  <c:v>107574.1011207155</c:v>
                </c:pt>
                <c:pt idx="8">
                  <c:v>-384055.44865104789</c:v>
                </c:pt>
                <c:pt idx="9">
                  <c:v>-526305.7410419574</c:v>
                </c:pt>
                <c:pt idx="10">
                  <c:v>414439.66839771252</c:v>
                </c:pt>
                <c:pt idx="11">
                  <c:v>-204127.91345792776</c:v>
                </c:pt>
                <c:pt idx="12">
                  <c:v>-805338.08891505795</c:v>
                </c:pt>
                <c:pt idx="13">
                  <c:v>-65513.040837581502</c:v>
                </c:pt>
                <c:pt idx="14">
                  <c:v>-25251.751488243463</c:v>
                </c:pt>
                <c:pt idx="15">
                  <c:v>-14819.790536036948</c:v>
                </c:pt>
                <c:pt idx="16">
                  <c:v>81292.771842811024</c:v>
                </c:pt>
                <c:pt idx="17">
                  <c:v>-400469.48519227596</c:v>
                </c:pt>
                <c:pt idx="18">
                  <c:v>-956934.69709601486</c:v>
                </c:pt>
                <c:pt idx="19">
                  <c:v>-796633.89093956375</c:v>
                </c:pt>
                <c:pt idx="20">
                  <c:v>-49996.449301447021</c:v>
                </c:pt>
                <c:pt idx="21">
                  <c:v>233661.87951529806</c:v>
                </c:pt>
                <c:pt idx="22">
                  <c:v>505959.72931305948</c:v>
                </c:pt>
                <c:pt idx="23">
                  <c:v>-216856.45594036952</c:v>
                </c:pt>
                <c:pt idx="24">
                  <c:v>-251311.96327700093</c:v>
                </c:pt>
                <c:pt idx="25">
                  <c:v>100453.1144931803</c:v>
                </c:pt>
                <c:pt idx="26">
                  <c:v>257468.0573847855</c:v>
                </c:pt>
                <c:pt idx="27">
                  <c:v>58189.110266614705</c:v>
                </c:pt>
                <c:pt idx="28">
                  <c:v>114476.8216618842</c:v>
                </c:pt>
                <c:pt idx="29">
                  <c:v>320634.57864966121</c:v>
                </c:pt>
                <c:pt idx="30">
                  <c:v>140914.97418144834</c:v>
                </c:pt>
                <c:pt idx="31">
                  <c:v>-235856.45594036952</c:v>
                </c:pt>
                <c:pt idx="32">
                  <c:v>96635.853326147888</c:v>
                </c:pt>
                <c:pt idx="33">
                  <c:v>-294295.77727855323</c:v>
                </c:pt>
                <c:pt idx="34">
                  <c:v>-680900.74747086735</c:v>
                </c:pt>
                <c:pt idx="35">
                  <c:v>-362854.7111188788</c:v>
                </c:pt>
                <c:pt idx="36">
                  <c:v>-280248.0276747176</c:v>
                </c:pt>
                <c:pt idx="37">
                  <c:v>-54593.527627407806</c:v>
                </c:pt>
                <c:pt idx="38">
                  <c:v>-341477.81653594738</c:v>
                </c:pt>
                <c:pt idx="39">
                  <c:v>96757.680794784334</c:v>
                </c:pt>
                <c:pt idx="40">
                  <c:v>-528303.9042174085</c:v>
                </c:pt>
                <c:pt idx="41">
                  <c:v>-613242.31920521567</c:v>
                </c:pt>
                <c:pt idx="42">
                  <c:v>-201434.49498816277</c:v>
                </c:pt>
                <c:pt idx="43">
                  <c:v>312792.51578352833</c:v>
                </c:pt>
                <c:pt idx="44">
                  <c:v>-985442.79009523895</c:v>
                </c:pt>
                <c:pt idx="45">
                  <c:v>1336790.6966738144</c:v>
                </c:pt>
                <c:pt idx="46">
                  <c:v>-106057.79924113792</c:v>
                </c:pt>
                <c:pt idx="47">
                  <c:v>377365.23664969089</c:v>
                </c:pt>
                <c:pt idx="48">
                  <c:v>488919.14887402207</c:v>
                </c:pt>
                <c:pt idx="49">
                  <c:v>257829.63838001422</c:v>
                </c:pt>
                <c:pt idx="50">
                  <c:v>-709056.9268303928</c:v>
                </c:pt>
                <c:pt idx="51">
                  <c:v>-98142.621277030907</c:v>
                </c:pt>
                <c:pt idx="52">
                  <c:v>882751.10156151373</c:v>
                </c:pt>
                <c:pt idx="53">
                  <c:v>1398606.2212322317</c:v>
                </c:pt>
                <c:pt idx="54">
                  <c:v>664409.51545812329</c:v>
                </c:pt>
                <c:pt idx="55">
                  <c:v>151776.3168322295</c:v>
                </c:pt>
                <c:pt idx="56">
                  <c:v>-189468.55144615867</c:v>
                </c:pt>
                <c:pt idx="57">
                  <c:v>-670501.68925091345</c:v>
                </c:pt>
                <c:pt idx="58">
                  <c:v>-261839.7770481793</c:v>
                </c:pt>
                <c:pt idx="59">
                  <c:v>218972.40885564883</c:v>
                </c:pt>
                <c:pt idx="60">
                  <c:v>-192026.4367885706</c:v>
                </c:pt>
                <c:pt idx="61">
                  <c:v>-506834.37478243839</c:v>
                </c:pt>
                <c:pt idx="62">
                  <c:v>241487.56657799473</c:v>
                </c:pt>
                <c:pt idx="63">
                  <c:v>288231.58909635898</c:v>
                </c:pt>
                <c:pt idx="64">
                  <c:v>1339458.2914823061</c:v>
                </c:pt>
                <c:pt idx="65">
                  <c:v>317031.42756706104</c:v>
                </c:pt>
                <c:pt idx="66">
                  <c:v>-41014.880934075802</c:v>
                </c:pt>
                <c:pt idx="67">
                  <c:v>370935.28625916317</c:v>
                </c:pt>
                <c:pt idx="68">
                  <c:v>31862.321614574292</c:v>
                </c:pt>
                <c:pt idx="69">
                  <c:v>-406372.03854020545</c:v>
                </c:pt>
                <c:pt idx="70">
                  <c:v>43759.023350534029</c:v>
                </c:pt>
                <c:pt idx="71">
                  <c:v>-51012.277325863019</c:v>
                </c:pt>
                <c:pt idx="72">
                  <c:v>69906.036167219514</c:v>
                </c:pt>
                <c:pt idx="73">
                  <c:v>754078.27908523427</c:v>
                </c:pt>
                <c:pt idx="74">
                  <c:v>-84171.833390370477</c:v>
                </c:pt>
                <c:pt idx="75">
                  <c:v>-317426.52890660986</c:v>
                </c:pt>
                <c:pt idx="76">
                  <c:v>448188.16062069451</c:v>
                </c:pt>
                <c:pt idx="77">
                  <c:v>-125013.21107198054</c:v>
                </c:pt>
                <c:pt idx="78">
                  <c:v>427731.38796348823</c:v>
                </c:pt>
                <c:pt idx="79">
                  <c:v>-208830.16310907342</c:v>
                </c:pt>
                <c:pt idx="80">
                  <c:v>143828.85820311238</c:v>
                </c:pt>
                <c:pt idx="81">
                  <c:v>-391014.21292814659</c:v>
                </c:pt>
                <c:pt idx="82">
                  <c:v>322018.15906874929</c:v>
                </c:pt>
                <c:pt idx="83">
                  <c:v>-109724.11937314342</c:v>
                </c:pt>
                <c:pt idx="84">
                  <c:v>-67222.681542390143</c:v>
                </c:pt>
                <c:pt idx="85">
                  <c:v>-19509.193451353814</c:v>
                </c:pt>
                <c:pt idx="86">
                  <c:v>1173365.0331468326</c:v>
                </c:pt>
                <c:pt idx="87">
                  <c:v>-1331905.7870324831</c:v>
                </c:pt>
                <c:pt idx="88">
                  <c:v>-59346.618119654711</c:v>
                </c:pt>
                <c:pt idx="89">
                  <c:v>-92445.877472479013</c:v>
                </c:pt>
                <c:pt idx="90">
                  <c:v>-1213874.7817151314</c:v>
                </c:pt>
                <c:pt idx="91">
                  <c:v>-96593.527627407806</c:v>
                </c:pt>
                <c:pt idx="92">
                  <c:v>121607.11699974549</c:v>
                </c:pt>
                <c:pt idx="93">
                  <c:v>385117.01615583198</c:v>
                </c:pt>
                <c:pt idx="94">
                  <c:v>636345.12243290129</c:v>
                </c:pt>
                <c:pt idx="95">
                  <c:v>-667772.72843487281</c:v>
                </c:pt>
                <c:pt idx="96">
                  <c:v>355205.53133756481</c:v>
                </c:pt>
                <c:pt idx="97">
                  <c:v>-522753.64792734082</c:v>
                </c:pt>
                <c:pt idx="98">
                  <c:v>586520.40797487576</c:v>
                </c:pt>
                <c:pt idx="99">
                  <c:v>-560429.70828690799</c:v>
                </c:pt>
                <c:pt idx="100">
                  <c:v>-79407.497914341744</c:v>
                </c:pt>
                <c:pt idx="101">
                  <c:v>-56627.940108649316</c:v>
                </c:pt>
                <c:pt idx="102">
                  <c:v>-421442.31920521567</c:v>
                </c:pt>
                <c:pt idx="103">
                  <c:v>-1107160.5884065889</c:v>
                </c:pt>
                <c:pt idx="104">
                  <c:v>-341925.46267391182</c:v>
                </c:pt>
                <c:pt idx="105">
                  <c:v>-9101.7498412667774</c:v>
                </c:pt>
                <c:pt idx="106">
                  <c:v>64946.049120070878</c:v>
                </c:pt>
                <c:pt idx="107">
                  <c:v>128511.64369777706</c:v>
                </c:pt>
                <c:pt idx="108">
                  <c:v>818669.12544340827</c:v>
                </c:pt>
                <c:pt idx="109">
                  <c:v>-399005.0463853064</c:v>
                </c:pt>
                <c:pt idx="110">
                  <c:v>819285.28224219894</c:v>
                </c:pt>
                <c:pt idx="111">
                  <c:v>354634.57864966121</c:v>
                </c:pt>
                <c:pt idx="112">
                  <c:v>-393753.07456720015</c:v>
                </c:pt>
                <c:pt idx="113">
                  <c:v>-233288.59062970616</c:v>
                </c:pt>
                <c:pt idx="114">
                  <c:v>1539961.2390620485</c:v>
                </c:pt>
                <c:pt idx="115">
                  <c:v>-399829.12187970849</c:v>
                </c:pt>
                <c:pt idx="116">
                  <c:v>-734581.88037788495</c:v>
                </c:pt>
                <c:pt idx="117">
                  <c:v>-392417.60474719014</c:v>
                </c:pt>
                <c:pt idx="118">
                  <c:v>229695.92858935223</c:v>
                </c:pt>
                <c:pt idx="119">
                  <c:v>-575583.25360132055</c:v>
                </c:pt>
                <c:pt idx="120">
                  <c:v>-416171.0975051783</c:v>
                </c:pt>
                <c:pt idx="121">
                  <c:v>189809.39404663141</c:v>
                </c:pt>
                <c:pt idx="122">
                  <c:v>221370.01137307566</c:v>
                </c:pt>
                <c:pt idx="123">
                  <c:v>23257.714734415989</c:v>
                </c:pt>
                <c:pt idx="124">
                  <c:v>713286.26051081065</c:v>
                </c:pt>
                <c:pt idx="125">
                  <c:v>189584.60845734715</c:v>
                </c:pt>
                <c:pt idx="126">
                  <c:v>-233932.15482317423</c:v>
                </c:pt>
                <c:pt idx="127">
                  <c:v>-224144.77377541037</c:v>
                </c:pt>
                <c:pt idx="128">
                  <c:v>402319.93708485248</c:v>
                </c:pt>
                <c:pt idx="129">
                  <c:v>-384443.66250598407</c:v>
                </c:pt>
                <c:pt idx="130">
                  <c:v>1173531.1078542578</c:v>
                </c:pt>
                <c:pt idx="131">
                  <c:v>-408504.61017993372</c:v>
                </c:pt>
                <c:pt idx="132">
                  <c:v>-501350.93565088673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9-4549-901F-E09FECECF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7432"/>
        <c:axId val="549327760"/>
      </c:scatterChart>
      <c:valAx>
        <c:axId val="54932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SQUARE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327760"/>
        <c:crosses val="autoZero"/>
        <c:crossBetween val="midCat"/>
      </c:valAx>
      <c:valAx>
        <c:axId val="54932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327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'R5'!$C$2:$C$134</c:f>
              <c:numCache>
                <c:formatCode>General</c:formatCode>
                <c:ptCount val="13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6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2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2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3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5</c:v>
                </c:pt>
                <c:pt idx="111">
                  <c:v>3</c:v>
                </c:pt>
                <c:pt idx="112">
                  <c:v>6</c:v>
                </c:pt>
                <c:pt idx="113">
                  <c:v>8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6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6</c:v>
                </c:pt>
                <c:pt idx="132">
                  <c:v>4</c:v>
                </c:pt>
              </c:numCache>
            </c:numRef>
          </c:xVal>
          <c:yVal>
            <c:numRef>
              <c:f>'R5'!$B$2:$B$134</c:f>
              <c:numCache>
                <c:formatCode>General</c:formatCode>
                <c:ptCount val="133"/>
                <c:pt idx="0">
                  <c:v>684500</c:v>
                </c:pt>
                <c:pt idx="1">
                  <c:v>449000</c:v>
                </c:pt>
                <c:pt idx="2">
                  <c:v>2298000</c:v>
                </c:pt>
                <c:pt idx="3">
                  <c:v>2848000</c:v>
                </c:pt>
                <c:pt idx="4">
                  <c:v>649800</c:v>
                </c:pt>
                <c:pt idx="5">
                  <c:v>2500000</c:v>
                </c:pt>
                <c:pt idx="6">
                  <c:v>369900</c:v>
                </c:pt>
                <c:pt idx="7">
                  <c:v>1400000</c:v>
                </c:pt>
                <c:pt idx="8">
                  <c:v>949950</c:v>
                </c:pt>
                <c:pt idx="9">
                  <c:v>750000</c:v>
                </c:pt>
                <c:pt idx="10">
                  <c:v>2689950</c:v>
                </c:pt>
                <c:pt idx="11">
                  <c:v>850000</c:v>
                </c:pt>
                <c:pt idx="12">
                  <c:v>2350000</c:v>
                </c:pt>
                <c:pt idx="13">
                  <c:v>359000</c:v>
                </c:pt>
                <c:pt idx="14">
                  <c:v>888000</c:v>
                </c:pt>
                <c:pt idx="15">
                  <c:v>655000</c:v>
                </c:pt>
                <c:pt idx="16">
                  <c:v>799000</c:v>
                </c:pt>
                <c:pt idx="17">
                  <c:v>549000</c:v>
                </c:pt>
                <c:pt idx="18">
                  <c:v>1498000</c:v>
                </c:pt>
                <c:pt idx="19">
                  <c:v>999950</c:v>
                </c:pt>
                <c:pt idx="20">
                  <c:v>899000</c:v>
                </c:pt>
                <c:pt idx="21">
                  <c:v>949950</c:v>
                </c:pt>
                <c:pt idx="22">
                  <c:v>1490000</c:v>
                </c:pt>
                <c:pt idx="23">
                  <c:v>998000</c:v>
                </c:pt>
                <c:pt idx="24">
                  <c:v>950000</c:v>
                </c:pt>
                <c:pt idx="25">
                  <c:v>649950</c:v>
                </c:pt>
                <c:pt idx="26">
                  <c:v>835000</c:v>
                </c:pt>
                <c:pt idx="27">
                  <c:v>2836000</c:v>
                </c:pt>
                <c:pt idx="28">
                  <c:v>685000</c:v>
                </c:pt>
                <c:pt idx="29">
                  <c:v>765000</c:v>
                </c:pt>
                <c:pt idx="30">
                  <c:v>725000</c:v>
                </c:pt>
                <c:pt idx="31">
                  <c:v>979000</c:v>
                </c:pt>
                <c:pt idx="32">
                  <c:v>2895000</c:v>
                </c:pt>
                <c:pt idx="33">
                  <c:v>850000</c:v>
                </c:pt>
                <c:pt idx="34">
                  <c:v>1325000</c:v>
                </c:pt>
                <c:pt idx="35">
                  <c:v>2450000</c:v>
                </c:pt>
                <c:pt idx="36">
                  <c:v>829950</c:v>
                </c:pt>
                <c:pt idx="37">
                  <c:v>950000</c:v>
                </c:pt>
                <c:pt idx="38">
                  <c:v>1988000</c:v>
                </c:pt>
                <c:pt idx="39">
                  <c:v>1998000</c:v>
                </c:pt>
                <c:pt idx="40">
                  <c:v>1800000</c:v>
                </c:pt>
                <c:pt idx="41">
                  <c:v>1288000</c:v>
                </c:pt>
                <c:pt idx="42">
                  <c:v>769990</c:v>
                </c:pt>
                <c:pt idx="43">
                  <c:v>2785950</c:v>
                </c:pt>
                <c:pt idx="44">
                  <c:v>1498000</c:v>
                </c:pt>
                <c:pt idx="45">
                  <c:v>2354000</c:v>
                </c:pt>
                <c:pt idx="46">
                  <c:v>892000</c:v>
                </c:pt>
                <c:pt idx="47">
                  <c:v>1374950</c:v>
                </c:pt>
                <c:pt idx="48">
                  <c:v>3588888</c:v>
                </c:pt>
                <c:pt idx="49">
                  <c:v>1208000</c:v>
                </c:pt>
                <c:pt idx="50">
                  <c:v>1088000</c:v>
                </c:pt>
                <c:pt idx="51">
                  <c:v>549950</c:v>
                </c:pt>
                <c:pt idx="52">
                  <c:v>3988800</c:v>
                </c:pt>
                <c:pt idx="53">
                  <c:v>5980000</c:v>
                </c:pt>
                <c:pt idx="54">
                  <c:v>1998888</c:v>
                </c:pt>
                <c:pt idx="55">
                  <c:v>2460000</c:v>
                </c:pt>
                <c:pt idx="56">
                  <c:v>1195000</c:v>
                </c:pt>
                <c:pt idx="57">
                  <c:v>2499800</c:v>
                </c:pt>
                <c:pt idx="58">
                  <c:v>339995</c:v>
                </c:pt>
                <c:pt idx="59">
                  <c:v>975000</c:v>
                </c:pt>
                <c:pt idx="60">
                  <c:v>2949995</c:v>
                </c:pt>
                <c:pt idx="61">
                  <c:v>1650000</c:v>
                </c:pt>
                <c:pt idx="62">
                  <c:v>2198800</c:v>
                </c:pt>
                <c:pt idx="63">
                  <c:v>2988000</c:v>
                </c:pt>
                <c:pt idx="64">
                  <c:v>3800000</c:v>
                </c:pt>
                <c:pt idx="65">
                  <c:v>3078950</c:v>
                </c:pt>
                <c:pt idx="66">
                  <c:v>305000</c:v>
                </c:pt>
                <c:pt idx="67">
                  <c:v>2649950</c:v>
                </c:pt>
                <c:pt idx="68">
                  <c:v>707990</c:v>
                </c:pt>
                <c:pt idx="69">
                  <c:v>3198000</c:v>
                </c:pt>
                <c:pt idx="70">
                  <c:v>1988000</c:v>
                </c:pt>
                <c:pt idx="71">
                  <c:v>1198888</c:v>
                </c:pt>
                <c:pt idx="72">
                  <c:v>675000</c:v>
                </c:pt>
                <c:pt idx="73">
                  <c:v>3588888</c:v>
                </c:pt>
                <c:pt idx="74">
                  <c:v>3498000</c:v>
                </c:pt>
                <c:pt idx="75">
                  <c:v>4588000</c:v>
                </c:pt>
                <c:pt idx="76">
                  <c:v>2788880</c:v>
                </c:pt>
                <c:pt idx="77">
                  <c:v>689888</c:v>
                </c:pt>
                <c:pt idx="78">
                  <c:v>2350000</c:v>
                </c:pt>
                <c:pt idx="79">
                  <c:v>985000</c:v>
                </c:pt>
                <c:pt idx="80">
                  <c:v>1098888</c:v>
                </c:pt>
                <c:pt idx="81">
                  <c:v>950000</c:v>
                </c:pt>
                <c:pt idx="82">
                  <c:v>1549000</c:v>
                </c:pt>
                <c:pt idx="83">
                  <c:v>1799000</c:v>
                </c:pt>
                <c:pt idx="84">
                  <c:v>365000</c:v>
                </c:pt>
                <c:pt idx="85">
                  <c:v>2495000</c:v>
                </c:pt>
                <c:pt idx="86">
                  <c:v>4988000</c:v>
                </c:pt>
                <c:pt idx="87">
                  <c:v>3499000</c:v>
                </c:pt>
                <c:pt idx="88">
                  <c:v>2725000</c:v>
                </c:pt>
                <c:pt idx="89">
                  <c:v>750000</c:v>
                </c:pt>
                <c:pt idx="90">
                  <c:v>1695000</c:v>
                </c:pt>
                <c:pt idx="91">
                  <c:v>908000</c:v>
                </c:pt>
                <c:pt idx="92">
                  <c:v>530000</c:v>
                </c:pt>
                <c:pt idx="93">
                  <c:v>1999000</c:v>
                </c:pt>
                <c:pt idx="94">
                  <c:v>1690000</c:v>
                </c:pt>
                <c:pt idx="95">
                  <c:v>698000</c:v>
                </c:pt>
                <c:pt idx="96">
                  <c:v>2698000</c:v>
                </c:pt>
                <c:pt idx="97">
                  <c:v>1399988</c:v>
                </c:pt>
                <c:pt idx="98">
                  <c:v>1500000</c:v>
                </c:pt>
                <c:pt idx="99">
                  <c:v>3250000</c:v>
                </c:pt>
                <c:pt idx="100">
                  <c:v>1998000</c:v>
                </c:pt>
                <c:pt idx="101">
                  <c:v>379800</c:v>
                </c:pt>
                <c:pt idx="102">
                  <c:v>1479800</c:v>
                </c:pt>
                <c:pt idx="103">
                  <c:v>2750000</c:v>
                </c:pt>
                <c:pt idx="104">
                  <c:v>1350000</c:v>
                </c:pt>
                <c:pt idx="105">
                  <c:v>3699000</c:v>
                </c:pt>
                <c:pt idx="106">
                  <c:v>891990</c:v>
                </c:pt>
                <c:pt idx="107">
                  <c:v>1049000</c:v>
                </c:pt>
                <c:pt idx="108">
                  <c:v>9988000</c:v>
                </c:pt>
                <c:pt idx="109">
                  <c:v>2490000</c:v>
                </c:pt>
                <c:pt idx="110">
                  <c:v>3898000</c:v>
                </c:pt>
                <c:pt idx="111">
                  <c:v>799000</c:v>
                </c:pt>
                <c:pt idx="112">
                  <c:v>1649995</c:v>
                </c:pt>
                <c:pt idx="113">
                  <c:v>1239000</c:v>
                </c:pt>
                <c:pt idx="114">
                  <c:v>4500000</c:v>
                </c:pt>
                <c:pt idx="115">
                  <c:v>1649999</c:v>
                </c:pt>
                <c:pt idx="116">
                  <c:v>2100000</c:v>
                </c:pt>
                <c:pt idx="117">
                  <c:v>1649000</c:v>
                </c:pt>
                <c:pt idx="118">
                  <c:v>625000</c:v>
                </c:pt>
                <c:pt idx="119">
                  <c:v>2398000</c:v>
                </c:pt>
                <c:pt idx="120">
                  <c:v>1850000</c:v>
                </c:pt>
                <c:pt idx="121">
                  <c:v>1250000</c:v>
                </c:pt>
                <c:pt idx="122">
                  <c:v>1575000</c:v>
                </c:pt>
                <c:pt idx="123">
                  <c:v>769000</c:v>
                </c:pt>
                <c:pt idx="124">
                  <c:v>6888000</c:v>
                </c:pt>
                <c:pt idx="125">
                  <c:v>1495555</c:v>
                </c:pt>
                <c:pt idx="126">
                  <c:v>3488888</c:v>
                </c:pt>
                <c:pt idx="127">
                  <c:v>3188888</c:v>
                </c:pt>
                <c:pt idx="128">
                  <c:v>1898000</c:v>
                </c:pt>
                <c:pt idx="129">
                  <c:v>1300000</c:v>
                </c:pt>
                <c:pt idx="130">
                  <c:v>1988888</c:v>
                </c:pt>
                <c:pt idx="131">
                  <c:v>2880000</c:v>
                </c:pt>
                <c:pt idx="132">
                  <c:v>949000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7-42CC-ACE1-138DC5012725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'R5'!$C$2:$C$134</c:f>
              <c:numCache>
                <c:formatCode>General</c:formatCode>
                <c:ptCount val="13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6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2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2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3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5</c:v>
                </c:pt>
                <c:pt idx="111">
                  <c:v>3</c:v>
                </c:pt>
                <c:pt idx="112">
                  <c:v>6</c:v>
                </c:pt>
                <c:pt idx="113">
                  <c:v>8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6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6</c:v>
                </c:pt>
                <c:pt idx="132">
                  <c:v>4</c:v>
                </c:pt>
              </c:numCache>
            </c:numRef>
          </c:xVal>
          <c:yVal>
            <c:numRef>
              <c:f>'R5'!$J$26:$J$158</c:f>
              <c:numCache>
                <c:formatCode>General</c:formatCode>
                <c:ptCount val="133"/>
                <c:pt idx="0">
                  <c:v>935451.95663807855</c:v>
                </c:pt>
                <c:pt idx="1">
                  <c:v>445311.49313199689</c:v>
                </c:pt>
                <c:pt idx="2">
                  <c:v>1733031.9765548459</c:v>
                </c:pt>
                <c:pt idx="3">
                  <c:v>2091425.0264685391</c:v>
                </c:pt>
                <c:pt idx="4">
                  <c:v>535479.3569526223</c:v>
                </c:pt>
                <c:pt idx="5">
                  <c:v>1416007.9906931028</c:v>
                </c:pt>
                <c:pt idx="6">
                  <c:v>497404.18931940827</c:v>
                </c:pt>
                <c:pt idx="7">
                  <c:v>1292425.8988792845</c:v>
                </c:pt>
                <c:pt idx="8">
                  <c:v>1334005.4486510479</c:v>
                </c:pt>
                <c:pt idx="9">
                  <c:v>1276305.7410419574</c:v>
                </c:pt>
                <c:pt idx="10">
                  <c:v>2275510.3316022875</c:v>
                </c:pt>
                <c:pt idx="11">
                  <c:v>1054127.9134579278</c:v>
                </c:pt>
                <c:pt idx="12">
                  <c:v>3155338.0889150579</c:v>
                </c:pt>
                <c:pt idx="13">
                  <c:v>424513.0408375815</c:v>
                </c:pt>
                <c:pt idx="14">
                  <c:v>913251.75148824346</c:v>
                </c:pt>
                <c:pt idx="15">
                  <c:v>669819.79053603695</c:v>
                </c:pt>
                <c:pt idx="16">
                  <c:v>717707.22815718898</c:v>
                </c:pt>
                <c:pt idx="17">
                  <c:v>949469.48519227596</c:v>
                </c:pt>
                <c:pt idx="18">
                  <c:v>2454934.6970960149</c:v>
                </c:pt>
                <c:pt idx="19">
                  <c:v>1796583.8909395637</c:v>
                </c:pt>
                <c:pt idx="20">
                  <c:v>948996.44930144702</c:v>
                </c:pt>
                <c:pt idx="21">
                  <c:v>716288.12048470194</c:v>
                </c:pt>
                <c:pt idx="22">
                  <c:v>984040.27068694052</c:v>
                </c:pt>
                <c:pt idx="23">
                  <c:v>1214856.4559403695</c:v>
                </c:pt>
                <c:pt idx="24">
                  <c:v>1201311.9632770009</c:v>
                </c:pt>
                <c:pt idx="25">
                  <c:v>549496.8855068197</c:v>
                </c:pt>
                <c:pt idx="26">
                  <c:v>577531.9426152145</c:v>
                </c:pt>
                <c:pt idx="27">
                  <c:v>2777810.8897333853</c:v>
                </c:pt>
                <c:pt idx="28">
                  <c:v>570523.1783381158</c:v>
                </c:pt>
                <c:pt idx="29">
                  <c:v>444365.42135033879</c:v>
                </c:pt>
                <c:pt idx="30">
                  <c:v>584085.02581855166</c:v>
                </c:pt>
                <c:pt idx="31">
                  <c:v>1214856.4559403695</c:v>
                </c:pt>
                <c:pt idx="32">
                  <c:v>2798364.1466738521</c:v>
                </c:pt>
                <c:pt idx="33">
                  <c:v>1144295.7772785532</c:v>
                </c:pt>
                <c:pt idx="34">
                  <c:v>2005900.7474708674</c:v>
                </c:pt>
                <c:pt idx="35">
                  <c:v>2812854.7111188788</c:v>
                </c:pt>
                <c:pt idx="36">
                  <c:v>1110198.0276747176</c:v>
                </c:pt>
                <c:pt idx="37">
                  <c:v>1004593.5276274078</c:v>
                </c:pt>
                <c:pt idx="38">
                  <c:v>2329477.8165359474</c:v>
                </c:pt>
                <c:pt idx="39">
                  <c:v>1901242.3192052157</c:v>
                </c:pt>
                <c:pt idx="40">
                  <c:v>2328303.9042174085</c:v>
                </c:pt>
                <c:pt idx="41">
                  <c:v>1901242.3192052157</c:v>
                </c:pt>
                <c:pt idx="42">
                  <c:v>971424.49498816277</c:v>
                </c:pt>
                <c:pt idx="43">
                  <c:v>2473157.4842164717</c:v>
                </c:pt>
                <c:pt idx="44">
                  <c:v>2483442.7900952389</c:v>
                </c:pt>
                <c:pt idx="45">
                  <c:v>1017209.3033261856</c:v>
                </c:pt>
                <c:pt idx="46">
                  <c:v>998057.79924113792</c:v>
                </c:pt>
                <c:pt idx="47">
                  <c:v>997584.76335030911</c:v>
                </c:pt>
                <c:pt idx="48">
                  <c:v>3099968.8511259779</c:v>
                </c:pt>
                <c:pt idx="49">
                  <c:v>950170.36161998578</c:v>
                </c:pt>
                <c:pt idx="50">
                  <c:v>1797056.9268303928</c:v>
                </c:pt>
                <c:pt idx="51">
                  <c:v>648092.62127703091</c:v>
                </c:pt>
                <c:pt idx="52">
                  <c:v>3106048.8984384863</c:v>
                </c:pt>
                <c:pt idx="53">
                  <c:v>4581393.7787677683</c:v>
                </c:pt>
                <c:pt idx="54">
                  <c:v>1334478.4845418767</c:v>
                </c:pt>
                <c:pt idx="55">
                  <c:v>2308223.6831677705</c:v>
                </c:pt>
                <c:pt idx="56">
                  <c:v>1384468.5514461587</c:v>
                </c:pt>
                <c:pt idx="57">
                  <c:v>3170301.6892509134</c:v>
                </c:pt>
                <c:pt idx="58">
                  <c:v>601834.7770481793</c:v>
                </c:pt>
                <c:pt idx="59">
                  <c:v>756027.59114435117</c:v>
                </c:pt>
                <c:pt idx="60">
                  <c:v>3142021.4367885706</c:v>
                </c:pt>
                <c:pt idx="61">
                  <c:v>2156834.3747824384</c:v>
                </c:pt>
                <c:pt idx="62">
                  <c:v>1957312.4334220053</c:v>
                </c:pt>
                <c:pt idx="63">
                  <c:v>2699768.410903641</c:v>
                </c:pt>
                <c:pt idx="64">
                  <c:v>2460541.7085176939</c:v>
                </c:pt>
                <c:pt idx="65">
                  <c:v>2761918.572432939</c:v>
                </c:pt>
                <c:pt idx="66">
                  <c:v>346014.8809340758</c:v>
                </c:pt>
                <c:pt idx="67">
                  <c:v>2279014.7137408368</c:v>
                </c:pt>
                <c:pt idx="68">
                  <c:v>676127.67838542571</c:v>
                </c:pt>
                <c:pt idx="69">
                  <c:v>3604372.0385402055</c:v>
                </c:pt>
                <c:pt idx="70">
                  <c:v>1944240.976649466</c:v>
                </c:pt>
                <c:pt idx="71">
                  <c:v>1249900.277325863</c:v>
                </c:pt>
                <c:pt idx="72">
                  <c:v>605093.96383278049</c:v>
                </c:pt>
                <c:pt idx="73">
                  <c:v>2834809.7209147657</c:v>
                </c:pt>
                <c:pt idx="74">
                  <c:v>3582171.8333903705</c:v>
                </c:pt>
                <c:pt idx="75">
                  <c:v>4905426.5289066099</c:v>
                </c:pt>
                <c:pt idx="76">
                  <c:v>2340691.8393793055</c:v>
                </c:pt>
                <c:pt idx="77">
                  <c:v>814901.21107198054</c:v>
                </c:pt>
                <c:pt idx="78">
                  <c:v>1922268.6120365118</c:v>
                </c:pt>
                <c:pt idx="79">
                  <c:v>1193830.1631090734</c:v>
                </c:pt>
                <c:pt idx="80">
                  <c:v>955059.14179688762</c:v>
                </c:pt>
                <c:pt idx="81">
                  <c:v>1341014.2129281466</c:v>
                </c:pt>
                <c:pt idx="82">
                  <c:v>1226981.8409312507</c:v>
                </c:pt>
                <c:pt idx="83">
                  <c:v>1908724.1193731434</c:v>
                </c:pt>
                <c:pt idx="84">
                  <c:v>432222.68154239014</c:v>
                </c:pt>
                <c:pt idx="85">
                  <c:v>2514509.1934513538</c:v>
                </c:pt>
                <c:pt idx="86">
                  <c:v>3814634.9668531674</c:v>
                </c:pt>
                <c:pt idx="87">
                  <c:v>4830905.7870324831</c:v>
                </c:pt>
                <c:pt idx="88">
                  <c:v>2784346.6181196547</c:v>
                </c:pt>
                <c:pt idx="89">
                  <c:v>842445.87747247901</c:v>
                </c:pt>
                <c:pt idx="90">
                  <c:v>2908874.7817151314</c:v>
                </c:pt>
                <c:pt idx="91">
                  <c:v>1004593.5276274078</c:v>
                </c:pt>
                <c:pt idx="92">
                  <c:v>408392.88300025451</c:v>
                </c:pt>
                <c:pt idx="93">
                  <c:v>1613882.983844168</c:v>
                </c:pt>
                <c:pt idx="94">
                  <c:v>1053654.8775670987</c:v>
                </c:pt>
                <c:pt idx="95">
                  <c:v>1365772.7284348728</c:v>
                </c:pt>
                <c:pt idx="96">
                  <c:v>2342794.4686624352</c:v>
                </c:pt>
                <c:pt idx="97">
                  <c:v>1922741.6479273408</c:v>
                </c:pt>
                <c:pt idx="98">
                  <c:v>913479.59202512424</c:v>
                </c:pt>
                <c:pt idx="99">
                  <c:v>3810429.708286908</c:v>
                </c:pt>
                <c:pt idx="100">
                  <c:v>2077407.4979143417</c:v>
                </c:pt>
                <c:pt idx="101">
                  <c:v>436427.94010864932</c:v>
                </c:pt>
                <c:pt idx="102">
                  <c:v>1901242.3192052157</c:v>
                </c:pt>
                <c:pt idx="103">
                  <c:v>3857160.5884065889</c:v>
                </c:pt>
                <c:pt idx="104">
                  <c:v>1691925.4626739118</c:v>
                </c:pt>
                <c:pt idx="105">
                  <c:v>3708101.7498412668</c:v>
                </c:pt>
                <c:pt idx="106">
                  <c:v>827043.95087992912</c:v>
                </c:pt>
                <c:pt idx="107">
                  <c:v>920488.35630222294</c:v>
                </c:pt>
                <c:pt idx="108">
                  <c:v>9169330.8745565917</c:v>
                </c:pt>
                <c:pt idx="109">
                  <c:v>2889005.0463853064</c:v>
                </c:pt>
                <c:pt idx="110">
                  <c:v>3078714.7177578011</c:v>
                </c:pt>
                <c:pt idx="111">
                  <c:v>444365.42135033879</c:v>
                </c:pt>
                <c:pt idx="112">
                  <c:v>2043748.0745672002</c:v>
                </c:pt>
                <c:pt idx="113">
                  <c:v>1472288.5906297062</c:v>
                </c:pt>
                <c:pt idx="114">
                  <c:v>2960038.7609379515</c:v>
                </c:pt>
                <c:pt idx="115">
                  <c:v>2049828.1218797085</c:v>
                </c:pt>
                <c:pt idx="116">
                  <c:v>2834581.880377885</c:v>
                </c:pt>
                <c:pt idx="117">
                  <c:v>2041417.6047471901</c:v>
                </c:pt>
                <c:pt idx="118">
                  <c:v>395304.07141064777</c:v>
                </c:pt>
                <c:pt idx="119">
                  <c:v>2973583.2536013206</c:v>
                </c:pt>
                <c:pt idx="120">
                  <c:v>2266171.0975051783</c:v>
                </c:pt>
                <c:pt idx="121">
                  <c:v>1060190.6059533686</c:v>
                </c:pt>
                <c:pt idx="122">
                  <c:v>1353629.9886269243</c:v>
                </c:pt>
                <c:pt idx="123">
                  <c:v>745742.28526558401</c:v>
                </c:pt>
                <c:pt idx="124">
                  <c:v>6174713.7394891893</c:v>
                </c:pt>
                <c:pt idx="125">
                  <c:v>1305970.3915426529</c:v>
                </c:pt>
                <c:pt idx="126">
                  <c:v>3722820.1548231742</c:v>
                </c:pt>
                <c:pt idx="127">
                  <c:v>3413032.7737754104</c:v>
                </c:pt>
                <c:pt idx="128">
                  <c:v>1495680.0629151475</c:v>
                </c:pt>
                <c:pt idx="129">
                  <c:v>1684443.6625059841</c:v>
                </c:pt>
                <c:pt idx="130">
                  <c:v>815356.8921457422</c:v>
                </c:pt>
                <c:pt idx="131">
                  <c:v>3288504.6101799337</c:v>
                </c:pt>
                <c:pt idx="132">
                  <c:v>1450350.9356508867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27-42CC-ACE1-138DC501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85808"/>
        <c:axId val="613486464"/>
      </c:scatterChart>
      <c:valAx>
        <c:axId val="61348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486464"/>
        <c:crosses val="autoZero"/>
        <c:crossBetween val="midCat"/>
      </c:valAx>
      <c:valAx>
        <c:axId val="61348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485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SQUARE FEET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'R5'!$D$2:$D$134</c:f>
              <c:numCache>
                <c:formatCode>General</c:formatCode>
                <c:ptCount val="133"/>
                <c:pt idx="0">
                  <c:v>1730</c:v>
                </c:pt>
                <c:pt idx="1">
                  <c:v>810</c:v>
                </c:pt>
                <c:pt idx="2">
                  <c:v>3530</c:v>
                </c:pt>
                <c:pt idx="3">
                  <c:v>3600</c:v>
                </c:pt>
                <c:pt idx="4">
                  <c:v>1380</c:v>
                </c:pt>
                <c:pt idx="5">
                  <c:v>2857</c:v>
                </c:pt>
                <c:pt idx="6">
                  <c:v>1105</c:v>
                </c:pt>
                <c:pt idx="7">
                  <c:v>2460</c:v>
                </c:pt>
                <c:pt idx="8">
                  <c:v>2740</c:v>
                </c:pt>
                <c:pt idx="9">
                  <c:v>2437</c:v>
                </c:pt>
                <c:pt idx="10">
                  <c:v>4304</c:v>
                </c:pt>
                <c:pt idx="11">
                  <c:v>2120</c:v>
                </c:pt>
                <c:pt idx="12">
                  <c:v>5780</c:v>
                </c:pt>
                <c:pt idx="13">
                  <c:v>1001</c:v>
                </c:pt>
                <c:pt idx="14">
                  <c:v>1919</c:v>
                </c:pt>
                <c:pt idx="15">
                  <c:v>1351</c:v>
                </c:pt>
                <c:pt idx="16">
                  <c:v>1640</c:v>
                </c:pt>
                <c:pt idx="17">
                  <c:v>1750</c:v>
                </c:pt>
                <c:pt idx="18">
                  <c:v>4560</c:v>
                </c:pt>
                <c:pt idx="19">
                  <c:v>3400</c:v>
                </c:pt>
                <c:pt idx="20">
                  <c:v>1970</c:v>
                </c:pt>
                <c:pt idx="21">
                  <c:v>2300</c:v>
                </c:pt>
                <c:pt idx="22">
                  <c:v>2020</c:v>
                </c:pt>
                <c:pt idx="23">
                  <c:v>2570</c:v>
                </c:pt>
                <c:pt idx="24">
                  <c:v>2330</c:v>
                </c:pt>
                <c:pt idx="25">
                  <c:v>1400</c:v>
                </c:pt>
                <c:pt idx="26">
                  <c:v>1440</c:v>
                </c:pt>
                <c:pt idx="27">
                  <c:v>4800</c:v>
                </c:pt>
                <c:pt idx="28">
                  <c:v>1430</c:v>
                </c:pt>
                <c:pt idx="29">
                  <c:v>1250</c:v>
                </c:pt>
                <c:pt idx="30">
                  <c:v>1008</c:v>
                </c:pt>
                <c:pt idx="31">
                  <c:v>2570</c:v>
                </c:pt>
                <c:pt idx="32">
                  <c:v>5050</c:v>
                </c:pt>
                <c:pt idx="33">
                  <c:v>2690</c:v>
                </c:pt>
                <c:pt idx="34">
                  <c:v>4140</c:v>
                </c:pt>
                <c:pt idx="35">
                  <c:v>4850</c:v>
                </c:pt>
                <c:pt idx="36">
                  <c:v>2200</c:v>
                </c:pt>
                <c:pt idx="37">
                  <c:v>2270</c:v>
                </c:pt>
                <c:pt idx="38">
                  <c:v>4381</c:v>
                </c:pt>
                <c:pt idx="39">
                  <c:v>3770</c:v>
                </c:pt>
                <c:pt idx="40">
                  <c:v>4600</c:v>
                </c:pt>
                <c:pt idx="41">
                  <c:v>3770</c:v>
                </c:pt>
                <c:pt idx="42">
                  <c:v>2002</c:v>
                </c:pt>
                <c:pt idx="43">
                  <c:v>4586</c:v>
                </c:pt>
                <c:pt idx="44">
                  <c:v>4380</c:v>
                </c:pt>
                <c:pt idx="45">
                  <c:v>2288</c:v>
                </c:pt>
                <c:pt idx="46">
                  <c:v>2040</c:v>
                </c:pt>
                <c:pt idx="47">
                  <c:v>2260</c:v>
                </c:pt>
                <c:pt idx="48">
                  <c:v>5701</c:v>
                </c:pt>
                <c:pt idx="49">
                  <c:v>1751</c:v>
                </c:pt>
                <c:pt idx="50">
                  <c:v>3180</c:v>
                </c:pt>
                <c:pt idx="51">
                  <c:v>1320</c:v>
                </c:pt>
                <c:pt idx="52">
                  <c:v>5489</c:v>
                </c:pt>
                <c:pt idx="53">
                  <c:v>7594</c:v>
                </c:pt>
                <c:pt idx="54">
                  <c:v>2520</c:v>
                </c:pt>
                <c:pt idx="55">
                  <c:v>4130</c:v>
                </c:pt>
                <c:pt idx="56">
                  <c:v>2812</c:v>
                </c:pt>
                <c:pt idx="57">
                  <c:v>5360</c:v>
                </c:pt>
                <c:pt idx="58">
                  <c:v>1254</c:v>
                </c:pt>
                <c:pt idx="59">
                  <c:v>1474</c:v>
                </c:pt>
                <c:pt idx="60">
                  <c:v>5761</c:v>
                </c:pt>
                <c:pt idx="61">
                  <c:v>3914</c:v>
                </c:pt>
                <c:pt idx="62">
                  <c:v>3850</c:v>
                </c:pt>
                <c:pt idx="63">
                  <c:v>5130</c:v>
                </c:pt>
                <c:pt idx="64">
                  <c:v>4568</c:v>
                </c:pt>
                <c:pt idx="65">
                  <c:v>4998</c:v>
                </c:pt>
                <c:pt idx="66">
                  <c:v>889</c:v>
                </c:pt>
                <c:pt idx="67">
                  <c:v>4309</c:v>
                </c:pt>
                <c:pt idx="68">
                  <c:v>1360</c:v>
                </c:pt>
                <c:pt idx="69">
                  <c:v>6200</c:v>
                </c:pt>
                <c:pt idx="70">
                  <c:v>3390</c:v>
                </c:pt>
                <c:pt idx="71">
                  <c:v>2620</c:v>
                </c:pt>
                <c:pt idx="72">
                  <c:v>1700</c:v>
                </c:pt>
                <c:pt idx="73">
                  <c:v>5102</c:v>
                </c:pt>
                <c:pt idx="74">
                  <c:v>6389</c:v>
                </c:pt>
                <c:pt idx="75">
                  <c:v>8277</c:v>
                </c:pt>
                <c:pt idx="76">
                  <c:v>4397</c:v>
                </c:pt>
                <c:pt idx="77">
                  <c:v>1558</c:v>
                </c:pt>
                <c:pt idx="78">
                  <c:v>3800</c:v>
                </c:pt>
                <c:pt idx="79">
                  <c:v>2540</c:v>
                </c:pt>
                <c:pt idx="80">
                  <c:v>2420</c:v>
                </c:pt>
                <c:pt idx="81">
                  <c:v>2750</c:v>
                </c:pt>
                <c:pt idx="82">
                  <c:v>3470</c:v>
                </c:pt>
                <c:pt idx="83">
                  <c:v>3560</c:v>
                </c:pt>
                <c:pt idx="84">
                  <c:v>1012</c:v>
                </c:pt>
                <c:pt idx="85">
                  <c:v>4645</c:v>
                </c:pt>
                <c:pt idx="86">
                  <c:v>6500</c:v>
                </c:pt>
                <c:pt idx="87">
                  <c:v>7950</c:v>
                </c:pt>
                <c:pt idx="88">
                  <c:v>5030</c:v>
                </c:pt>
                <c:pt idx="89">
                  <c:v>2480</c:v>
                </c:pt>
                <c:pt idx="90">
                  <c:v>4987</c:v>
                </c:pt>
                <c:pt idx="91">
                  <c:v>2270</c:v>
                </c:pt>
                <c:pt idx="92">
                  <c:v>978</c:v>
                </c:pt>
                <c:pt idx="93">
                  <c:v>3360</c:v>
                </c:pt>
                <c:pt idx="94">
                  <c:v>2340</c:v>
                </c:pt>
                <c:pt idx="95">
                  <c:v>3006</c:v>
                </c:pt>
                <c:pt idx="96">
                  <c:v>4400</c:v>
                </c:pt>
                <c:pt idx="97">
                  <c:v>3580</c:v>
                </c:pt>
                <c:pt idx="98">
                  <c:v>2140</c:v>
                </c:pt>
                <c:pt idx="99">
                  <c:v>6494</c:v>
                </c:pt>
                <c:pt idx="100">
                  <c:v>3580</c:v>
                </c:pt>
                <c:pt idx="101">
                  <c:v>1018</c:v>
                </c:pt>
                <c:pt idx="102">
                  <c:v>3770</c:v>
                </c:pt>
                <c:pt idx="103">
                  <c:v>6340</c:v>
                </c:pt>
                <c:pt idx="104">
                  <c:v>3030</c:v>
                </c:pt>
                <c:pt idx="105">
                  <c:v>6348</c:v>
                </c:pt>
                <c:pt idx="106">
                  <c:v>1796</c:v>
                </c:pt>
                <c:pt idx="107">
                  <c:v>2150</c:v>
                </c:pt>
                <c:pt idx="108">
                  <c:v>14140</c:v>
                </c:pt>
                <c:pt idx="109">
                  <c:v>5400</c:v>
                </c:pt>
                <c:pt idx="110">
                  <c:v>5450</c:v>
                </c:pt>
                <c:pt idx="111">
                  <c:v>1250</c:v>
                </c:pt>
                <c:pt idx="112">
                  <c:v>4194</c:v>
                </c:pt>
                <c:pt idx="113">
                  <c:v>3820</c:v>
                </c:pt>
                <c:pt idx="114">
                  <c:v>5060</c:v>
                </c:pt>
                <c:pt idx="115">
                  <c:v>3982</c:v>
                </c:pt>
                <c:pt idx="116">
                  <c:v>4881</c:v>
                </c:pt>
                <c:pt idx="117">
                  <c:v>3970</c:v>
                </c:pt>
                <c:pt idx="118">
                  <c:v>1180</c:v>
                </c:pt>
                <c:pt idx="119">
                  <c:v>5300</c:v>
                </c:pt>
                <c:pt idx="120">
                  <c:v>4070</c:v>
                </c:pt>
                <c:pt idx="121">
                  <c:v>2570</c:v>
                </c:pt>
                <c:pt idx="122">
                  <c:v>2768</c:v>
                </c:pt>
                <c:pt idx="123">
                  <c:v>1680</c:v>
                </c:pt>
                <c:pt idx="124">
                  <c:v>10088</c:v>
                </c:pt>
                <c:pt idx="125">
                  <c:v>2700</c:v>
                </c:pt>
                <c:pt idx="126">
                  <c:v>6369</c:v>
                </c:pt>
                <c:pt idx="127">
                  <c:v>5927</c:v>
                </c:pt>
                <c:pt idx="128">
                  <c:v>2750</c:v>
                </c:pt>
                <c:pt idx="129">
                  <c:v>3240</c:v>
                </c:pt>
                <c:pt idx="130">
                  <c:v>2000</c:v>
                </c:pt>
                <c:pt idx="131">
                  <c:v>5970</c:v>
                </c:pt>
                <c:pt idx="132">
                  <c:v>2906</c:v>
                </c:pt>
              </c:numCache>
            </c:numRef>
          </c:xVal>
          <c:yVal>
            <c:numRef>
              <c:f>'R5'!$B$2:$B$134</c:f>
              <c:numCache>
                <c:formatCode>General</c:formatCode>
                <c:ptCount val="133"/>
                <c:pt idx="0">
                  <c:v>684500</c:v>
                </c:pt>
                <c:pt idx="1">
                  <c:v>449000</c:v>
                </c:pt>
                <c:pt idx="2">
                  <c:v>2298000</c:v>
                </c:pt>
                <c:pt idx="3">
                  <c:v>2848000</c:v>
                </c:pt>
                <c:pt idx="4">
                  <c:v>649800</c:v>
                </c:pt>
                <c:pt idx="5">
                  <c:v>2500000</c:v>
                </c:pt>
                <c:pt idx="6">
                  <c:v>369900</c:v>
                </c:pt>
                <c:pt idx="7">
                  <c:v>1400000</c:v>
                </c:pt>
                <c:pt idx="8">
                  <c:v>949950</c:v>
                </c:pt>
                <c:pt idx="9">
                  <c:v>750000</c:v>
                </c:pt>
                <c:pt idx="10">
                  <c:v>2689950</c:v>
                </c:pt>
                <c:pt idx="11">
                  <c:v>850000</c:v>
                </c:pt>
                <c:pt idx="12">
                  <c:v>2350000</c:v>
                </c:pt>
                <c:pt idx="13">
                  <c:v>359000</c:v>
                </c:pt>
                <c:pt idx="14">
                  <c:v>888000</c:v>
                </c:pt>
                <c:pt idx="15">
                  <c:v>655000</c:v>
                </c:pt>
                <c:pt idx="16">
                  <c:v>799000</c:v>
                </c:pt>
                <c:pt idx="17">
                  <c:v>549000</c:v>
                </c:pt>
                <c:pt idx="18">
                  <c:v>1498000</c:v>
                </c:pt>
                <c:pt idx="19">
                  <c:v>999950</c:v>
                </c:pt>
                <c:pt idx="20">
                  <c:v>899000</c:v>
                </c:pt>
                <c:pt idx="21">
                  <c:v>949950</c:v>
                </c:pt>
                <c:pt idx="22">
                  <c:v>1490000</c:v>
                </c:pt>
                <c:pt idx="23">
                  <c:v>998000</c:v>
                </c:pt>
                <c:pt idx="24">
                  <c:v>950000</c:v>
                </c:pt>
                <c:pt idx="25">
                  <c:v>649950</c:v>
                </c:pt>
                <c:pt idx="26">
                  <c:v>835000</c:v>
                </c:pt>
                <c:pt idx="27">
                  <c:v>2836000</c:v>
                </c:pt>
                <c:pt idx="28">
                  <c:v>685000</c:v>
                </c:pt>
                <c:pt idx="29">
                  <c:v>765000</c:v>
                </c:pt>
                <c:pt idx="30">
                  <c:v>725000</c:v>
                </c:pt>
                <c:pt idx="31">
                  <c:v>979000</c:v>
                </c:pt>
                <c:pt idx="32">
                  <c:v>2895000</c:v>
                </c:pt>
                <c:pt idx="33">
                  <c:v>850000</c:v>
                </c:pt>
                <c:pt idx="34">
                  <c:v>1325000</c:v>
                </c:pt>
                <c:pt idx="35">
                  <c:v>2450000</c:v>
                </c:pt>
                <c:pt idx="36">
                  <c:v>829950</c:v>
                </c:pt>
                <c:pt idx="37">
                  <c:v>950000</c:v>
                </c:pt>
                <c:pt idx="38">
                  <c:v>1988000</c:v>
                </c:pt>
                <c:pt idx="39">
                  <c:v>1998000</c:v>
                </c:pt>
                <c:pt idx="40">
                  <c:v>1800000</c:v>
                </c:pt>
                <c:pt idx="41">
                  <c:v>1288000</c:v>
                </c:pt>
                <c:pt idx="42">
                  <c:v>769990</c:v>
                </c:pt>
                <c:pt idx="43">
                  <c:v>2785950</c:v>
                </c:pt>
                <c:pt idx="44">
                  <c:v>1498000</c:v>
                </c:pt>
                <c:pt idx="45">
                  <c:v>2354000</c:v>
                </c:pt>
                <c:pt idx="46">
                  <c:v>892000</c:v>
                </c:pt>
                <c:pt idx="47">
                  <c:v>1374950</c:v>
                </c:pt>
                <c:pt idx="48">
                  <c:v>3588888</c:v>
                </c:pt>
                <c:pt idx="49">
                  <c:v>1208000</c:v>
                </c:pt>
                <c:pt idx="50">
                  <c:v>1088000</c:v>
                </c:pt>
                <c:pt idx="51">
                  <c:v>549950</c:v>
                </c:pt>
                <c:pt idx="52">
                  <c:v>3988800</c:v>
                </c:pt>
                <c:pt idx="53">
                  <c:v>5980000</c:v>
                </c:pt>
                <c:pt idx="54">
                  <c:v>1998888</c:v>
                </c:pt>
                <c:pt idx="55">
                  <c:v>2460000</c:v>
                </c:pt>
                <c:pt idx="56">
                  <c:v>1195000</c:v>
                </c:pt>
                <c:pt idx="57">
                  <c:v>2499800</c:v>
                </c:pt>
                <c:pt idx="58">
                  <c:v>339995</c:v>
                </c:pt>
                <c:pt idx="59">
                  <c:v>975000</c:v>
                </c:pt>
                <c:pt idx="60">
                  <c:v>2949995</c:v>
                </c:pt>
                <c:pt idx="61">
                  <c:v>1650000</c:v>
                </c:pt>
                <c:pt idx="62">
                  <c:v>2198800</c:v>
                </c:pt>
                <c:pt idx="63">
                  <c:v>2988000</c:v>
                </c:pt>
                <c:pt idx="64">
                  <c:v>3800000</c:v>
                </c:pt>
                <c:pt idx="65">
                  <c:v>3078950</c:v>
                </c:pt>
                <c:pt idx="66">
                  <c:v>305000</c:v>
                </c:pt>
                <c:pt idx="67">
                  <c:v>2649950</c:v>
                </c:pt>
                <c:pt idx="68">
                  <c:v>707990</c:v>
                </c:pt>
                <c:pt idx="69">
                  <c:v>3198000</c:v>
                </c:pt>
                <c:pt idx="70">
                  <c:v>1988000</c:v>
                </c:pt>
                <c:pt idx="71">
                  <c:v>1198888</c:v>
                </c:pt>
                <c:pt idx="72">
                  <c:v>675000</c:v>
                </c:pt>
                <c:pt idx="73">
                  <c:v>3588888</c:v>
                </c:pt>
                <c:pt idx="74">
                  <c:v>3498000</c:v>
                </c:pt>
                <c:pt idx="75">
                  <c:v>4588000</c:v>
                </c:pt>
                <c:pt idx="76">
                  <c:v>2788880</c:v>
                </c:pt>
                <c:pt idx="77">
                  <c:v>689888</c:v>
                </c:pt>
                <c:pt idx="78">
                  <c:v>2350000</c:v>
                </c:pt>
                <c:pt idx="79">
                  <c:v>985000</c:v>
                </c:pt>
                <c:pt idx="80">
                  <c:v>1098888</c:v>
                </c:pt>
                <c:pt idx="81">
                  <c:v>950000</c:v>
                </c:pt>
                <c:pt idx="82">
                  <c:v>1549000</c:v>
                </c:pt>
                <c:pt idx="83">
                  <c:v>1799000</c:v>
                </c:pt>
                <c:pt idx="84">
                  <c:v>365000</c:v>
                </c:pt>
                <c:pt idx="85">
                  <c:v>2495000</c:v>
                </c:pt>
                <c:pt idx="86">
                  <c:v>4988000</c:v>
                </c:pt>
                <c:pt idx="87">
                  <c:v>3499000</c:v>
                </c:pt>
                <c:pt idx="88">
                  <c:v>2725000</c:v>
                </c:pt>
                <c:pt idx="89">
                  <c:v>750000</c:v>
                </c:pt>
                <c:pt idx="90">
                  <c:v>1695000</c:v>
                </c:pt>
                <c:pt idx="91">
                  <c:v>908000</c:v>
                </c:pt>
                <c:pt idx="92">
                  <c:v>530000</c:v>
                </c:pt>
                <c:pt idx="93">
                  <c:v>1999000</c:v>
                </c:pt>
                <c:pt idx="94">
                  <c:v>1690000</c:v>
                </c:pt>
                <c:pt idx="95">
                  <c:v>698000</c:v>
                </c:pt>
                <c:pt idx="96">
                  <c:v>2698000</c:v>
                </c:pt>
                <c:pt idx="97">
                  <c:v>1399988</c:v>
                </c:pt>
                <c:pt idx="98">
                  <c:v>1500000</c:v>
                </c:pt>
                <c:pt idx="99">
                  <c:v>3250000</c:v>
                </c:pt>
                <c:pt idx="100">
                  <c:v>1998000</c:v>
                </c:pt>
                <c:pt idx="101">
                  <c:v>379800</c:v>
                </c:pt>
                <c:pt idx="102">
                  <c:v>1479800</c:v>
                </c:pt>
                <c:pt idx="103">
                  <c:v>2750000</c:v>
                </c:pt>
                <c:pt idx="104">
                  <c:v>1350000</c:v>
                </c:pt>
                <c:pt idx="105">
                  <c:v>3699000</c:v>
                </c:pt>
                <c:pt idx="106">
                  <c:v>891990</c:v>
                </c:pt>
                <c:pt idx="107">
                  <c:v>1049000</c:v>
                </c:pt>
                <c:pt idx="108">
                  <c:v>9988000</c:v>
                </c:pt>
                <c:pt idx="109">
                  <c:v>2490000</c:v>
                </c:pt>
                <c:pt idx="110">
                  <c:v>3898000</c:v>
                </c:pt>
                <c:pt idx="111">
                  <c:v>799000</c:v>
                </c:pt>
                <c:pt idx="112">
                  <c:v>1649995</c:v>
                </c:pt>
                <c:pt idx="113">
                  <c:v>1239000</c:v>
                </c:pt>
                <c:pt idx="114">
                  <c:v>4500000</c:v>
                </c:pt>
                <c:pt idx="115">
                  <c:v>1649999</c:v>
                </c:pt>
                <c:pt idx="116">
                  <c:v>2100000</c:v>
                </c:pt>
                <c:pt idx="117">
                  <c:v>1649000</c:v>
                </c:pt>
                <c:pt idx="118">
                  <c:v>625000</c:v>
                </c:pt>
                <c:pt idx="119">
                  <c:v>2398000</c:v>
                </c:pt>
                <c:pt idx="120">
                  <c:v>1850000</c:v>
                </c:pt>
                <c:pt idx="121">
                  <c:v>1250000</c:v>
                </c:pt>
                <c:pt idx="122">
                  <c:v>1575000</c:v>
                </c:pt>
                <c:pt idx="123">
                  <c:v>769000</c:v>
                </c:pt>
                <c:pt idx="124">
                  <c:v>6888000</c:v>
                </c:pt>
                <c:pt idx="125">
                  <c:v>1495555</c:v>
                </c:pt>
                <c:pt idx="126">
                  <c:v>3488888</c:v>
                </c:pt>
                <c:pt idx="127">
                  <c:v>3188888</c:v>
                </c:pt>
                <c:pt idx="128">
                  <c:v>1898000</c:v>
                </c:pt>
                <c:pt idx="129">
                  <c:v>1300000</c:v>
                </c:pt>
                <c:pt idx="130">
                  <c:v>1988888</c:v>
                </c:pt>
                <c:pt idx="131">
                  <c:v>2880000</c:v>
                </c:pt>
                <c:pt idx="132">
                  <c:v>949000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0-422A-A2B8-8C9FC4030D28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'R5'!$D$2:$D$134</c:f>
              <c:numCache>
                <c:formatCode>General</c:formatCode>
                <c:ptCount val="133"/>
                <c:pt idx="0">
                  <c:v>1730</c:v>
                </c:pt>
                <c:pt idx="1">
                  <c:v>810</c:v>
                </c:pt>
                <c:pt idx="2">
                  <c:v>3530</c:v>
                </c:pt>
                <c:pt idx="3">
                  <c:v>3600</c:v>
                </c:pt>
                <c:pt idx="4">
                  <c:v>1380</c:v>
                </c:pt>
                <c:pt idx="5">
                  <c:v>2857</c:v>
                </c:pt>
                <c:pt idx="6">
                  <c:v>1105</c:v>
                </c:pt>
                <c:pt idx="7">
                  <c:v>2460</c:v>
                </c:pt>
                <c:pt idx="8">
                  <c:v>2740</c:v>
                </c:pt>
                <c:pt idx="9">
                  <c:v>2437</c:v>
                </c:pt>
                <c:pt idx="10">
                  <c:v>4304</c:v>
                </c:pt>
                <c:pt idx="11">
                  <c:v>2120</c:v>
                </c:pt>
                <c:pt idx="12">
                  <c:v>5780</c:v>
                </c:pt>
                <c:pt idx="13">
                  <c:v>1001</c:v>
                </c:pt>
                <c:pt idx="14">
                  <c:v>1919</c:v>
                </c:pt>
                <c:pt idx="15">
                  <c:v>1351</c:v>
                </c:pt>
                <c:pt idx="16">
                  <c:v>1640</c:v>
                </c:pt>
                <c:pt idx="17">
                  <c:v>1750</c:v>
                </c:pt>
                <c:pt idx="18">
                  <c:v>4560</c:v>
                </c:pt>
                <c:pt idx="19">
                  <c:v>3400</c:v>
                </c:pt>
                <c:pt idx="20">
                  <c:v>1970</c:v>
                </c:pt>
                <c:pt idx="21">
                  <c:v>2300</c:v>
                </c:pt>
                <c:pt idx="22">
                  <c:v>2020</c:v>
                </c:pt>
                <c:pt idx="23">
                  <c:v>2570</c:v>
                </c:pt>
                <c:pt idx="24">
                  <c:v>2330</c:v>
                </c:pt>
                <c:pt idx="25">
                  <c:v>1400</c:v>
                </c:pt>
                <c:pt idx="26">
                  <c:v>1440</c:v>
                </c:pt>
                <c:pt idx="27">
                  <c:v>4800</c:v>
                </c:pt>
                <c:pt idx="28">
                  <c:v>1430</c:v>
                </c:pt>
                <c:pt idx="29">
                  <c:v>1250</c:v>
                </c:pt>
                <c:pt idx="30">
                  <c:v>1008</c:v>
                </c:pt>
                <c:pt idx="31">
                  <c:v>2570</c:v>
                </c:pt>
                <c:pt idx="32">
                  <c:v>5050</c:v>
                </c:pt>
                <c:pt idx="33">
                  <c:v>2690</c:v>
                </c:pt>
                <c:pt idx="34">
                  <c:v>4140</c:v>
                </c:pt>
                <c:pt idx="35">
                  <c:v>4850</c:v>
                </c:pt>
                <c:pt idx="36">
                  <c:v>2200</c:v>
                </c:pt>
                <c:pt idx="37">
                  <c:v>2270</c:v>
                </c:pt>
                <c:pt idx="38">
                  <c:v>4381</c:v>
                </c:pt>
                <c:pt idx="39">
                  <c:v>3770</c:v>
                </c:pt>
                <c:pt idx="40">
                  <c:v>4600</c:v>
                </c:pt>
                <c:pt idx="41">
                  <c:v>3770</c:v>
                </c:pt>
                <c:pt idx="42">
                  <c:v>2002</c:v>
                </c:pt>
                <c:pt idx="43">
                  <c:v>4586</c:v>
                </c:pt>
                <c:pt idx="44">
                  <c:v>4380</c:v>
                </c:pt>
                <c:pt idx="45">
                  <c:v>2288</c:v>
                </c:pt>
                <c:pt idx="46">
                  <c:v>2040</c:v>
                </c:pt>
                <c:pt idx="47">
                  <c:v>2260</c:v>
                </c:pt>
                <c:pt idx="48">
                  <c:v>5701</c:v>
                </c:pt>
                <c:pt idx="49">
                  <c:v>1751</c:v>
                </c:pt>
                <c:pt idx="50">
                  <c:v>3180</c:v>
                </c:pt>
                <c:pt idx="51">
                  <c:v>1320</c:v>
                </c:pt>
                <c:pt idx="52">
                  <c:v>5489</c:v>
                </c:pt>
                <c:pt idx="53">
                  <c:v>7594</c:v>
                </c:pt>
                <c:pt idx="54">
                  <c:v>2520</c:v>
                </c:pt>
                <c:pt idx="55">
                  <c:v>4130</c:v>
                </c:pt>
                <c:pt idx="56">
                  <c:v>2812</c:v>
                </c:pt>
                <c:pt idx="57">
                  <c:v>5360</c:v>
                </c:pt>
                <c:pt idx="58">
                  <c:v>1254</c:v>
                </c:pt>
                <c:pt idx="59">
                  <c:v>1474</c:v>
                </c:pt>
                <c:pt idx="60">
                  <c:v>5761</c:v>
                </c:pt>
                <c:pt idx="61">
                  <c:v>3914</c:v>
                </c:pt>
                <c:pt idx="62">
                  <c:v>3850</c:v>
                </c:pt>
                <c:pt idx="63">
                  <c:v>5130</c:v>
                </c:pt>
                <c:pt idx="64">
                  <c:v>4568</c:v>
                </c:pt>
                <c:pt idx="65">
                  <c:v>4998</c:v>
                </c:pt>
                <c:pt idx="66">
                  <c:v>889</c:v>
                </c:pt>
                <c:pt idx="67">
                  <c:v>4309</c:v>
                </c:pt>
                <c:pt idx="68">
                  <c:v>1360</c:v>
                </c:pt>
                <c:pt idx="69">
                  <c:v>6200</c:v>
                </c:pt>
                <c:pt idx="70">
                  <c:v>3390</c:v>
                </c:pt>
                <c:pt idx="71">
                  <c:v>2620</c:v>
                </c:pt>
                <c:pt idx="72">
                  <c:v>1700</c:v>
                </c:pt>
                <c:pt idx="73">
                  <c:v>5102</c:v>
                </c:pt>
                <c:pt idx="74">
                  <c:v>6389</c:v>
                </c:pt>
                <c:pt idx="75">
                  <c:v>8277</c:v>
                </c:pt>
                <c:pt idx="76">
                  <c:v>4397</c:v>
                </c:pt>
                <c:pt idx="77">
                  <c:v>1558</c:v>
                </c:pt>
                <c:pt idx="78">
                  <c:v>3800</c:v>
                </c:pt>
                <c:pt idx="79">
                  <c:v>2540</c:v>
                </c:pt>
                <c:pt idx="80">
                  <c:v>2420</c:v>
                </c:pt>
                <c:pt idx="81">
                  <c:v>2750</c:v>
                </c:pt>
                <c:pt idx="82">
                  <c:v>3470</c:v>
                </c:pt>
                <c:pt idx="83">
                  <c:v>3560</c:v>
                </c:pt>
                <c:pt idx="84">
                  <c:v>1012</c:v>
                </c:pt>
                <c:pt idx="85">
                  <c:v>4645</c:v>
                </c:pt>
                <c:pt idx="86">
                  <c:v>6500</c:v>
                </c:pt>
                <c:pt idx="87">
                  <c:v>7950</c:v>
                </c:pt>
                <c:pt idx="88">
                  <c:v>5030</c:v>
                </c:pt>
                <c:pt idx="89">
                  <c:v>2480</c:v>
                </c:pt>
                <c:pt idx="90">
                  <c:v>4987</c:v>
                </c:pt>
                <c:pt idx="91">
                  <c:v>2270</c:v>
                </c:pt>
                <c:pt idx="92">
                  <c:v>978</c:v>
                </c:pt>
                <c:pt idx="93">
                  <c:v>3360</c:v>
                </c:pt>
                <c:pt idx="94">
                  <c:v>2340</c:v>
                </c:pt>
                <c:pt idx="95">
                  <c:v>3006</c:v>
                </c:pt>
                <c:pt idx="96">
                  <c:v>4400</c:v>
                </c:pt>
                <c:pt idx="97">
                  <c:v>3580</c:v>
                </c:pt>
                <c:pt idx="98">
                  <c:v>2140</c:v>
                </c:pt>
                <c:pt idx="99">
                  <c:v>6494</c:v>
                </c:pt>
                <c:pt idx="100">
                  <c:v>3580</c:v>
                </c:pt>
                <c:pt idx="101">
                  <c:v>1018</c:v>
                </c:pt>
                <c:pt idx="102">
                  <c:v>3770</c:v>
                </c:pt>
                <c:pt idx="103">
                  <c:v>6340</c:v>
                </c:pt>
                <c:pt idx="104">
                  <c:v>3030</c:v>
                </c:pt>
                <c:pt idx="105">
                  <c:v>6348</c:v>
                </c:pt>
                <c:pt idx="106">
                  <c:v>1796</c:v>
                </c:pt>
                <c:pt idx="107">
                  <c:v>2150</c:v>
                </c:pt>
                <c:pt idx="108">
                  <c:v>14140</c:v>
                </c:pt>
                <c:pt idx="109">
                  <c:v>5400</c:v>
                </c:pt>
                <c:pt idx="110">
                  <c:v>5450</c:v>
                </c:pt>
                <c:pt idx="111">
                  <c:v>1250</c:v>
                </c:pt>
                <c:pt idx="112">
                  <c:v>4194</c:v>
                </c:pt>
                <c:pt idx="113">
                  <c:v>3820</c:v>
                </c:pt>
                <c:pt idx="114">
                  <c:v>5060</c:v>
                </c:pt>
                <c:pt idx="115">
                  <c:v>3982</c:v>
                </c:pt>
                <c:pt idx="116">
                  <c:v>4881</c:v>
                </c:pt>
                <c:pt idx="117">
                  <c:v>3970</c:v>
                </c:pt>
                <c:pt idx="118">
                  <c:v>1180</c:v>
                </c:pt>
                <c:pt idx="119">
                  <c:v>5300</c:v>
                </c:pt>
                <c:pt idx="120">
                  <c:v>4070</c:v>
                </c:pt>
                <c:pt idx="121">
                  <c:v>2570</c:v>
                </c:pt>
                <c:pt idx="122">
                  <c:v>2768</c:v>
                </c:pt>
                <c:pt idx="123">
                  <c:v>1680</c:v>
                </c:pt>
                <c:pt idx="124">
                  <c:v>10088</c:v>
                </c:pt>
                <c:pt idx="125">
                  <c:v>2700</c:v>
                </c:pt>
                <c:pt idx="126">
                  <c:v>6369</c:v>
                </c:pt>
                <c:pt idx="127">
                  <c:v>5927</c:v>
                </c:pt>
                <c:pt idx="128">
                  <c:v>2750</c:v>
                </c:pt>
                <c:pt idx="129">
                  <c:v>3240</c:v>
                </c:pt>
                <c:pt idx="130">
                  <c:v>2000</c:v>
                </c:pt>
                <c:pt idx="131">
                  <c:v>5970</c:v>
                </c:pt>
                <c:pt idx="132">
                  <c:v>2906</c:v>
                </c:pt>
              </c:numCache>
            </c:numRef>
          </c:xVal>
          <c:yVal>
            <c:numRef>
              <c:f>'R5'!$J$26:$J$158</c:f>
              <c:numCache>
                <c:formatCode>General</c:formatCode>
                <c:ptCount val="133"/>
                <c:pt idx="0">
                  <c:v>935451.95663807855</c:v>
                </c:pt>
                <c:pt idx="1">
                  <c:v>445311.49313199689</c:v>
                </c:pt>
                <c:pt idx="2">
                  <c:v>1733031.9765548459</c:v>
                </c:pt>
                <c:pt idx="3">
                  <c:v>2091425.0264685391</c:v>
                </c:pt>
                <c:pt idx="4">
                  <c:v>535479.3569526223</c:v>
                </c:pt>
                <c:pt idx="5">
                  <c:v>1416007.9906931028</c:v>
                </c:pt>
                <c:pt idx="6">
                  <c:v>497404.18931940827</c:v>
                </c:pt>
                <c:pt idx="7">
                  <c:v>1292425.8988792845</c:v>
                </c:pt>
                <c:pt idx="8">
                  <c:v>1334005.4486510479</c:v>
                </c:pt>
                <c:pt idx="9">
                  <c:v>1276305.7410419574</c:v>
                </c:pt>
                <c:pt idx="10">
                  <c:v>2275510.3316022875</c:v>
                </c:pt>
                <c:pt idx="11">
                  <c:v>1054127.9134579278</c:v>
                </c:pt>
                <c:pt idx="12">
                  <c:v>3155338.0889150579</c:v>
                </c:pt>
                <c:pt idx="13">
                  <c:v>424513.0408375815</c:v>
                </c:pt>
                <c:pt idx="14">
                  <c:v>913251.75148824346</c:v>
                </c:pt>
                <c:pt idx="15">
                  <c:v>669819.79053603695</c:v>
                </c:pt>
                <c:pt idx="16">
                  <c:v>717707.22815718898</c:v>
                </c:pt>
                <c:pt idx="17">
                  <c:v>949469.48519227596</c:v>
                </c:pt>
                <c:pt idx="18">
                  <c:v>2454934.6970960149</c:v>
                </c:pt>
                <c:pt idx="19">
                  <c:v>1796583.8909395637</c:v>
                </c:pt>
                <c:pt idx="20">
                  <c:v>948996.44930144702</c:v>
                </c:pt>
                <c:pt idx="21">
                  <c:v>716288.12048470194</c:v>
                </c:pt>
                <c:pt idx="22">
                  <c:v>984040.27068694052</c:v>
                </c:pt>
                <c:pt idx="23">
                  <c:v>1214856.4559403695</c:v>
                </c:pt>
                <c:pt idx="24">
                  <c:v>1201311.9632770009</c:v>
                </c:pt>
                <c:pt idx="25">
                  <c:v>549496.8855068197</c:v>
                </c:pt>
                <c:pt idx="26">
                  <c:v>577531.9426152145</c:v>
                </c:pt>
                <c:pt idx="27">
                  <c:v>2777810.8897333853</c:v>
                </c:pt>
                <c:pt idx="28">
                  <c:v>570523.1783381158</c:v>
                </c:pt>
                <c:pt idx="29">
                  <c:v>444365.42135033879</c:v>
                </c:pt>
                <c:pt idx="30">
                  <c:v>584085.02581855166</c:v>
                </c:pt>
                <c:pt idx="31">
                  <c:v>1214856.4559403695</c:v>
                </c:pt>
                <c:pt idx="32">
                  <c:v>2798364.1466738521</c:v>
                </c:pt>
                <c:pt idx="33">
                  <c:v>1144295.7772785532</c:v>
                </c:pt>
                <c:pt idx="34">
                  <c:v>2005900.7474708674</c:v>
                </c:pt>
                <c:pt idx="35">
                  <c:v>2812854.7111188788</c:v>
                </c:pt>
                <c:pt idx="36">
                  <c:v>1110198.0276747176</c:v>
                </c:pt>
                <c:pt idx="37">
                  <c:v>1004593.5276274078</c:v>
                </c:pt>
                <c:pt idx="38">
                  <c:v>2329477.8165359474</c:v>
                </c:pt>
                <c:pt idx="39">
                  <c:v>1901242.3192052157</c:v>
                </c:pt>
                <c:pt idx="40">
                  <c:v>2328303.9042174085</c:v>
                </c:pt>
                <c:pt idx="41">
                  <c:v>1901242.3192052157</c:v>
                </c:pt>
                <c:pt idx="42">
                  <c:v>971424.49498816277</c:v>
                </c:pt>
                <c:pt idx="43">
                  <c:v>2473157.4842164717</c:v>
                </c:pt>
                <c:pt idx="44">
                  <c:v>2483442.7900952389</c:v>
                </c:pt>
                <c:pt idx="45">
                  <c:v>1017209.3033261856</c:v>
                </c:pt>
                <c:pt idx="46">
                  <c:v>998057.79924113792</c:v>
                </c:pt>
                <c:pt idx="47">
                  <c:v>997584.76335030911</c:v>
                </c:pt>
                <c:pt idx="48">
                  <c:v>3099968.8511259779</c:v>
                </c:pt>
                <c:pt idx="49">
                  <c:v>950170.36161998578</c:v>
                </c:pt>
                <c:pt idx="50">
                  <c:v>1797056.9268303928</c:v>
                </c:pt>
                <c:pt idx="51">
                  <c:v>648092.62127703091</c:v>
                </c:pt>
                <c:pt idx="52">
                  <c:v>3106048.8984384863</c:v>
                </c:pt>
                <c:pt idx="53">
                  <c:v>4581393.7787677683</c:v>
                </c:pt>
                <c:pt idx="54">
                  <c:v>1334478.4845418767</c:v>
                </c:pt>
                <c:pt idx="55">
                  <c:v>2308223.6831677705</c:v>
                </c:pt>
                <c:pt idx="56">
                  <c:v>1384468.5514461587</c:v>
                </c:pt>
                <c:pt idx="57">
                  <c:v>3170301.6892509134</c:v>
                </c:pt>
                <c:pt idx="58">
                  <c:v>601834.7770481793</c:v>
                </c:pt>
                <c:pt idx="59">
                  <c:v>756027.59114435117</c:v>
                </c:pt>
                <c:pt idx="60">
                  <c:v>3142021.4367885706</c:v>
                </c:pt>
                <c:pt idx="61">
                  <c:v>2156834.3747824384</c:v>
                </c:pt>
                <c:pt idx="62">
                  <c:v>1957312.4334220053</c:v>
                </c:pt>
                <c:pt idx="63">
                  <c:v>2699768.410903641</c:v>
                </c:pt>
                <c:pt idx="64">
                  <c:v>2460541.7085176939</c:v>
                </c:pt>
                <c:pt idx="65">
                  <c:v>2761918.572432939</c:v>
                </c:pt>
                <c:pt idx="66">
                  <c:v>346014.8809340758</c:v>
                </c:pt>
                <c:pt idx="67">
                  <c:v>2279014.7137408368</c:v>
                </c:pt>
                <c:pt idx="68">
                  <c:v>676127.67838542571</c:v>
                </c:pt>
                <c:pt idx="69">
                  <c:v>3604372.0385402055</c:v>
                </c:pt>
                <c:pt idx="70">
                  <c:v>1944240.976649466</c:v>
                </c:pt>
                <c:pt idx="71">
                  <c:v>1249900.277325863</c:v>
                </c:pt>
                <c:pt idx="72">
                  <c:v>605093.96383278049</c:v>
                </c:pt>
                <c:pt idx="73">
                  <c:v>2834809.7209147657</c:v>
                </c:pt>
                <c:pt idx="74">
                  <c:v>3582171.8333903705</c:v>
                </c:pt>
                <c:pt idx="75">
                  <c:v>4905426.5289066099</c:v>
                </c:pt>
                <c:pt idx="76">
                  <c:v>2340691.8393793055</c:v>
                </c:pt>
                <c:pt idx="77">
                  <c:v>814901.21107198054</c:v>
                </c:pt>
                <c:pt idx="78">
                  <c:v>1922268.6120365118</c:v>
                </c:pt>
                <c:pt idx="79">
                  <c:v>1193830.1631090734</c:v>
                </c:pt>
                <c:pt idx="80">
                  <c:v>955059.14179688762</c:v>
                </c:pt>
                <c:pt idx="81">
                  <c:v>1341014.2129281466</c:v>
                </c:pt>
                <c:pt idx="82">
                  <c:v>1226981.8409312507</c:v>
                </c:pt>
                <c:pt idx="83">
                  <c:v>1908724.1193731434</c:v>
                </c:pt>
                <c:pt idx="84">
                  <c:v>432222.68154239014</c:v>
                </c:pt>
                <c:pt idx="85">
                  <c:v>2514509.1934513538</c:v>
                </c:pt>
                <c:pt idx="86">
                  <c:v>3814634.9668531674</c:v>
                </c:pt>
                <c:pt idx="87">
                  <c:v>4830905.7870324831</c:v>
                </c:pt>
                <c:pt idx="88">
                  <c:v>2784346.6181196547</c:v>
                </c:pt>
                <c:pt idx="89">
                  <c:v>842445.87747247901</c:v>
                </c:pt>
                <c:pt idx="90">
                  <c:v>2908874.7817151314</c:v>
                </c:pt>
                <c:pt idx="91">
                  <c:v>1004593.5276274078</c:v>
                </c:pt>
                <c:pt idx="92">
                  <c:v>408392.88300025451</c:v>
                </c:pt>
                <c:pt idx="93">
                  <c:v>1613882.983844168</c:v>
                </c:pt>
                <c:pt idx="94">
                  <c:v>1053654.8775670987</c:v>
                </c:pt>
                <c:pt idx="95">
                  <c:v>1365772.7284348728</c:v>
                </c:pt>
                <c:pt idx="96">
                  <c:v>2342794.4686624352</c:v>
                </c:pt>
                <c:pt idx="97">
                  <c:v>1922741.6479273408</c:v>
                </c:pt>
                <c:pt idx="98">
                  <c:v>913479.59202512424</c:v>
                </c:pt>
                <c:pt idx="99">
                  <c:v>3810429.708286908</c:v>
                </c:pt>
                <c:pt idx="100">
                  <c:v>2077407.4979143417</c:v>
                </c:pt>
                <c:pt idx="101">
                  <c:v>436427.94010864932</c:v>
                </c:pt>
                <c:pt idx="102">
                  <c:v>1901242.3192052157</c:v>
                </c:pt>
                <c:pt idx="103">
                  <c:v>3857160.5884065889</c:v>
                </c:pt>
                <c:pt idx="104">
                  <c:v>1691925.4626739118</c:v>
                </c:pt>
                <c:pt idx="105">
                  <c:v>3708101.7498412668</c:v>
                </c:pt>
                <c:pt idx="106">
                  <c:v>827043.95087992912</c:v>
                </c:pt>
                <c:pt idx="107">
                  <c:v>920488.35630222294</c:v>
                </c:pt>
                <c:pt idx="108">
                  <c:v>9169330.8745565917</c:v>
                </c:pt>
                <c:pt idx="109">
                  <c:v>2889005.0463853064</c:v>
                </c:pt>
                <c:pt idx="110">
                  <c:v>3078714.7177578011</c:v>
                </c:pt>
                <c:pt idx="111">
                  <c:v>444365.42135033879</c:v>
                </c:pt>
                <c:pt idx="112">
                  <c:v>2043748.0745672002</c:v>
                </c:pt>
                <c:pt idx="113">
                  <c:v>1472288.5906297062</c:v>
                </c:pt>
                <c:pt idx="114">
                  <c:v>2960038.7609379515</c:v>
                </c:pt>
                <c:pt idx="115">
                  <c:v>2049828.1218797085</c:v>
                </c:pt>
                <c:pt idx="116">
                  <c:v>2834581.880377885</c:v>
                </c:pt>
                <c:pt idx="117">
                  <c:v>2041417.6047471901</c:v>
                </c:pt>
                <c:pt idx="118">
                  <c:v>395304.07141064777</c:v>
                </c:pt>
                <c:pt idx="119">
                  <c:v>2973583.2536013206</c:v>
                </c:pt>
                <c:pt idx="120">
                  <c:v>2266171.0975051783</c:v>
                </c:pt>
                <c:pt idx="121">
                  <c:v>1060190.6059533686</c:v>
                </c:pt>
                <c:pt idx="122">
                  <c:v>1353629.9886269243</c:v>
                </c:pt>
                <c:pt idx="123">
                  <c:v>745742.28526558401</c:v>
                </c:pt>
                <c:pt idx="124">
                  <c:v>6174713.7394891893</c:v>
                </c:pt>
                <c:pt idx="125">
                  <c:v>1305970.3915426529</c:v>
                </c:pt>
                <c:pt idx="126">
                  <c:v>3722820.1548231742</c:v>
                </c:pt>
                <c:pt idx="127">
                  <c:v>3413032.7737754104</c:v>
                </c:pt>
                <c:pt idx="128">
                  <c:v>1495680.0629151475</c:v>
                </c:pt>
                <c:pt idx="129">
                  <c:v>1684443.6625059841</c:v>
                </c:pt>
                <c:pt idx="130">
                  <c:v>815356.8921457422</c:v>
                </c:pt>
                <c:pt idx="131">
                  <c:v>3288504.6101799337</c:v>
                </c:pt>
                <c:pt idx="132">
                  <c:v>1450350.9356508867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0-422A-A2B8-8C9FC403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85808"/>
        <c:axId val="546159464"/>
      </c:scatterChart>
      <c:valAx>
        <c:axId val="61348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SQUARE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159464"/>
        <c:crosses val="autoZero"/>
        <c:crossBetween val="midCat"/>
      </c:valAx>
      <c:valAx>
        <c:axId val="546159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485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'R5'!$N$26:$N$158</c:f>
              <c:numCache>
                <c:formatCode>General</c:formatCode>
                <c:ptCount val="133"/>
                <c:pt idx="0">
                  <c:v>0.37593984962406013</c:v>
                </c:pt>
                <c:pt idx="1">
                  <c:v>1.1278195488721803</c:v>
                </c:pt>
                <c:pt idx="2">
                  <c:v>1.8796992481203008</c:v>
                </c:pt>
                <c:pt idx="3">
                  <c:v>2.6315789473684208</c:v>
                </c:pt>
                <c:pt idx="4">
                  <c:v>3.3834586466165413</c:v>
                </c:pt>
                <c:pt idx="5">
                  <c:v>4.1353383458646613</c:v>
                </c:pt>
                <c:pt idx="6">
                  <c:v>4.8872180451127809</c:v>
                </c:pt>
                <c:pt idx="7">
                  <c:v>5.6390977443609014</c:v>
                </c:pt>
                <c:pt idx="8">
                  <c:v>6.3909774436090219</c:v>
                </c:pt>
                <c:pt idx="9">
                  <c:v>7.1428571428571423</c:v>
                </c:pt>
                <c:pt idx="10">
                  <c:v>7.8947368421052628</c:v>
                </c:pt>
                <c:pt idx="11">
                  <c:v>8.6466165413533833</c:v>
                </c:pt>
                <c:pt idx="12">
                  <c:v>9.3984962406015029</c:v>
                </c:pt>
                <c:pt idx="13">
                  <c:v>10.150375939849624</c:v>
                </c:pt>
                <c:pt idx="14">
                  <c:v>10.902255639097744</c:v>
                </c:pt>
                <c:pt idx="15">
                  <c:v>11.654135338345865</c:v>
                </c:pt>
                <c:pt idx="16">
                  <c:v>12.406015037593985</c:v>
                </c:pt>
                <c:pt idx="17">
                  <c:v>13.157894736842104</c:v>
                </c:pt>
                <c:pt idx="18">
                  <c:v>13.909774436090226</c:v>
                </c:pt>
                <c:pt idx="19">
                  <c:v>14.661654135338345</c:v>
                </c:pt>
                <c:pt idx="20">
                  <c:v>15.413533834586467</c:v>
                </c:pt>
                <c:pt idx="21">
                  <c:v>16.165413533834585</c:v>
                </c:pt>
                <c:pt idx="22">
                  <c:v>16.917293233082706</c:v>
                </c:pt>
                <c:pt idx="23">
                  <c:v>17.669172932330827</c:v>
                </c:pt>
                <c:pt idx="24">
                  <c:v>18.421052631578945</c:v>
                </c:pt>
                <c:pt idx="25">
                  <c:v>19.172932330827066</c:v>
                </c:pt>
                <c:pt idx="26">
                  <c:v>19.924812030075188</c:v>
                </c:pt>
                <c:pt idx="27">
                  <c:v>20.676691729323309</c:v>
                </c:pt>
                <c:pt idx="28">
                  <c:v>21.428571428571427</c:v>
                </c:pt>
                <c:pt idx="29">
                  <c:v>22.180451127819548</c:v>
                </c:pt>
                <c:pt idx="30">
                  <c:v>22.93233082706767</c:v>
                </c:pt>
                <c:pt idx="31">
                  <c:v>23.684210526315788</c:v>
                </c:pt>
                <c:pt idx="32">
                  <c:v>24.436090225563909</c:v>
                </c:pt>
                <c:pt idx="33">
                  <c:v>25.18796992481203</c:v>
                </c:pt>
                <c:pt idx="34">
                  <c:v>25.939849624060148</c:v>
                </c:pt>
                <c:pt idx="35">
                  <c:v>26.69172932330827</c:v>
                </c:pt>
                <c:pt idx="36">
                  <c:v>27.443609022556391</c:v>
                </c:pt>
                <c:pt idx="37">
                  <c:v>28.195488721804509</c:v>
                </c:pt>
                <c:pt idx="38">
                  <c:v>28.94736842105263</c:v>
                </c:pt>
                <c:pt idx="39">
                  <c:v>29.699248120300751</c:v>
                </c:pt>
                <c:pt idx="40">
                  <c:v>30.451127819548873</c:v>
                </c:pt>
                <c:pt idx="41">
                  <c:v>31.203007518796991</c:v>
                </c:pt>
                <c:pt idx="42">
                  <c:v>31.954887218045112</c:v>
                </c:pt>
                <c:pt idx="43">
                  <c:v>32.70676691729323</c:v>
                </c:pt>
                <c:pt idx="44">
                  <c:v>33.458646616541351</c:v>
                </c:pt>
                <c:pt idx="45">
                  <c:v>34.210526315789473</c:v>
                </c:pt>
                <c:pt idx="46">
                  <c:v>34.962406015037594</c:v>
                </c:pt>
                <c:pt idx="47">
                  <c:v>35.714285714285715</c:v>
                </c:pt>
                <c:pt idx="48">
                  <c:v>36.46616541353383</c:v>
                </c:pt>
                <c:pt idx="49">
                  <c:v>37.218045112781951</c:v>
                </c:pt>
                <c:pt idx="50">
                  <c:v>37.969924812030072</c:v>
                </c:pt>
                <c:pt idx="51">
                  <c:v>38.721804511278194</c:v>
                </c:pt>
                <c:pt idx="52">
                  <c:v>39.473684210526315</c:v>
                </c:pt>
                <c:pt idx="53">
                  <c:v>40.225563909774436</c:v>
                </c:pt>
                <c:pt idx="54">
                  <c:v>40.977443609022558</c:v>
                </c:pt>
                <c:pt idx="55">
                  <c:v>41.729323308270672</c:v>
                </c:pt>
                <c:pt idx="56">
                  <c:v>42.481203007518793</c:v>
                </c:pt>
                <c:pt idx="57">
                  <c:v>43.233082706766915</c:v>
                </c:pt>
                <c:pt idx="58">
                  <c:v>43.984962406015036</c:v>
                </c:pt>
                <c:pt idx="59">
                  <c:v>44.736842105263158</c:v>
                </c:pt>
                <c:pt idx="60">
                  <c:v>45.488721804511279</c:v>
                </c:pt>
                <c:pt idx="61">
                  <c:v>46.240601503759393</c:v>
                </c:pt>
                <c:pt idx="62">
                  <c:v>46.992481203007515</c:v>
                </c:pt>
                <c:pt idx="63">
                  <c:v>47.744360902255636</c:v>
                </c:pt>
                <c:pt idx="64">
                  <c:v>48.496240601503757</c:v>
                </c:pt>
                <c:pt idx="65">
                  <c:v>49.248120300751879</c:v>
                </c:pt>
                <c:pt idx="66">
                  <c:v>50</c:v>
                </c:pt>
                <c:pt idx="67">
                  <c:v>50.751879699248121</c:v>
                </c:pt>
                <c:pt idx="68">
                  <c:v>51.503759398496236</c:v>
                </c:pt>
                <c:pt idx="69">
                  <c:v>52.255639097744357</c:v>
                </c:pt>
                <c:pt idx="70">
                  <c:v>53.007518796992478</c:v>
                </c:pt>
                <c:pt idx="71">
                  <c:v>53.7593984962406</c:v>
                </c:pt>
                <c:pt idx="72">
                  <c:v>54.511278195488721</c:v>
                </c:pt>
                <c:pt idx="73">
                  <c:v>55.263157894736842</c:v>
                </c:pt>
                <c:pt idx="74">
                  <c:v>56.015037593984957</c:v>
                </c:pt>
                <c:pt idx="75">
                  <c:v>56.766917293233078</c:v>
                </c:pt>
                <c:pt idx="76">
                  <c:v>57.518796992481199</c:v>
                </c:pt>
                <c:pt idx="77">
                  <c:v>58.270676691729321</c:v>
                </c:pt>
                <c:pt idx="78">
                  <c:v>59.022556390977442</c:v>
                </c:pt>
                <c:pt idx="79">
                  <c:v>59.774436090225564</c:v>
                </c:pt>
                <c:pt idx="80">
                  <c:v>60.526315789473685</c:v>
                </c:pt>
                <c:pt idx="81">
                  <c:v>61.278195488721799</c:v>
                </c:pt>
                <c:pt idx="82">
                  <c:v>62.030075187969921</c:v>
                </c:pt>
                <c:pt idx="83">
                  <c:v>62.781954887218042</c:v>
                </c:pt>
                <c:pt idx="84">
                  <c:v>63.533834586466163</c:v>
                </c:pt>
                <c:pt idx="85">
                  <c:v>64.285714285714278</c:v>
                </c:pt>
                <c:pt idx="86">
                  <c:v>65.037593984962399</c:v>
                </c:pt>
                <c:pt idx="87">
                  <c:v>65.78947368421052</c:v>
                </c:pt>
                <c:pt idx="88">
                  <c:v>66.541353383458642</c:v>
                </c:pt>
                <c:pt idx="89">
                  <c:v>67.293233082706763</c:v>
                </c:pt>
                <c:pt idx="90">
                  <c:v>68.045112781954884</c:v>
                </c:pt>
                <c:pt idx="91">
                  <c:v>68.796992481203006</c:v>
                </c:pt>
                <c:pt idx="92">
                  <c:v>69.548872180451127</c:v>
                </c:pt>
                <c:pt idx="93">
                  <c:v>70.300751879699249</c:v>
                </c:pt>
                <c:pt idx="94">
                  <c:v>71.05263157894737</c:v>
                </c:pt>
                <c:pt idx="95">
                  <c:v>71.804511278195491</c:v>
                </c:pt>
                <c:pt idx="96">
                  <c:v>72.556390977443598</c:v>
                </c:pt>
                <c:pt idx="97">
                  <c:v>73.30827067669172</c:v>
                </c:pt>
                <c:pt idx="98">
                  <c:v>74.060150375939841</c:v>
                </c:pt>
                <c:pt idx="99">
                  <c:v>74.812030075187963</c:v>
                </c:pt>
                <c:pt idx="100">
                  <c:v>75.563909774436084</c:v>
                </c:pt>
                <c:pt idx="101">
                  <c:v>76.315789473684205</c:v>
                </c:pt>
                <c:pt idx="102">
                  <c:v>77.067669172932327</c:v>
                </c:pt>
                <c:pt idx="103">
                  <c:v>77.819548872180448</c:v>
                </c:pt>
                <c:pt idx="104">
                  <c:v>78.571428571428569</c:v>
                </c:pt>
                <c:pt idx="105">
                  <c:v>79.323308270676691</c:v>
                </c:pt>
                <c:pt idx="106">
                  <c:v>80.075187969924812</c:v>
                </c:pt>
                <c:pt idx="107">
                  <c:v>80.827067669172934</c:v>
                </c:pt>
                <c:pt idx="108">
                  <c:v>81.578947368421055</c:v>
                </c:pt>
                <c:pt idx="109">
                  <c:v>82.330827067669162</c:v>
                </c:pt>
                <c:pt idx="110">
                  <c:v>83.082706766917283</c:v>
                </c:pt>
                <c:pt idx="111">
                  <c:v>83.834586466165405</c:v>
                </c:pt>
                <c:pt idx="112">
                  <c:v>84.586466165413526</c:v>
                </c:pt>
                <c:pt idx="113">
                  <c:v>85.338345864661648</c:v>
                </c:pt>
                <c:pt idx="114">
                  <c:v>86.090225563909769</c:v>
                </c:pt>
                <c:pt idx="115">
                  <c:v>86.84210526315789</c:v>
                </c:pt>
                <c:pt idx="116">
                  <c:v>87.593984962406012</c:v>
                </c:pt>
                <c:pt idx="117">
                  <c:v>88.345864661654133</c:v>
                </c:pt>
                <c:pt idx="118">
                  <c:v>89.097744360902254</c:v>
                </c:pt>
                <c:pt idx="119">
                  <c:v>89.849624060150376</c:v>
                </c:pt>
                <c:pt idx="120">
                  <c:v>90.601503759398497</c:v>
                </c:pt>
                <c:pt idx="121">
                  <c:v>91.353383458646618</c:v>
                </c:pt>
                <c:pt idx="122">
                  <c:v>92.105263157894726</c:v>
                </c:pt>
                <c:pt idx="123">
                  <c:v>92.857142857142847</c:v>
                </c:pt>
                <c:pt idx="124">
                  <c:v>93.609022556390968</c:v>
                </c:pt>
                <c:pt idx="125">
                  <c:v>94.36090225563909</c:v>
                </c:pt>
                <c:pt idx="126">
                  <c:v>95.112781954887211</c:v>
                </c:pt>
                <c:pt idx="127">
                  <c:v>95.864661654135332</c:v>
                </c:pt>
                <c:pt idx="128">
                  <c:v>96.616541353383454</c:v>
                </c:pt>
                <c:pt idx="129">
                  <c:v>97.368421052631575</c:v>
                </c:pt>
                <c:pt idx="130">
                  <c:v>98.120300751879697</c:v>
                </c:pt>
                <c:pt idx="131">
                  <c:v>98.872180451127818</c:v>
                </c:pt>
                <c:pt idx="132">
                  <c:v>99.624060150375939</c:v>
                </c:pt>
              </c:numCache>
            </c:numRef>
          </c:xVal>
          <c:yVal>
            <c:numRef>
              <c:f>'R5'!$O$26:$O$158</c:f>
              <c:numCache>
                <c:formatCode>General</c:formatCode>
                <c:ptCount val="133"/>
                <c:pt idx="0">
                  <c:v>305000</c:v>
                </c:pt>
                <c:pt idx="1">
                  <c:v>339995</c:v>
                </c:pt>
                <c:pt idx="2">
                  <c:v>359000</c:v>
                </c:pt>
                <c:pt idx="3">
                  <c:v>365000</c:v>
                </c:pt>
                <c:pt idx="4">
                  <c:v>369900</c:v>
                </c:pt>
                <c:pt idx="5">
                  <c:v>379800</c:v>
                </c:pt>
                <c:pt idx="6">
                  <c:v>449000</c:v>
                </c:pt>
                <c:pt idx="7">
                  <c:v>530000</c:v>
                </c:pt>
                <c:pt idx="8">
                  <c:v>549000</c:v>
                </c:pt>
                <c:pt idx="9">
                  <c:v>549950</c:v>
                </c:pt>
                <c:pt idx="10">
                  <c:v>625000</c:v>
                </c:pt>
                <c:pt idx="11">
                  <c:v>649800</c:v>
                </c:pt>
                <c:pt idx="12">
                  <c:v>649950</c:v>
                </c:pt>
                <c:pt idx="13">
                  <c:v>655000</c:v>
                </c:pt>
                <c:pt idx="14">
                  <c:v>675000</c:v>
                </c:pt>
                <c:pt idx="15">
                  <c:v>684500</c:v>
                </c:pt>
                <c:pt idx="16">
                  <c:v>685000</c:v>
                </c:pt>
                <c:pt idx="17">
                  <c:v>689888</c:v>
                </c:pt>
                <c:pt idx="18">
                  <c:v>698000</c:v>
                </c:pt>
                <c:pt idx="19">
                  <c:v>707990</c:v>
                </c:pt>
                <c:pt idx="20">
                  <c:v>725000</c:v>
                </c:pt>
                <c:pt idx="21">
                  <c:v>750000</c:v>
                </c:pt>
                <c:pt idx="22">
                  <c:v>750000</c:v>
                </c:pt>
                <c:pt idx="23">
                  <c:v>765000</c:v>
                </c:pt>
                <c:pt idx="24">
                  <c:v>769000</c:v>
                </c:pt>
                <c:pt idx="25">
                  <c:v>769990</c:v>
                </c:pt>
                <c:pt idx="26">
                  <c:v>799000</c:v>
                </c:pt>
                <c:pt idx="27">
                  <c:v>799000</c:v>
                </c:pt>
                <c:pt idx="28">
                  <c:v>829950</c:v>
                </c:pt>
                <c:pt idx="29">
                  <c:v>835000</c:v>
                </c:pt>
                <c:pt idx="30">
                  <c:v>850000</c:v>
                </c:pt>
                <c:pt idx="31">
                  <c:v>850000</c:v>
                </c:pt>
                <c:pt idx="32">
                  <c:v>888000</c:v>
                </c:pt>
                <c:pt idx="33">
                  <c:v>891990</c:v>
                </c:pt>
                <c:pt idx="34">
                  <c:v>892000</c:v>
                </c:pt>
                <c:pt idx="35">
                  <c:v>899000</c:v>
                </c:pt>
                <c:pt idx="36">
                  <c:v>908000</c:v>
                </c:pt>
                <c:pt idx="37">
                  <c:v>949000</c:v>
                </c:pt>
                <c:pt idx="38">
                  <c:v>949950</c:v>
                </c:pt>
                <c:pt idx="39">
                  <c:v>949950</c:v>
                </c:pt>
                <c:pt idx="40">
                  <c:v>950000</c:v>
                </c:pt>
                <c:pt idx="41">
                  <c:v>950000</c:v>
                </c:pt>
                <c:pt idx="42">
                  <c:v>950000</c:v>
                </c:pt>
                <c:pt idx="43">
                  <c:v>975000</c:v>
                </c:pt>
                <c:pt idx="44">
                  <c:v>979000</c:v>
                </c:pt>
                <c:pt idx="45">
                  <c:v>985000</c:v>
                </c:pt>
                <c:pt idx="46">
                  <c:v>998000</c:v>
                </c:pt>
                <c:pt idx="47">
                  <c:v>999950</c:v>
                </c:pt>
                <c:pt idx="48">
                  <c:v>1049000</c:v>
                </c:pt>
                <c:pt idx="49">
                  <c:v>1088000</c:v>
                </c:pt>
                <c:pt idx="50">
                  <c:v>1098888</c:v>
                </c:pt>
                <c:pt idx="51">
                  <c:v>1195000</c:v>
                </c:pt>
                <c:pt idx="52">
                  <c:v>1198888</c:v>
                </c:pt>
                <c:pt idx="53">
                  <c:v>1208000</c:v>
                </c:pt>
                <c:pt idx="54">
                  <c:v>1239000</c:v>
                </c:pt>
                <c:pt idx="55">
                  <c:v>1250000</c:v>
                </c:pt>
                <c:pt idx="56">
                  <c:v>1288000</c:v>
                </c:pt>
                <c:pt idx="57">
                  <c:v>1300000</c:v>
                </c:pt>
                <c:pt idx="58">
                  <c:v>1325000</c:v>
                </c:pt>
                <c:pt idx="59">
                  <c:v>1350000</c:v>
                </c:pt>
                <c:pt idx="60">
                  <c:v>1374950</c:v>
                </c:pt>
                <c:pt idx="61">
                  <c:v>1399988</c:v>
                </c:pt>
                <c:pt idx="62">
                  <c:v>1400000</c:v>
                </c:pt>
                <c:pt idx="63">
                  <c:v>1479800</c:v>
                </c:pt>
                <c:pt idx="64">
                  <c:v>1490000</c:v>
                </c:pt>
                <c:pt idx="65">
                  <c:v>1495555</c:v>
                </c:pt>
                <c:pt idx="66">
                  <c:v>1498000</c:v>
                </c:pt>
                <c:pt idx="67">
                  <c:v>1498000</c:v>
                </c:pt>
                <c:pt idx="68">
                  <c:v>1500000</c:v>
                </c:pt>
                <c:pt idx="69">
                  <c:v>1549000</c:v>
                </c:pt>
                <c:pt idx="70">
                  <c:v>1575000</c:v>
                </c:pt>
                <c:pt idx="71">
                  <c:v>1649000</c:v>
                </c:pt>
                <c:pt idx="72">
                  <c:v>1649995</c:v>
                </c:pt>
                <c:pt idx="73">
                  <c:v>1649999</c:v>
                </c:pt>
                <c:pt idx="74">
                  <c:v>1650000</c:v>
                </c:pt>
                <c:pt idx="75">
                  <c:v>1690000</c:v>
                </c:pt>
                <c:pt idx="76">
                  <c:v>1695000</c:v>
                </c:pt>
                <c:pt idx="77">
                  <c:v>1799000</c:v>
                </c:pt>
                <c:pt idx="78">
                  <c:v>1800000</c:v>
                </c:pt>
                <c:pt idx="79">
                  <c:v>1850000</c:v>
                </c:pt>
                <c:pt idx="80">
                  <c:v>1898000</c:v>
                </c:pt>
                <c:pt idx="81">
                  <c:v>1988000</c:v>
                </c:pt>
                <c:pt idx="82">
                  <c:v>1988000</c:v>
                </c:pt>
                <c:pt idx="83">
                  <c:v>1988888</c:v>
                </c:pt>
                <c:pt idx="84">
                  <c:v>1998000</c:v>
                </c:pt>
                <c:pt idx="85">
                  <c:v>1998000</c:v>
                </c:pt>
                <c:pt idx="86">
                  <c:v>1998888</c:v>
                </c:pt>
                <c:pt idx="87">
                  <c:v>1999000</c:v>
                </c:pt>
                <c:pt idx="88">
                  <c:v>2100000</c:v>
                </c:pt>
                <c:pt idx="89">
                  <c:v>2198800</c:v>
                </c:pt>
                <c:pt idx="90">
                  <c:v>2298000</c:v>
                </c:pt>
                <c:pt idx="91">
                  <c:v>2350000</c:v>
                </c:pt>
                <c:pt idx="92">
                  <c:v>2350000</c:v>
                </c:pt>
                <c:pt idx="93">
                  <c:v>2354000</c:v>
                </c:pt>
                <c:pt idx="94">
                  <c:v>2398000</c:v>
                </c:pt>
                <c:pt idx="95">
                  <c:v>2450000</c:v>
                </c:pt>
                <c:pt idx="96">
                  <c:v>2460000</c:v>
                </c:pt>
                <c:pt idx="97">
                  <c:v>2490000</c:v>
                </c:pt>
                <c:pt idx="98">
                  <c:v>2495000</c:v>
                </c:pt>
                <c:pt idx="99">
                  <c:v>2499800</c:v>
                </c:pt>
                <c:pt idx="100">
                  <c:v>2500000</c:v>
                </c:pt>
                <c:pt idx="101">
                  <c:v>2649950</c:v>
                </c:pt>
                <c:pt idx="102">
                  <c:v>2689950</c:v>
                </c:pt>
                <c:pt idx="103">
                  <c:v>2698000</c:v>
                </c:pt>
                <c:pt idx="104">
                  <c:v>2725000</c:v>
                </c:pt>
                <c:pt idx="105">
                  <c:v>2750000</c:v>
                </c:pt>
                <c:pt idx="106">
                  <c:v>2785950</c:v>
                </c:pt>
                <c:pt idx="107">
                  <c:v>2788880</c:v>
                </c:pt>
                <c:pt idx="108">
                  <c:v>2836000</c:v>
                </c:pt>
                <c:pt idx="109">
                  <c:v>2848000</c:v>
                </c:pt>
                <c:pt idx="110">
                  <c:v>2880000</c:v>
                </c:pt>
                <c:pt idx="111">
                  <c:v>2895000</c:v>
                </c:pt>
                <c:pt idx="112">
                  <c:v>2949995</c:v>
                </c:pt>
                <c:pt idx="113">
                  <c:v>2988000</c:v>
                </c:pt>
                <c:pt idx="114">
                  <c:v>3078950</c:v>
                </c:pt>
                <c:pt idx="115">
                  <c:v>3188888</c:v>
                </c:pt>
                <c:pt idx="116">
                  <c:v>3198000</c:v>
                </c:pt>
                <c:pt idx="117">
                  <c:v>3250000</c:v>
                </c:pt>
                <c:pt idx="118">
                  <c:v>3488888</c:v>
                </c:pt>
                <c:pt idx="119">
                  <c:v>3498000</c:v>
                </c:pt>
                <c:pt idx="120">
                  <c:v>3499000</c:v>
                </c:pt>
                <c:pt idx="121">
                  <c:v>3588888</c:v>
                </c:pt>
                <c:pt idx="122">
                  <c:v>3588888</c:v>
                </c:pt>
                <c:pt idx="123">
                  <c:v>3699000</c:v>
                </c:pt>
                <c:pt idx="124">
                  <c:v>3800000</c:v>
                </c:pt>
                <c:pt idx="125">
                  <c:v>3898000</c:v>
                </c:pt>
                <c:pt idx="126">
                  <c:v>3988800</c:v>
                </c:pt>
                <c:pt idx="127">
                  <c:v>4500000</c:v>
                </c:pt>
                <c:pt idx="128">
                  <c:v>4588000</c:v>
                </c:pt>
                <c:pt idx="129">
                  <c:v>4988000</c:v>
                </c:pt>
                <c:pt idx="130">
                  <c:v>5980000</c:v>
                </c:pt>
                <c:pt idx="131">
                  <c:v>6888000</c:v>
                </c:pt>
                <c:pt idx="132">
                  <c:v>9988000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D-406E-A298-F96297681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61432"/>
        <c:axId val="546161760"/>
      </c:scatterChart>
      <c:valAx>
        <c:axId val="54616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161760"/>
        <c:crosses val="autoZero"/>
        <c:crossBetween val="midCat"/>
      </c:valAx>
      <c:valAx>
        <c:axId val="54616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161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BATHS Z-Score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'Z-Score'!$D$2:$D$141</c:f>
              <c:numCache>
                <c:formatCode>General</c:formatCode>
                <c:ptCount val="14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3.25</c:v>
                </c:pt>
                <c:pt idx="4">
                  <c:v>1.75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2.25</c:v>
                </c:pt>
                <c:pt idx="12">
                  <c:v>4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2.25</c:v>
                </c:pt>
                <c:pt idx="18">
                  <c:v>3.25</c:v>
                </c:pt>
                <c:pt idx="19">
                  <c:v>3</c:v>
                </c:pt>
                <c:pt idx="20">
                  <c:v>2.5</c:v>
                </c:pt>
                <c:pt idx="21">
                  <c:v>3</c:v>
                </c:pt>
                <c:pt idx="22">
                  <c:v>1.75</c:v>
                </c:pt>
                <c:pt idx="23">
                  <c:v>2.5</c:v>
                </c:pt>
                <c:pt idx="24">
                  <c:v>2.75</c:v>
                </c:pt>
                <c:pt idx="25">
                  <c:v>1.75</c:v>
                </c:pt>
                <c:pt idx="26">
                  <c:v>2</c:v>
                </c:pt>
                <c:pt idx="27">
                  <c:v>3.5</c:v>
                </c:pt>
                <c:pt idx="28">
                  <c:v>2</c:v>
                </c:pt>
                <c:pt idx="29">
                  <c:v>1.75</c:v>
                </c:pt>
                <c:pt idx="30">
                  <c:v>1.5</c:v>
                </c:pt>
                <c:pt idx="31">
                  <c:v>2.5</c:v>
                </c:pt>
                <c:pt idx="32">
                  <c:v>4.25</c:v>
                </c:pt>
                <c:pt idx="33">
                  <c:v>2.75</c:v>
                </c:pt>
                <c:pt idx="34">
                  <c:v>3.5</c:v>
                </c:pt>
                <c:pt idx="35">
                  <c:v>4</c:v>
                </c:pt>
                <c:pt idx="36">
                  <c:v>2.5</c:v>
                </c:pt>
                <c:pt idx="37">
                  <c:v>2.75</c:v>
                </c:pt>
                <c:pt idx="38">
                  <c:v>4</c:v>
                </c:pt>
                <c:pt idx="39">
                  <c:v>3.25</c:v>
                </c:pt>
                <c:pt idx="40">
                  <c:v>3.5</c:v>
                </c:pt>
                <c:pt idx="41">
                  <c:v>4.25</c:v>
                </c:pt>
                <c:pt idx="42">
                  <c:v>3.25</c:v>
                </c:pt>
                <c:pt idx="43">
                  <c:v>4.5</c:v>
                </c:pt>
                <c:pt idx="44">
                  <c:v>3.25</c:v>
                </c:pt>
                <c:pt idx="45">
                  <c:v>2.75</c:v>
                </c:pt>
                <c:pt idx="46">
                  <c:v>2.75</c:v>
                </c:pt>
                <c:pt idx="47">
                  <c:v>3.75</c:v>
                </c:pt>
                <c:pt idx="48">
                  <c:v>2.75</c:v>
                </c:pt>
                <c:pt idx="49">
                  <c:v>6</c:v>
                </c:pt>
                <c:pt idx="50">
                  <c:v>2.5</c:v>
                </c:pt>
                <c:pt idx="51">
                  <c:v>2.5</c:v>
                </c:pt>
                <c:pt idx="52">
                  <c:v>1.75</c:v>
                </c:pt>
                <c:pt idx="53">
                  <c:v>3</c:v>
                </c:pt>
                <c:pt idx="54">
                  <c:v>5.5</c:v>
                </c:pt>
                <c:pt idx="55">
                  <c:v>9.25</c:v>
                </c:pt>
                <c:pt idx="56">
                  <c:v>5.75</c:v>
                </c:pt>
                <c:pt idx="57">
                  <c:v>1.5</c:v>
                </c:pt>
                <c:pt idx="58">
                  <c:v>2.5</c:v>
                </c:pt>
                <c:pt idx="59">
                  <c:v>2.25</c:v>
                </c:pt>
                <c:pt idx="60">
                  <c:v>4.25</c:v>
                </c:pt>
                <c:pt idx="61">
                  <c:v>1.75</c:v>
                </c:pt>
                <c:pt idx="62">
                  <c:v>1.75</c:v>
                </c:pt>
                <c:pt idx="63">
                  <c:v>6.25</c:v>
                </c:pt>
                <c:pt idx="64">
                  <c:v>4.5</c:v>
                </c:pt>
                <c:pt idx="65">
                  <c:v>3.75</c:v>
                </c:pt>
                <c:pt idx="66">
                  <c:v>3.25</c:v>
                </c:pt>
                <c:pt idx="67">
                  <c:v>4.25</c:v>
                </c:pt>
                <c:pt idx="68">
                  <c:v>5</c:v>
                </c:pt>
                <c:pt idx="69">
                  <c:v>5</c:v>
                </c:pt>
                <c:pt idx="70">
                  <c:v>1</c:v>
                </c:pt>
                <c:pt idx="71">
                  <c:v>5</c:v>
                </c:pt>
                <c:pt idx="72">
                  <c:v>1.75</c:v>
                </c:pt>
                <c:pt idx="73">
                  <c:v>5</c:v>
                </c:pt>
                <c:pt idx="74">
                  <c:v>3</c:v>
                </c:pt>
                <c:pt idx="75">
                  <c:v>3</c:v>
                </c:pt>
                <c:pt idx="76">
                  <c:v>1.75</c:v>
                </c:pt>
                <c:pt idx="77">
                  <c:v>4.5</c:v>
                </c:pt>
                <c:pt idx="78">
                  <c:v>6</c:v>
                </c:pt>
                <c:pt idx="79">
                  <c:v>5.25</c:v>
                </c:pt>
                <c:pt idx="80">
                  <c:v>4.25</c:v>
                </c:pt>
                <c:pt idx="81">
                  <c:v>2</c:v>
                </c:pt>
                <c:pt idx="82">
                  <c:v>4.5</c:v>
                </c:pt>
                <c:pt idx="83">
                  <c:v>2.5</c:v>
                </c:pt>
                <c:pt idx="84">
                  <c:v>2.5</c:v>
                </c:pt>
                <c:pt idx="85">
                  <c:v>3.75</c:v>
                </c:pt>
                <c:pt idx="86">
                  <c:v>4.75</c:v>
                </c:pt>
                <c:pt idx="87">
                  <c:v>2.5</c:v>
                </c:pt>
                <c:pt idx="88">
                  <c:v>1</c:v>
                </c:pt>
                <c:pt idx="89">
                  <c:v>4.5</c:v>
                </c:pt>
                <c:pt idx="90">
                  <c:v>4.75</c:v>
                </c:pt>
                <c:pt idx="91">
                  <c:v>4.5</c:v>
                </c:pt>
                <c:pt idx="92">
                  <c:v>3.5</c:v>
                </c:pt>
                <c:pt idx="93">
                  <c:v>2.75</c:v>
                </c:pt>
                <c:pt idx="94">
                  <c:v>3.5</c:v>
                </c:pt>
                <c:pt idx="95">
                  <c:v>2.75</c:v>
                </c:pt>
                <c:pt idx="96">
                  <c:v>2</c:v>
                </c:pt>
                <c:pt idx="97">
                  <c:v>2.5</c:v>
                </c:pt>
                <c:pt idx="98">
                  <c:v>2.25</c:v>
                </c:pt>
                <c:pt idx="99">
                  <c:v>2.75</c:v>
                </c:pt>
                <c:pt idx="100">
                  <c:v>4.5</c:v>
                </c:pt>
                <c:pt idx="101">
                  <c:v>3</c:v>
                </c:pt>
                <c:pt idx="102">
                  <c:v>2.75</c:v>
                </c:pt>
                <c:pt idx="103">
                  <c:v>5</c:v>
                </c:pt>
                <c:pt idx="104">
                  <c:v>2.75</c:v>
                </c:pt>
                <c:pt idx="105">
                  <c:v>1.5</c:v>
                </c:pt>
                <c:pt idx="106">
                  <c:v>4.5</c:v>
                </c:pt>
                <c:pt idx="107">
                  <c:v>4.25</c:v>
                </c:pt>
                <c:pt idx="108">
                  <c:v>2.5</c:v>
                </c:pt>
                <c:pt idx="109">
                  <c:v>5.25</c:v>
                </c:pt>
                <c:pt idx="110">
                  <c:v>3</c:v>
                </c:pt>
                <c:pt idx="111">
                  <c:v>4.5</c:v>
                </c:pt>
                <c:pt idx="112">
                  <c:v>2.5</c:v>
                </c:pt>
                <c:pt idx="113">
                  <c:v>5.75</c:v>
                </c:pt>
                <c:pt idx="114">
                  <c:v>4.5</c:v>
                </c:pt>
                <c:pt idx="115">
                  <c:v>4.25</c:v>
                </c:pt>
                <c:pt idx="116">
                  <c:v>2</c:v>
                </c:pt>
                <c:pt idx="117">
                  <c:v>3.25</c:v>
                </c:pt>
                <c:pt idx="118">
                  <c:v>3.25</c:v>
                </c:pt>
                <c:pt idx="119">
                  <c:v>3</c:v>
                </c:pt>
                <c:pt idx="120">
                  <c:v>3.75</c:v>
                </c:pt>
                <c:pt idx="121">
                  <c:v>3.25</c:v>
                </c:pt>
                <c:pt idx="122">
                  <c:v>3</c:v>
                </c:pt>
                <c:pt idx="123">
                  <c:v>1.75</c:v>
                </c:pt>
                <c:pt idx="124">
                  <c:v>4.5</c:v>
                </c:pt>
                <c:pt idx="125">
                  <c:v>5.25</c:v>
                </c:pt>
                <c:pt idx="126">
                  <c:v>3.25</c:v>
                </c:pt>
                <c:pt idx="127">
                  <c:v>4.25</c:v>
                </c:pt>
                <c:pt idx="128">
                  <c:v>3.5</c:v>
                </c:pt>
                <c:pt idx="129">
                  <c:v>1.75</c:v>
                </c:pt>
                <c:pt idx="130">
                  <c:v>6.5</c:v>
                </c:pt>
                <c:pt idx="131">
                  <c:v>3.25</c:v>
                </c:pt>
                <c:pt idx="132">
                  <c:v>5</c:v>
                </c:pt>
                <c:pt idx="133">
                  <c:v>4</c:v>
                </c:pt>
                <c:pt idx="134">
                  <c:v>2.5</c:v>
                </c:pt>
                <c:pt idx="135">
                  <c:v>4</c:v>
                </c:pt>
                <c:pt idx="136">
                  <c:v>6.75</c:v>
                </c:pt>
                <c:pt idx="137">
                  <c:v>2</c:v>
                </c:pt>
                <c:pt idx="138">
                  <c:v>5.5</c:v>
                </c:pt>
                <c:pt idx="139">
                  <c:v>3</c:v>
                </c:pt>
              </c:numCache>
            </c:numRef>
          </c:xVal>
          <c:yVal>
            <c:numRef>
              <c:f>'Z-Score'!$L$2:$L$141</c:f>
              <c:numCache>
                <c:formatCode>General</c:formatCode>
                <c:ptCount val="140"/>
                <c:pt idx="0">
                  <c:v>-0.9596026211184544</c:v>
                </c:pt>
                <c:pt idx="1">
                  <c:v>-1.6887443685083248</c:v>
                </c:pt>
                <c:pt idx="2">
                  <c:v>-0.23046087372858401</c:v>
                </c:pt>
                <c:pt idx="3">
                  <c:v>-4.8175436881116425E-2</c:v>
                </c:pt>
                <c:pt idx="4">
                  <c:v>-1.1418880579659221</c:v>
                </c:pt>
                <c:pt idx="5">
                  <c:v>-0.23046087372858401</c:v>
                </c:pt>
                <c:pt idx="6">
                  <c:v>-1.6887443685083248</c:v>
                </c:pt>
                <c:pt idx="7">
                  <c:v>-0.9596026211184544</c:v>
                </c:pt>
                <c:pt idx="8">
                  <c:v>-0.59503174742351916</c:v>
                </c:pt>
                <c:pt idx="9">
                  <c:v>-0.23046087372858401</c:v>
                </c:pt>
                <c:pt idx="10">
                  <c:v>0.49868087366128633</c:v>
                </c:pt>
                <c:pt idx="11">
                  <c:v>-0.77731718427098684</c:v>
                </c:pt>
                <c:pt idx="12">
                  <c:v>0.49868087366128633</c:v>
                </c:pt>
                <c:pt idx="13">
                  <c:v>-1.1418880579659221</c:v>
                </c:pt>
                <c:pt idx="14">
                  <c:v>-1.1418880579659221</c:v>
                </c:pt>
                <c:pt idx="15">
                  <c:v>-1.1418880579659221</c:v>
                </c:pt>
                <c:pt idx="16">
                  <c:v>-1.1418880579659221</c:v>
                </c:pt>
                <c:pt idx="17">
                  <c:v>-0.77731718427098684</c:v>
                </c:pt>
                <c:pt idx="18">
                  <c:v>-4.8175436881116425E-2</c:v>
                </c:pt>
                <c:pt idx="19">
                  <c:v>-0.23046087372858401</c:v>
                </c:pt>
                <c:pt idx="20">
                  <c:v>-0.59503174742351916</c:v>
                </c:pt>
                <c:pt idx="21">
                  <c:v>-0.23046087372858401</c:v>
                </c:pt>
                <c:pt idx="22">
                  <c:v>-1.1418880579659221</c:v>
                </c:pt>
                <c:pt idx="23">
                  <c:v>-0.59503174742351916</c:v>
                </c:pt>
                <c:pt idx="24">
                  <c:v>-0.4127463105760516</c:v>
                </c:pt>
                <c:pt idx="25">
                  <c:v>-1.1418880579659221</c:v>
                </c:pt>
                <c:pt idx="26">
                  <c:v>-0.9596026211184544</c:v>
                </c:pt>
                <c:pt idx="27">
                  <c:v>0.13410999996635117</c:v>
                </c:pt>
                <c:pt idx="28">
                  <c:v>-0.9596026211184544</c:v>
                </c:pt>
                <c:pt idx="29">
                  <c:v>-1.1418880579659221</c:v>
                </c:pt>
                <c:pt idx="30">
                  <c:v>-1.3241734948133896</c:v>
                </c:pt>
                <c:pt idx="31">
                  <c:v>-0.59503174742351916</c:v>
                </c:pt>
                <c:pt idx="32">
                  <c:v>0.680966310508754</c:v>
                </c:pt>
                <c:pt idx="33">
                  <c:v>-0.4127463105760516</c:v>
                </c:pt>
                <c:pt idx="34">
                  <c:v>0.13410999996635117</c:v>
                </c:pt>
                <c:pt idx="35">
                  <c:v>0.49868087366128633</c:v>
                </c:pt>
                <c:pt idx="36">
                  <c:v>-0.59503174742351916</c:v>
                </c:pt>
                <c:pt idx="37">
                  <c:v>-0.4127463105760516</c:v>
                </c:pt>
                <c:pt idx="38">
                  <c:v>0.49868087366128633</c:v>
                </c:pt>
                <c:pt idx="39">
                  <c:v>-4.8175436881116425E-2</c:v>
                </c:pt>
                <c:pt idx="40">
                  <c:v>0.13410999996635117</c:v>
                </c:pt>
                <c:pt idx="41">
                  <c:v>0.680966310508754</c:v>
                </c:pt>
                <c:pt idx="42">
                  <c:v>-4.8175436881116425E-2</c:v>
                </c:pt>
                <c:pt idx="43">
                  <c:v>0.86325174735622157</c:v>
                </c:pt>
                <c:pt idx="44">
                  <c:v>-4.8175436881116425E-2</c:v>
                </c:pt>
                <c:pt idx="45">
                  <c:v>-0.4127463105760516</c:v>
                </c:pt>
                <c:pt idx="46">
                  <c:v>-0.4127463105760516</c:v>
                </c:pt>
                <c:pt idx="47">
                  <c:v>0.31639543681381876</c:v>
                </c:pt>
                <c:pt idx="48">
                  <c:v>-0.4127463105760516</c:v>
                </c:pt>
                <c:pt idx="49">
                  <c:v>1.9569643684410272</c:v>
                </c:pt>
                <c:pt idx="50">
                  <c:v>-0.59503174742351916</c:v>
                </c:pt>
                <c:pt idx="51">
                  <c:v>-0.59503174742351916</c:v>
                </c:pt>
                <c:pt idx="52">
                  <c:v>-1.1418880579659221</c:v>
                </c:pt>
                <c:pt idx="53">
                  <c:v>-0.23046087372858401</c:v>
                </c:pt>
                <c:pt idx="54">
                  <c:v>1.5923934947460918</c:v>
                </c:pt>
                <c:pt idx="55">
                  <c:v>4.3266750474581057</c:v>
                </c:pt>
                <c:pt idx="56">
                  <c:v>1.7746789315935596</c:v>
                </c:pt>
                <c:pt idx="57">
                  <c:v>-1.3241734948133896</c:v>
                </c:pt>
                <c:pt idx="58">
                  <c:v>-0.59503174742351916</c:v>
                </c:pt>
                <c:pt idx="59">
                  <c:v>-0.77731718427098684</c:v>
                </c:pt>
                <c:pt idx="60">
                  <c:v>0.680966310508754</c:v>
                </c:pt>
                <c:pt idx="61">
                  <c:v>-1.1418880579659221</c:v>
                </c:pt>
                <c:pt idx="62">
                  <c:v>-1.1418880579659221</c:v>
                </c:pt>
                <c:pt idx="63">
                  <c:v>2.1392498052884945</c:v>
                </c:pt>
                <c:pt idx="64">
                  <c:v>0.86325174735622157</c:v>
                </c:pt>
                <c:pt idx="65">
                  <c:v>0.31639543681381876</c:v>
                </c:pt>
                <c:pt idx="66">
                  <c:v>-4.8175436881116425E-2</c:v>
                </c:pt>
                <c:pt idx="67">
                  <c:v>0.680966310508754</c:v>
                </c:pt>
                <c:pt idx="68">
                  <c:v>1.2278226210511567</c:v>
                </c:pt>
                <c:pt idx="69">
                  <c:v>1.2278226210511567</c:v>
                </c:pt>
                <c:pt idx="70">
                  <c:v>-1.6887443685083248</c:v>
                </c:pt>
                <c:pt idx="71">
                  <c:v>1.2278226210511567</c:v>
                </c:pt>
                <c:pt idx="72">
                  <c:v>-1.1418880579659221</c:v>
                </c:pt>
                <c:pt idx="73">
                  <c:v>1.2278226210511567</c:v>
                </c:pt>
                <c:pt idx="74">
                  <c:v>-0.23046087372858401</c:v>
                </c:pt>
                <c:pt idx="75">
                  <c:v>-0.23046087372858401</c:v>
                </c:pt>
                <c:pt idx="76">
                  <c:v>-1.1418880579659221</c:v>
                </c:pt>
                <c:pt idx="77">
                  <c:v>0.86325174735622157</c:v>
                </c:pt>
                <c:pt idx="78">
                  <c:v>1.9569643684410272</c:v>
                </c:pt>
                <c:pt idx="79">
                  <c:v>1.4101080578986243</c:v>
                </c:pt>
                <c:pt idx="80">
                  <c:v>0.680966310508754</c:v>
                </c:pt>
                <c:pt idx="81">
                  <c:v>-0.9596026211184544</c:v>
                </c:pt>
                <c:pt idx="82">
                  <c:v>0.86325174735622157</c:v>
                </c:pt>
                <c:pt idx="83">
                  <c:v>-0.59503174742351916</c:v>
                </c:pt>
                <c:pt idx="84">
                  <c:v>-0.59503174742351916</c:v>
                </c:pt>
                <c:pt idx="85">
                  <c:v>0.31639543681381876</c:v>
                </c:pt>
                <c:pt idx="86">
                  <c:v>1.0455371842036891</c:v>
                </c:pt>
                <c:pt idx="87">
                  <c:v>-0.59503174742351916</c:v>
                </c:pt>
                <c:pt idx="88">
                  <c:v>-1.6887443685083248</c:v>
                </c:pt>
                <c:pt idx="89">
                  <c:v>0.86325174735622157</c:v>
                </c:pt>
                <c:pt idx="90">
                  <c:v>1.0455371842036891</c:v>
                </c:pt>
                <c:pt idx="91">
                  <c:v>0.86325174735622157</c:v>
                </c:pt>
                <c:pt idx="92">
                  <c:v>0.13410999996635117</c:v>
                </c:pt>
                <c:pt idx="93">
                  <c:v>-0.4127463105760516</c:v>
                </c:pt>
                <c:pt idx="94">
                  <c:v>0.13410999996635117</c:v>
                </c:pt>
                <c:pt idx="95">
                  <c:v>-0.4127463105760516</c:v>
                </c:pt>
                <c:pt idx="96">
                  <c:v>-0.9596026211184544</c:v>
                </c:pt>
                <c:pt idx="97">
                  <c:v>-0.59503174742351916</c:v>
                </c:pt>
                <c:pt idx="98">
                  <c:v>-0.77731718427098684</c:v>
                </c:pt>
                <c:pt idx="99">
                  <c:v>-0.4127463105760516</c:v>
                </c:pt>
                <c:pt idx="100">
                  <c:v>0.86325174735622157</c:v>
                </c:pt>
                <c:pt idx="101">
                  <c:v>-0.23046087372858401</c:v>
                </c:pt>
                <c:pt idx="102">
                  <c:v>-0.4127463105760516</c:v>
                </c:pt>
                <c:pt idx="103">
                  <c:v>1.2278226210511567</c:v>
                </c:pt>
                <c:pt idx="104">
                  <c:v>-0.4127463105760516</c:v>
                </c:pt>
                <c:pt idx="105">
                  <c:v>-1.3241734948133896</c:v>
                </c:pt>
                <c:pt idx="106">
                  <c:v>0.86325174735622157</c:v>
                </c:pt>
                <c:pt idx="107">
                  <c:v>0.680966310508754</c:v>
                </c:pt>
                <c:pt idx="108">
                  <c:v>-0.59503174742351916</c:v>
                </c:pt>
                <c:pt idx="109">
                  <c:v>1.4101080578986243</c:v>
                </c:pt>
                <c:pt idx="110">
                  <c:v>-0.23046087372858401</c:v>
                </c:pt>
                <c:pt idx="111">
                  <c:v>0.86325174735622157</c:v>
                </c:pt>
                <c:pt idx="112">
                  <c:v>-0.59503174742351916</c:v>
                </c:pt>
                <c:pt idx="113">
                  <c:v>1.7746789315935596</c:v>
                </c:pt>
                <c:pt idx="114">
                  <c:v>0.86325174735622157</c:v>
                </c:pt>
                <c:pt idx="115">
                  <c:v>0.680966310508754</c:v>
                </c:pt>
                <c:pt idx="116">
                  <c:v>-0.9596026211184544</c:v>
                </c:pt>
                <c:pt idx="117">
                  <c:v>-4.8175436881116425E-2</c:v>
                </c:pt>
                <c:pt idx="118">
                  <c:v>-4.8175436881116425E-2</c:v>
                </c:pt>
                <c:pt idx="119">
                  <c:v>-0.23046087372858401</c:v>
                </c:pt>
                <c:pt idx="120">
                  <c:v>0.31639543681381876</c:v>
                </c:pt>
                <c:pt idx="121">
                  <c:v>-4.8175436881116425E-2</c:v>
                </c:pt>
                <c:pt idx="122">
                  <c:v>-0.23046087372858401</c:v>
                </c:pt>
                <c:pt idx="123">
                  <c:v>-1.1418880579659221</c:v>
                </c:pt>
                <c:pt idx="124">
                  <c:v>0.86325174735622157</c:v>
                </c:pt>
                <c:pt idx="125">
                  <c:v>1.4101080578986243</c:v>
                </c:pt>
                <c:pt idx="126">
                  <c:v>-4.8175436881116425E-2</c:v>
                </c:pt>
                <c:pt idx="127">
                  <c:v>0.680966310508754</c:v>
                </c:pt>
                <c:pt idx="128">
                  <c:v>0.13410999996635117</c:v>
                </c:pt>
                <c:pt idx="129">
                  <c:v>-1.1418880579659221</c:v>
                </c:pt>
                <c:pt idx="130">
                  <c:v>2.3215352421359623</c:v>
                </c:pt>
                <c:pt idx="131">
                  <c:v>-4.8175436881116425E-2</c:v>
                </c:pt>
                <c:pt idx="132">
                  <c:v>1.2278226210511567</c:v>
                </c:pt>
                <c:pt idx="133">
                  <c:v>0.49868087366128633</c:v>
                </c:pt>
                <c:pt idx="134">
                  <c:v>-0.59503174742351916</c:v>
                </c:pt>
                <c:pt idx="135">
                  <c:v>0.49868087366128633</c:v>
                </c:pt>
                <c:pt idx="136">
                  <c:v>2.5038206789834301</c:v>
                </c:pt>
                <c:pt idx="137">
                  <c:v>-0.9596026211184544</c:v>
                </c:pt>
                <c:pt idx="138">
                  <c:v>1.5923934947460918</c:v>
                </c:pt>
                <c:pt idx="139">
                  <c:v>-0.23046087372858401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3-42D0-8C3A-6BD6B5086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79096"/>
        <c:axId val="549480080"/>
      </c:scatterChart>
      <c:valAx>
        <c:axId val="5494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80080"/>
        <c:crosses val="autoZero"/>
        <c:crossBetween val="midCat"/>
      </c:valAx>
      <c:valAx>
        <c:axId val="54948008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7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'R5'!$K$25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'R5'!$J$26:$J$158</c:f>
              <c:numCache>
                <c:formatCode>General</c:formatCode>
                <c:ptCount val="133"/>
                <c:pt idx="0">
                  <c:v>935451.95663807855</c:v>
                </c:pt>
                <c:pt idx="1">
                  <c:v>445311.49313199689</c:v>
                </c:pt>
                <c:pt idx="2">
                  <c:v>1733031.9765548459</c:v>
                </c:pt>
                <c:pt idx="3">
                  <c:v>2091425.0264685391</c:v>
                </c:pt>
                <c:pt idx="4">
                  <c:v>535479.3569526223</c:v>
                </c:pt>
                <c:pt idx="5">
                  <c:v>1416007.9906931028</c:v>
                </c:pt>
                <c:pt idx="6">
                  <c:v>497404.18931940827</c:v>
                </c:pt>
                <c:pt idx="7">
                  <c:v>1292425.8988792845</c:v>
                </c:pt>
                <c:pt idx="8">
                  <c:v>1334005.4486510479</c:v>
                </c:pt>
                <c:pt idx="9">
                  <c:v>1276305.7410419574</c:v>
                </c:pt>
                <c:pt idx="10">
                  <c:v>2275510.3316022875</c:v>
                </c:pt>
                <c:pt idx="11">
                  <c:v>1054127.9134579278</c:v>
                </c:pt>
                <c:pt idx="12">
                  <c:v>3155338.0889150579</c:v>
                </c:pt>
                <c:pt idx="13">
                  <c:v>424513.0408375815</c:v>
                </c:pt>
                <c:pt idx="14">
                  <c:v>913251.75148824346</c:v>
                </c:pt>
                <c:pt idx="15">
                  <c:v>669819.79053603695</c:v>
                </c:pt>
                <c:pt idx="16">
                  <c:v>717707.22815718898</c:v>
                </c:pt>
                <c:pt idx="17">
                  <c:v>949469.48519227596</c:v>
                </c:pt>
                <c:pt idx="18">
                  <c:v>2454934.6970960149</c:v>
                </c:pt>
                <c:pt idx="19">
                  <c:v>1796583.8909395637</c:v>
                </c:pt>
                <c:pt idx="20">
                  <c:v>948996.44930144702</c:v>
                </c:pt>
                <c:pt idx="21">
                  <c:v>716288.12048470194</c:v>
                </c:pt>
                <c:pt idx="22">
                  <c:v>984040.27068694052</c:v>
                </c:pt>
                <c:pt idx="23">
                  <c:v>1214856.4559403695</c:v>
                </c:pt>
                <c:pt idx="24">
                  <c:v>1201311.9632770009</c:v>
                </c:pt>
                <c:pt idx="25">
                  <c:v>549496.8855068197</c:v>
                </c:pt>
                <c:pt idx="26">
                  <c:v>577531.9426152145</c:v>
                </c:pt>
                <c:pt idx="27">
                  <c:v>2777810.8897333853</c:v>
                </c:pt>
                <c:pt idx="28">
                  <c:v>570523.1783381158</c:v>
                </c:pt>
                <c:pt idx="29">
                  <c:v>444365.42135033879</c:v>
                </c:pt>
                <c:pt idx="30">
                  <c:v>584085.02581855166</c:v>
                </c:pt>
                <c:pt idx="31">
                  <c:v>1214856.4559403695</c:v>
                </c:pt>
                <c:pt idx="32">
                  <c:v>2798364.1466738521</c:v>
                </c:pt>
                <c:pt idx="33">
                  <c:v>1144295.7772785532</c:v>
                </c:pt>
                <c:pt idx="34">
                  <c:v>2005900.7474708674</c:v>
                </c:pt>
                <c:pt idx="35">
                  <c:v>2812854.7111188788</c:v>
                </c:pt>
                <c:pt idx="36">
                  <c:v>1110198.0276747176</c:v>
                </c:pt>
                <c:pt idx="37">
                  <c:v>1004593.5276274078</c:v>
                </c:pt>
                <c:pt idx="38">
                  <c:v>2329477.8165359474</c:v>
                </c:pt>
                <c:pt idx="39">
                  <c:v>1901242.3192052157</c:v>
                </c:pt>
                <c:pt idx="40">
                  <c:v>2328303.9042174085</c:v>
                </c:pt>
                <c:pt idx="41">
                  <c:v>1901242.3192052157</c:v>
                </c:pt>
                <c:pt idx="42">
                  <c:v>971424.49498816277</c:v>
                </c:pt>
                <c:pt idx="43">
                  <c:v>2473157.4842164717</c:v>
                </c:pt>
                <c:pt idx="44">
                  <c:v>2483442.7900952389</c:v>
                </c:pt>
                <c:pt idx="45">
                  <c:v>1017209.3033261856</c:v>
                </c:pt>
                <c:pt idx="46">
                  <c:v>998057.79924113792</c:v>
                </c:pt>
                <c:pt idx="47">
                  <c:v>997584.76335030911</c:v>
                </c:pt>
                <c:pt idx="48">
                  <c:v>3099968.8511259779</c:v>
                </c:pt>
                <c:pt idx="49">
                  <c:v>950170.36161998578</c:v>
                </c:pt>
                <c:pt idx="50">
                  <c:v>1797056.9268303928</c:v>
                </c:pt>
                <c:pt idx="51">
                  <c:v>648092.62127703091</c:v>
                </c:pt>
                <c:pt idx="52">
                  <c:v>3106048.8984384863</c:v>
                </c:pt>
                <c:pt idx="53">
                  <c:v>4581393.7787677683</c:v>
                </c:pt>
                <c:pt idx="54">
                  <c:v>1334478.4845418767</c:v>
                </c:pt>
                <c:pt idx="55">
                  <c:v>2308223.6831677705</c:v>
                </c:pt>
                <c:pt idx="56">
                  <c:v>1384468.5514461587</c:v>
                </c:pt>
                <c:pt idx="57">
                  <c:v>3170301.6892509134</c:v>
                </c:pt>
                <c:pt idx="58">
                  <c:v>601834.7770481793</c:v>
                </c:pt>
                <c:pt idx="59">
                  <c:v>756027.59114435117</c:v>
                </c:pt>
                <c:pt idx="60">
                  <c:v>3142021.4367885706</c:v>
                </c:pt>
                <c:pt idx="61">
                  <c:v>2156834.3747824384</c:v>
                </c:pt>
                <c:pt idx="62">
                  <c:v>1957312.4334220053</c:v>
                </c:pt>
                <c:pt idx="63">
                  <c:v>2699768.410903641</c:v>
                </c:pt>
                <c:pt idx="64">
                  <c:v>2460541.7085176939</c:v>
                </c:pt>
                <c:pt idx="65">
                  <c:v>2761918.572432939</c:v>
                </c:pt>
                <c:pt idx="66">
                  <c:v>346014.8809340758</c:v>
                </c:pt>
                <c:pt idx="67">
                  <c:v>2279014.7137408368</c:v>
                </c:pt>
                <c:pt idx="68">
                  <c:v>676127.67838542571</c:v>
                </c:pt>
                <c:pt idx="69">
                  <c:v>3604372.0385402055</c:v>
                </c:pt>
                <c:pt idx="70">
                  <c:v>1944240.976649466</c:v>
                </c:pt>
                <c:pt idx="71">
                  <c:v>1249900.277325863</c:v>
                </c:pt>
                <c:pt idx="72">
                  <c:v>605093.96383278049</c:v>
                </c:pt>
                <c:pt idx="73">
                  <c:v>2834809.7209147657</c:v>
                </c:pt>
                <c:pt idx="74">
                  <c:v>3582171.8333903705</c:v>
                </c:pt>
                <c:pt idx="75">
                  <c:v>4905426.5289066099</c:v>
                </c:pt>
                <c:pt idx="76">
                  <c:v>2340691.8393793055</c:v>
                </c:pt>
                <c:pt idx="77">
                  <c:v>814901.21107198054</c:v>
                </c:pt>
                <c:pt idx="78">
                  <c:v>1922268.6120365118</c:v>
                </c:pt>
                <c:pt idx="79">
                  <c:v>1193830.1631090734</c:v>
                </c:pt>
                <c:pt idx="80">
                  <c:v>955059.14179688762</c:v>
                </c:pt>
                <c:pt idx="81">
                  <c:v>1341014.2129281466</c:v>
                </c:pt>
                <c:pt idx="82">
                  <c:v>1226981.8409312507</c:v>
                </c:pt>
                <c:pt idx="83">
                  <c:v>1908724.1193731434</c:v>
                </c:pt>
                <c:pt idx="84">
                  <c:v>432222.68154239014</c:v>
                </c:pt>
                <c:pt idx="85">
                  <c:v>2514509.1934513538</c:v>
                </c:pt>
                <c:pt idx="86">
                  <c:v>3814634.9668531674</c:v>
                </c:pt>
                <c:pt idx="87">
                  <c:v>4830905.7870324831</c:v>
                </c:pt>
                <c:pt idx="88">
                  <c:v>2784346.6181196547</c:v>
                </c:pt>
                <c:pt idx="89">
                  <c:v>842445.87747247901</c:v>
                </c:pt>
                <c:pt idx="90">
                  <c:v>2908874.7817151314</c:v>
                </c:pt>
                <c:pt idx="91">
                  <c:v>1004593.5276274078</c:v>
                </c:pt>
                <c:pt idx="92">
                  <c:v>408392.88300025451</c:v>
                </c:pt>
                <c:pt idx="93">
                  <c:v>1613882.983844168</c:v>
                </c:pt>
                <c:pt idx="94">
                  <c:v>1053654.8775670987</c:v>
                </c:pt>
                <c:pt idx="95">
                  <c:v>1365772.7284348728</c:v>
                </c:pt>
                <c:pt idx="96">
                  <c:v>2342794.4686624352</c:v>
                </c:pt>
                <c:pt idx="97">
                  <c:v>1922741.6479273408</c:v>
                </c:pt>
                <c:pt idx="98">
                  <c:v>913479.59202512424</c:v>
                </c:pt>
                <c:pt idx="99">
                  <c:v>3810429.708286908</c:v>
                </c:pt>
                <c:pt idx="100">
                  <c:v>2077407.4979143417</c:v>
                </c:pt>
                <c:pt idx="101">
                  <c:v>436427.94010864932</c:v>
                </c:pt>
                <c:pt idx="102">
                  <c:v>1901242.3192052157</c:v>
                </c:pt>
                <c:pt idx="103">
                  <c:v>3857160.5884065889</c:v>
                </c:pt>
                <c:pt idx="104">
                  <c:v>1691925.4626739118</c:v>
                </c:pt>
                <c:pt idx="105">
                  <c:v>3708101.7498412668</c:v>
                </c:pt>
                <c:pt idx="106">
                  <c:v>827043.95087992912</c:v>
                </c:pt>
                <c:pt idx="107">
                  <c:v>920488.35630222294</c:v>
                </c:pt>
                <c:pt idx="108">
                  <c:v>9169330.8745565917</c:v>
                </c:pt>
                <c:pt idx="109">
                  <c:v>2889005.0463853064</c:v>
                </c:pt>
                <c:pt idx="110">
                  <c:v>3078714.7177578011</c:v>
                </c:pt>
                <c:pt idx="111">
                  <c:v>444365.42135033879</c:v>
                </c:pt>
                <c:pt idx="112">
                  <c:v>2043748.0745672002</c:v>
                </c:pt>
                <c:pt idx="113">
                  <c:v>1472288.5906297062</c:v>
                </c:pt>
                <c:pt idx="114">
                  <c:v>2960038.7609379515</c:v>
                </c:pt>
                <c:pt idx="115">
                  <c:v>2049828.1218797085</c:v>
                </c:pt>
                <c:pt idx="116">
                  <c:v>2834581.880377885</c:v>
                </c:pt>
                <c:pt idx="117">
                  <c:v>2041417.6047471901</c:v>
                </c:pt>
                <c:pt idx="118">
                  <c:v>395304.07141064777</c:v>
                </c:pt>
                <c:pt idx="119">
                  <c:v>2973583.2536013206</c:v>
                </c:pt>
                <c:pt idx="120">
                  <c:v>2266171.0975051783</c:v>
                </c:pt>
                <c:pt idx="121">
                  <c:v>1060190.6059533686</c:v>
                </c:pt>
                <c:pt idx="122">
                  <c:v>1353629.9886269243</c:v>
                </c:pt>
                <c:pt idx="123">
                  <c:v>745742.28526558401</c:v>
                </c:pt>
                <c:pt idx="124">
                  <c:v>6174713.7394891893</c:v>
                </c:pt>
                <c:pt idx="125">
                  <c:v>1305970.3915426529</c:v>
                </c:pt>
                <c:pt idx="126">
                  <c:v>3722820.1548231742</c:v>
                </c:pt>
                <c:pt idx="127">
                  <c:v>3413032.7737754104</c:v>
                </c:pt>
                <c:pt idx="128">
                  <c:v>1495680.0629151475</c:v>
                </c:pt>
                <c:pt idx="129">
                  <c:v>1684443.6625059841</c:v>
                </c:pt>
                <c:pt idx="130">
                  <c:v>815356.8921457422</c:v>
                </c:pt>
                <c:pt idx="131">
                  <c:v>3288504.6101799337</c:v>
                </c:pt>
                <c:pt idx="132">
                  <c:v>1450350.9356508867</c:v>
                </c:pt>
              </c:numCache>
            </c:numRef>
          </c:xVal>
          <c:yVal>
            <c:numRef>
              <c:f>'R5'!$K$26:$K$158</c:f>
              <c:numCache>
                <c:formatCode>General</c:formatCode>
                <c:ptCount val="133"/>
                <c:pt idx="0">
                  <c:v>-250951.95663807855</c:v>
                </c:pt>
                <c:pt idx="1">
                  <c:v>3688.5068680031109</c:v>
                </c:pt>
                <c:pt idx="2">
                  <c:v>564968.02344515407</c:v>
                </c:pt>
                <c:pt idx="3">
                  <c:v>756574.97353146086</c:v>
                </c:pt>
                <c:pt idx="4">
                  <c:v>114320.6430473777</c:v>
                </c:pt>
                <c:pt idx="5">
                  <c:v>1083992.0093068972</c:v>
                </c:pt>
                <c:pt idx="6">
                  <c:v>-127504.18931940827</c:v>
                </c:pt>
                <c:pt idx="7">
                  <c:v>107574.1011207155</c:v>
                </c:pt>
                <c:pt idx="8">
                  <c:v>-384055.44865104789</c:v>
                </c:pt>
                <c:pt idx="9">
                  <c:v>-526305.7410419574</c:v>
                </c:pt>
                <c:pt idx="10">
                  <c:v>414439.66839771252</c:v>
                </c:pt>
                <c:pt idx="11">
                  <c:v>-204127.91345792776</c:v>
                </c:pt>
                <c:pt idx="12">
                  <c:v>-805338.08891505795</c:v>
                </c:pt>
                <c:pt idx="13">
                  <c:v>-65513.040837581502</c:v>
                </c:pt>
                <c:pt idx="14">
                  <c:v>-25251.751488243463</c:v>
                </c:pt>
                <c:pt idx="15">
                  <c:v>-14819.790536036948</c:v>
                </c:pt>
                <c:pt idx="16">
                  <c:v>81292.771842811024</c:v>
                </c:pt>
                <c:pt idx="17">
                  <c:v>-400469.48519227596</c:v>
                </c:pt>
                <c:pt idx="18">
                  <c:v>-956934.69709601486</c:v>
                </c:pt>
                <c:pt idx="19">
                  <c:v>-796633.89093956375</c:v>
                </c:pt>
                <c:pt idx="20">
                  <c:v>-49996.449301447021</c:v>
                </c:pt>
                <c:pt idx="21">
                  <c:v>233661.87951529806</c:v>
                </c:pt>
                <c:pt idx="22">
                  <c:v>505959.72931305948</c:v>
                </c:pt>
                <c:pt idx="23">
                  <c:v>-216856.45594036952</c:v>
                </c:pt>
                <c:pt idx="24">
                  <c:v>-251311.96327700093</c:v>
                </c:pt>
                <c:pt idx="25">
                  <c:v>100453.1144931803</c:v>
                </c:pt>
                <c:pt idx="26">
                  <c:v>257468.0573847855</c:v>
                </c:pt>
                <c:pt idx="27">
                  <c:v>58189.110266614705</c:v>
                </c:pt>
                <c:pt idx="28">
                  <c:v>114476.8216618842</c:v>
                </c:pt>
                <c:pt idx="29">
                  <c:v>320634.57864966121</c:v>
                </c:pt>
                <c:pt idx="30">
                  <c:v>140914.97418144834</c:v>
                </c:pt>
                <c:pt idx="31">
                  <c:v>-235856.45594036952</c:v>
                </c:pt>
                <c:pt idx="32">
                  <c:v>96635.853326147888</c:v>
                </c:pt>
                <c:pt idx="33">
                  <c:v>-294295.77727855323</c:v>
                </c:pt>
                <c:pt idx="34">
                  <c:v>-680900.74747086735</c:v>
                </c:pt>
                <c:pt idx="35">
                  <c:v>-362854.7111188788</c:v>
                </c:pt>
                <c:pt idx="36">
                  <c:v>-280248.0276747176</c:v>
                </c:pt>
                <c:pt idx="37">
                  <c:v>-54593.527627407806</c:v>
                </c:pt>
                <c:pt idx="38">
                  <c:v>-341477.81653594738</c:v>
                </c:pt>
                <c:pt idx="39">
                  <c:v>96757.680794784334</c:v>
                </c:pt>
                <c:pt idx="40">
                  <c:v>-528303.9042174085</c:v>
                </c:pt>
                <c:pt idx="41">
                  <c:v>-613242.31920521567</c:v>
                </c:pt>
                <c:pt idx="42">
                  <c:v>-201434.49498816277</c:v>
                </c:pt>
                <c:pt idx="43">
                  <c:v>312792.51578352833</c:v>
                </c:pt>
                <c:pt idx="44">
                  <c:v>-985442.79009523895</c:v>
                </c:pt>
                <c:pt idx="45">
                  <c:v>1336790.6966738144</c:v>
                </c:pt>
                <c:pt idx="46">
                  <c:v>-106057.79924113792</c:v>
                </c:pt>
                <c:pt idx="47">
                  <c:v>377365.23664969089</c:v>
                </c:pt>
                <c:pt idx="48">
                  <c:v>488919.14887402207</c:v>
                </c:pt>
                <c:pt idx="49">
                  <c:v>257829.63838001422</c:v>
                </c:pt>
                <c:pt idx="50">
                  <c:v>-709056.9268303928</c:v>
                </c:pt>
                <c:pt idx="51">
                  <c:v>-98142.621277030907</c:v>
                </c:pt>
                <c:pt idx="52">
                  <c:v>882751.10156151373</c:v>
                </c:pt>
                <c:pt idx="53">
                  <c:v>1398606.2212322317</c:v>
                </c:pt>
                <c:pt idx="54">
                  <c:v>664409.51545812329</c:v>
                </c:pt>
                <c:pt idx="55">
                  <c:v>151776.3168322295</c:v>
                </c:pt>
                <c:pt idx="56">
                  <c:v>-189468.55144615867</c:v>
                </c:pt>
                <c:pt idx="57">
                  <c:v>-670501.68925091345</c:v>
                </c:pt>
                <c:pt idx="58">
                  <c:v>-261839.7770481793</c:v>
                </c:pt>
                <c:pt idx="59">
                  <c:v>218972.40885564883</c:v>
                </c:pt>
                <c:pt idx="60">
                  <c:v>-192026.4367885706</c:v>
                </c:pt>
                <c:pt idx="61">
                  <c:v>-506834.37478243839</c:v>
                </c:pt>
                <c:pt idx="62">
                  <c:v>241487.56657799473</c:v>
                </c:pt>
                <c:pt idx="63">
                  <c:v>288231.58909635898</c:v>
                </c:pt>
                <c:pt idx="64">
                  <c:v>1339458.2914823061</c:v>
                </c:pt>
                <c:pt idx="65">
                  <c:v>317031.42756706104</c:v>
                </c:pt>
                <c:pt idx="66">
                  <c:v>-41014.880934075802</c:v>
                </c:pt>
                <c:pt idx="67">
                  <c:v>370935.28625916317</c:v>
                </c:pt>
                <c:pt idx="68">
                  <c:v>31862.321614574292</c:v>
                </c:pt>
                <c:pt idx="69">
                  <c:v>-406372.03854020545</c:v>
                </c:pt>
                <c:pt idx="70">
                  <c:v>43759.023350534029</c:v>
                </c:pt>
                <c:pt idx="71">
                  <c:v>-51012.277325863019</c:v>
                </c:pt>
                <c:pt idx="72">
                  <c:v>69906.036167219514</c:v>
                </c:pt>
                <c:pt idx="73">
                  <c:v>754078.27908523427</c:v>
                </c:pt>
                <c:pt idx="74">
                  <c:v>-84171.833390370477</c:v>
                </c:pt>
                <c:pt idx="75">
                  <c:v>-317426.52890660986</c:v>
                </c:pt>
                <c:pt idx="76">
                  <c:v>448188.16062069451</c:v>
                </c:pt>
                <c:pt idx="77">
                  <c:v>-125013.21107198054</c:v>
                </c:pt>
                <c:pt idx="78">
                  <c:v>427731.38796348823</c:v>
                </c:pt>
                <c:pt idx="79">
                  <c:v>-208830.16310907342</c:v>
                </c:pt>
                <c:pt idx="80">
                  <c:v>143828.85820311238</c:v>
                </c:pt>
                <c:pt idx="81">
                  <c:v>-391014.21292814659</c:v>
                </c:pt>
                <c:pt idx="82">
                  <c:v>322018.15906874929</c:v>
                </c:pt>
                <c:pt idx="83">
                  <c:v>-109724.11937314342</c:v>
                </c:pt>
                <c:pt idx="84">
                  <c:v>-67222.681542390143</c:v>
                </c:pt>
                <c:pt idx="85">
                  <c:v>-19509.193451353814</c:v>
                </c:pt>
                <c:pt idx="86">
                  <c:v>1173365.0331468326</c:v>
                </c:pt>
                <c:pt idx="87">
                  <c:v>-1331905.7870324831</c:v>
                </c:pt>
                <c:pt idx="88">
                  <c:v>-59346.618119654711</c:v>
                </c:pt>
                <c:pt idx="89">
                  <c:v>-92445.877472479013</c:v>
                </c:pt>
                <c:pt idx="90">
                  <c:v>-1213874.7817151314</c:v>
                </c:pt>
                <c:pt idx="91">
                  <c:v>-96593.527627407806</c:v>
                </c:pt>
                <c:pt idx="92">
                  <c:v>121607.11699974549</c:v>
                </c:pt>
                <c:pt idx="93">
                  <c:v>385117.01615583198</c:v>
                </c:pt>
                <c:pt idx="94">
                  <c:v>636345.12243290129</c:v>
                </c:pt>
                <c:pt idx="95">
                  <c:v>-667772.72843487281</c:v>
                </c:pt>
                <c:pt idx="96">
                  <c:v>355205.53133756481</c:v>
                </c:pt>
                <c:pt idx="97">
                  <c:v>-522753.64792734082</c:v>
                </c:pt>
                <c:pt idx="98">
                  <c:v>586520.40797487576</c:v>
                </c:pt>
                <c:pt idx="99">
                  <c:v>-560429.70828690799</c:v>
                </c:pt>
                <c:pt idx="100">
                  <c:v>-79407.497914341744</c:v>
                </c:pt>
                <c:pt idx="101">
                  <c:v>-56627.940108649316</c:v>
                </c:pt>
                <c:pt idx="102">
                  <c:v>-421442.31920521567</c:v>
                </c:pt>
                <c:pt idx="103">
                  <c:v>-1107160.5884065889</c:v>
                </c:pt>
                <c:pt idx="104">
                  <c:v>-341925.46267391182</c:v>
                </c:pt>
                <c:pt idx="105">
                  <c:v>-9101.7498412667774</c:v>
                </c:pt>
                <c:pt idx="106">
                  <c:v>64946.049120070878</c:v>
                </c:pt>
                <c:pt idx="107">
                  <c:v>128511.64369777706</c:v>
                </c:pt>
                <c:pt idx="108">
                  <c:v>818669.12544340827</c:v>
                </c:pt>
                <c:pt idx="109">
                  <c:v>-399005.0463853064</c:v>
                </c:pt>
                <c:pt idx="110">
                  <c:v>819285.28224219894</c:v>
                </c:pt>
                <c:pt idx="111">
                  <c:v>354634.57864966121</c:v>
                </c:pt>
                <c:pt idx="112">
                  <c:v>-393753.07456720015</c:v>
                </c:pt>
                <c:pt idx="113">
                  <c:v>-233288.59062970616</c:v>
                </c:pt>
                <c:pt idx="114">
                  <c:v>1539961.2390620485</c:v>
                </c:pt>
                <c:pt idx="115">
                  <c:v>-399829.12187970849</c:v>
                </c:pt>
                <c:pt idx="116">
                  <c:v>-734581.88037788495</c:v>
                </c:pt>
                <c:pt idx="117">
                  <c:v>-392417.60474719014</c:v>
                </c:pt>
                <c:pt idx="118">
                  <c:v>229695.92858935223</c:v>
                </c:pt>
                <c:pt idx="119">
                  <c:v>-575583.25360132055</c:v>
                </c:pt>
                <c:pt idx="120">
                  <c:v>-416171.0975051783</c:v>
                </c:pt>
                <c:pt idx="121">
                  <c:v>189809.39404663141</c:v>
                </c:pt>
                <c:pt idx="122">
                  <c:v>221370.01137307566</c:v>
                </c:pt>
                <c:pt idx="123">
                  <c:v>23257.714734415989</c:v>
                </c:pt>
                <c:pt idx="124">
                  <c:v>713286.26051081065</c:v>
                </c:pt>
                <c:pt idx="125">
                  <c:v>189584.60845734715</c:v>
                </c:pt>
                <c:pt idx="126">
                  <c:v>-233932.15482317423</c:v>
                </c:pt>
                <c:pt idx="127">
                  <c:v>-224144.77377541037</c:v>
                </c:pt>
                <c:pt idx="128">
                  <c:v>402319.93708485248</c:v>
                </c:pt>
                <c:pt idx="129">
                  <c:v>-384443.66250598407</c:v>
                </c:pt>
                <c:pt idx="130">
                  <c:v>1173531.1078542578</c:v>
                </c:pt>
                <c:pt idx="131">
                  <c:v>-408504.61017993372</c:v>
                </c:pt>
                <c:pt idx="132">
                  <c:v>-501350.93565088673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1-4E00-96B5-4D10895E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731440"/>
        <c:axId val="764732096"/>
      </c:scatterChart>
      <c:valAx>
        <c:axId val="7647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32096"/>
        <c:crosses val="autoZero"/>
        <c:crossBetween val="midCat"/>
      </c:valAx>
      <c:valAx>
        <c:axId val="7647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3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</a:t>
            </a:r>
            <a:r>
              <a:rPr lang="en-US" sz="1400" b="0" i="0" u="none" strike="noStrike" baseline="0">
                <a:effectLst/>
              </a:rPr>
              <a:t>Normal Probability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'R5'!$AG$1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'R5'!$AG$2:$AG$134</c:f>
              <c:numCache>
                <c:formatCode>General</c:formatCode>
                <c:ptCount val="133"/>
                <c:pt idx="0">
                  <c:v>305000</c:v>
                </c:pt>
                <c:pt idx="1">
                  <c:v>339995</c:v>
                </c:pt>
                <c:pt idx="2">
                  <c:v>359000</c:v>
                </c:pt>
                <c:pt idx="3">
                  <c:v>365000</c:v>
                </c:pt>
                <c:pt idx="4">
                  <c:v>369900</c:v>
                </c:pt>
                <c:pt idx="5">
                  <c:v>379800</c:v>
                </c:pt>
                <c:pt idx="6">
                  <c:v>449000</c:v>
                </c:pt>
                <c:pt idx="7">
                  <c:v>530000</c:v>
                </c:pt>
                <c:pt idx="8">
                  <c:v>549000</c:v>
                </c:pt>
                <c:pt idx="9">
                  <c:v>549950</c:v>
                </c:pt>
                <c:pt idx="10">
                  <c:v>625000</c:v>
                </c:pt>
                <c:pt idx="11">
                  <c:v>649800</c:v>
                </c:pt>
                <c:pt idx="12">
                  <c:v>649950</c:v>
                </c:pt>
                <c:pt idx="13">
                  <c:v>655000</c:v>
                </c:pt>
                <c:pt idx="14">
                  <c:v>675000</c:v>
                </c:pt>
                <c:pt idx="15">
                  <c:v>684500</c:v>
                </c:pt>
                <c:pt idx="16">
                  <c:v>685000</c:v>
                </c:pt>
                <c:pt idx="17">
                  <c:v>689888</c:v>
                </c:pt>
                <c:pt idx="18">
                  <c:v>698000</c:v>
                </c:pt>
                <c:pt idx="19">
                  <c:v>707990</c:v>
                </c:pt>
                <c:pt idx="20">
                  <c:v>725000</c:v>
                </c:pt>
                <c:pt idx="21">
                  <c:v>750000</c:v>
                </c:pt>
                <c:pt idx="22">
                  <c:v>750000</c:v>
                </c:pt>
                <c:pt idx="23">
                  <c:v>765000</c:v>
                </c:pt>
                <c:pt idx="24">
                  <c:v>769000</c:v>
                </c:pt>
                <c:pt idx="25">
                  <c:v>769990</c:v>
                </c:pt>
                <c:pt idx="26">
                  <c:v>799000</c:v>
                </c:pt>
                <c:pt idx="27">
                  <c:v>799000</c:v>
                </c:pt>
                <c:pt idx="28">
                  <c:v>829950</c:v>
                </c:pt>
                <c:pt idx="29">
                  <c:v>835000</c:v>
                </c:pt>
                <c:pt idx="30">
                  <c:v>850000</c:v>
                </c:pt>
                <c:pt idx="31">
                  <c:v>850000</c:v>
                </c:pt>
                <c:pt idx="32">
                  <c:v>888000</c:v>
                </c:pt>
                <c:pt idx="33">
                  <c:v>891990</c:v>
                </c:pt>
                <c:pt idx="34">
                  <c:v>892000</c:v>
                </c:pt>
                <c:pt idx="35">
                  <c:v>899000</c:v>
                </c:pt>
                <c:pt idx="36">
                  <c:v>908000</c:v>
                </c:pt>
                <c:pt idx="37">
                  <c:v>949000</c:v>
                </c:pt>
                <c:pt idx="38">
                  <c:v>949950</c:v>
                </c:pt>
                <c:pt idx="39">
                  <c:v>949950</c:v>
                </c:pt>
                <c:pt idx="40">
                  <c:v>950000</c:v>
                </c:pt>
                <c:pt idx="41">
                  <c:v>950000</c:v>
                </c:pt>
                <c:pt idx="42">
                  <c:v>950000</c:v>
                </c:pt>
                <c:pt idx="43">
                  <c:v>975000</c:v>
                </c:pt>
                <c:pt idx="44">
                  <c:v>979000</c:v>
                </c:pt>
                <c:pt idx="45">
                  <c:v>985000</c:v>
                </c:pt>
                <c:pt idx="46">
                  <c:v>998000</c:v>
                </c:pt>
                <c:pt idx="47">
                  <c:v>999950</c:v>
                </c:pt>
                <c:pt idx="48">
                  <c:v>1049000</c:v>
                </c:pt>
                <c:pt idx="49">
                  <c:v>1088000</c:v>
                </c:pt>
                <c:pt idx="50">
                  <c:v>1098888</c:v>
                </c:pt>
                <c:pt idx="51">
                  <c:v>1195000</c:v>
                </c:pt>
                <c:pt idx="52">
                  <c:v>1198888</c:v>
                </c:pt>
                <c:pt idx="53">
                  <c:v>1208000</c:v>
                </c:pt>
                <c:pt idx="54">
                  <c:v>1239000</c:v>
                </c:pt>
                <c:pt idx="55">
                  <c:v>1250000</c:v>
                </c:pt>
                <c:pt idx="56">
                  <c:v>1288000</c:v>
                </c:pt>
                <c:pt idx="57">
                  <c:v>1300000</c:v>
                </c:pt>
                <c:pt idx="58">
                  <c:v>1325000</c:v>
                </c:pt>
                <c:pt idx="59">
                  <c:v>1350000</c:v>
                </c:pt>
                <c:pt idx="60">
                  <c:v>1374950</c:v>
                </c:pt>
                <c:pt idx="61">
                  <c:v>1399988</c:v>
                </c:pt>
                <c:pt idx="62">
                  <c:v>1400000</c:v>
                </c:pt>
                <c:pt idx="63">
                  <c:v>1479800</c:v>
                </c:pt>
                <c:pt idx="64">
                  <c:v>1490000</c:v>
                </c:pt>
                <c:pt idx="65">
                  <c:v>1495555</c:v>
                </c:pt>
                <c:pt idx="66">
                  <c:v>1498000</c:v>
                </c:pt>
                <c:pt idx="67">
                  <c:v>1498000</c:v>
                </c:pt>
                <c:pt idx="68">
                  <c:v>1500000</c:v>
                </c:pt>
                <c:pt idx="69">
                  <c:v>1549000</c:v>
                </c:pt>
                <c:pt idx="70">
                  <c:v>1575000</c:v>
                </c:pt>
                <c:pt idx="71">
                  <c:v>1649000</c:v>
                </c:pt>
                <c:pt idx="72">
                  <c:v>1649995</c:v>
                </c:pt>
                <c:pt idx="73">
                  <c:v>1649999</c:v>
                </c:pt>
                <c:pt idx="74">
                  <c:v>1650000</c:v>
                </c:pt>
                <c:pt idx="75">
                  <c:v>1690000</c:v>
                </c:pt>
                <c:pt idx="76">
                  <c:v>1695000</c:v>
                </c:pt>
                <c:pt idx="77">
                  <c:v>1799000</c:v>
                </c:pt>
                <c:pt idx="78">
                  <c:v>1800000</c:v>
                </c:pt>
                <c:pt idx="79">
                  <c:v>1850000</c:v>
                </c:pt>
                <c:pt idx="80">
                  <c:v>1898000</c:v>
                </c:pt>
                <c:pt idx="81">
                  <c:v>1988000</c:v>
                </c:pt>
                <c:pt idx="82">
                  <c:v>1988000</c:v>
                </c:pt>
                <c:pt idx="83">
                  <c:v>1988888</c:v>
                </c:pt>
                <c:pt idx="84">
                  <c:v>1998000</c:v>
                </c:pt>
                <c:pt idx="85">
                  <c:v>1998000</c:v>
                </c:pt>
                <c:pt idx="86">
                  <c:v>1998888</c:v>
                </c:pt>
                <c:pt idx="87">
                  <c:v>1999000</c:v>
                </c:pt>
                <c:pt idx="88">
                  <c:v>2100000</c:v>
                </c:pt>
                <c:pt idx="89">
                  <c:v>2198800</c:v>
                </c:pt>
                <c:pt idx="90">
                  <c:v>2298000</c:v>
                </c:pt>
                <c:pt idx="91">
                  <c:v>2350000</c:v>
                </c:pt>
                <c:pt idx="92">
                  <c:v>2350000</c:v>
                </c:pt>
                <c:pt idx="93">
                  <c:v>2354000</c:v>
                </c:pt>
                <c:pt idx="94">
                  <c:v>2398000</c:v>
                </c:pt>
                <c:pt idx="95">
                  <c:v>2450000</c:v>
                </c:pt>
                <c:pt idx="96">
                  <c:v>2460000</c:v>
                </c:pt>
                <c:pt idx="97">
                  <c:v>2490000</c:v>
                </c:pt>
                <c:pt idx="98">
                  <c:v>2495000</c:v>
                </c:pt>
                <c:pt idx="99">
                  <c:v>2499800</c:v>
                </c:pt>
                <c:pt idx="100">
                  <c:v>2500000</c:v>
                </c:pt>
                <c:pt idx="101">
                  <c:v>2649950</c:v>
                </c:pt>
                <c:pt idx="102">
                  <c:v>2689950</c:v>
                </c:pt>
                <c:pt idx="103">
                  <c:v>2698000</c:v>
                </c:pt>
                <c:pt idx="104">
                  <c:v>2725000</c:v>
                </c:pt>
                <c:pt idx="105">
                  <c:v>2750000</c:v>
                </c:pt>
                <c:pt idx="106">
                  <c:v>2785950</c:v>
                </c:pt>
                <c:pt idx="107">
                  <c:v>2788880</c:v>
                </c:pt>
                <c:pt idx="108">
                  <c:v>2836000</c:v>
                </c:pt>
                <c:pt idx="109">
                  <c:v>2848000</c:v>
                </c:pt>
                <c:pt idx="110">
                  <c:v>2880000</c:v>
                </c:pt>
                <c:pt idx="111">
                  <c:v>2895000</c:v>
                </c:pt>
                <c:pt idx="112">
                  <c:v>2949995</c:v>
                </c:pt>
                <c:pt idx="113">
                  <c:v>2988000</c:v>
                </c:pt>
                <c:pt idx="114">
                  <c:v>3078950</c:v>
                </c:pt>
                <c:pt idx="115">
                  <c:v>3188888</c:v>
                </c:pt>
                <c:pt idx="116">
                  <c:v>3198000</c:v>
                </c:pt>
                <c:pt idx="117">
                  <c:v>3250000</c:v>
                </c:pt>
                <c:pt idx="118">
                  <c:v>3488888</c:v>
                </c:pt>
                <c:pt idx="119">
                  <c:v>3498000</c:v>
                </c:pt>
                <c:pt idx="120">
                  <c:v>3499000</c:v>
                </c:pt>
                <c:pt idx="121">
                  <c:v>3588888</c:v>
                </c:pt>
                <c:pt idx="122">
                  <c:v>3588888</c:v>
                </c:pt>
                <c:pt idx="123">
                  <c:v>3699000</c:v>
                </c:pt>
                <c:pt idx="124">
                  <c:v>3800000</c:v>
                </c:pt>
                <c:pt idx="125">
                  <c:v>3898000</c:v>
                </c:pt>
                <c:pt idx="126">
                  <c:v>3988800</c:v>
                </c:pt>
                <c:pt idx="127">
                  <c:v>4500000</c:v>
                </c:pt>
                <c:pt idx="128">
                  <c:v>4588000</c:v>
                </c:pt>
                <c:pt idx="129">
                  <c:v>4988000</c:v>
                </c:pt>
                <c:pt idx="130">
                  <c:v>5980000</c:v>
                </c:pt>
                <c:pt idx="131">
                  <c:v>6888000</c:v>
                </c:pt>
                <c:pt idx="132">
                  <c:v>9988000</c:v>
                </c:pt>
              </c:numCache>
            </c:numRef>
          </c:xVal>
          <c:yVal>
            <c:numRef>
              <c:f>'R5'!$AI$2:$AI$134</c:f>
              <c:numCache>
                <c:formatCode>General</c:formatCode>
                <c:ptCount val="133"/>
                <c:pt idx="0">
                  <c:v>-2.5978530486100189</c:v>
                </c:pt>
                <c:pt idx="1">
                  <c:v>-2.2509256965027937</c:v>
                </c:pt>
                <c:pt idx="2">
                  <c:v>-2.0599886616767145</c:v>
                </c:pt>
                <c:pt idx="3">
                  <c:v>-1.9235660048824286</c:v>
                </c:pt>
                <c:pt idx="4">
                  <c:v>-1.8156870838135806</c:v>
                </c:pt>
                <c:pt idx="5">
                  <c:v>-1.7255535204627062</c:v>
                </c:pt>
                <c:pt idx="6">
                  <c:v>-1.6475884691571139</c:v>
                </c:pt>
                <c:pt idx="7">
                  <c:v>-1.5785185539727973</c:v>
                </c:pt>
                <c:pt idx="8">
                  <c:v>-1.5162509473031376</c:v>
                </c:pt>
                <c:pt idx="9">
                  <c:v>-1.4593627572353165</c:v>
                </c:pt>
                <c:pt idx="10">
                  <c:v>-1.4068405624543423</c:v>
                </c:pt>
                <c:pt idx="11">
                  <c:v>-1.3579358121923797</c:v>
                </c:pt>
                <c:pt idx="12">
                  <c:v>-1.3120791402942282</c:v>
                </c:pt>
                <c:pt idx="13">
                  <c:v>-1.2688268844527</c:v>
                </c:pt>
                <c:pt idx="14">
                  <c:v>-1.2278262613112725</c:v>
                </c:pt>
                <c:pt idx="15">
                  <c:v>-1.1887918752485331</c:v>
                </c:pt>
                <c:pt idx="16">
                  <c:v>-1.1514893920988762</c:v>
                </c:pt>
                <c:pt idx="17">
                  <c:v>-1.1157238981915958</c:v>
                </c:pt>
                <c:pt idx="18">
                  <c:v>-1.0813314137036847</c:v>
                </c:pt>
                <c:pt idx="19">
                  <c:v>-1.0481725840648586</c:v>
                </c:pt>
                <c:pt idx="20">
                  <c:v>-1.0161279091332385</c:v>
                </c:pt>
                <c:pt idx="21">
                  <c:v>-0.98509407968135421</c:v>
                </c:pt>
                <c:pt idx="22">
                  <c:v>-0.95498112536091617</c:v>
                </c:pt>
                <c:pt idx="23">
                  <c:v>-0.92571016680233953</c:v>
                </c:pt>
                <c:pt idx="24">
                  <c:v>-0.89721162393254561</c:v>
                </c:pt>
                <c:pt idx="25">
                  <c:v>-0.86942377328888587</c:v>
                </c:pt>
                <c:pt idx="26">
                  <c:v>-0.84229157546773981</c:v>
                </c:pt>
                <c:pt idx="27">
                  <c:v>-0.81576571393093433</c:v>
                </c:pt>
                <c:pt idx="28">
                  <c:v>-0.7898018008263441</c:v>
                </c:pt>
                <c:pt idx="29">
                  <c:v>-0.76435971599153674</c:v>
                </c:pt>
                <c:pt idx="30">
                  <c:v>-0.73940305306143295</c:v>
                </c:pt>
                <c:pt idx="31">
                  <c:v>-0.71489865238341455</c:v>
                </c:pt>
                <c:pt idx="32">
                  <c:v>-0.69081620480242645</c:v>
                </c:pt>
                <c:pt idx="33">
                  <c:v>-0.66712791369745006</c:v>
                </c:pt>
                <c:pt idx="34">
                  <c:v>-0.64380820520074467</c:v>
                </c:pt>
                <c:pt idx="35">
                  <c:v>-0.62083347850752135</c:v>
                </c:pt>
                <c:pt idx="36">
                  <c:v>-0.59818188972765673</c:v>
                </c:pt>
                <c:pt idx="37">
                  <c:v>-0.57583316394636108</c:v>
                </c:pt>
                <c:pt idx="38">
                  <c:v>-0.55376843112419316</c:v>
                </c:pt>
                <c:pt idx="39">
                  <c:v>-0.53197008223566744</c:v>
                </c:pt>
                <c:pt idx="40">
                  <c:v>-0.51042164266321888</c:v>
                </c:pt>
                <c:pt idx="41">
                  <c:v>-0.48910766036210279</c:v>
                </c:pt>
                <c:pt idx="42">
                  <c:v>-0.46801360671709219</c:v>
                </c:pt>
                <c:pt idx="43">
                  <c:v>-0.44712578834280037</c:v>
                </c:pt>
                <c:pt idx="44">
                  <c:v>-0.42643126835114015</c:v>
                </c:pt>
                <c:pt idx="45">
                  <c:v>-0.4059177958334671</c:v>
                </c:pt>
                <c:pt idx="46">
                  <c:v>-0.38557374249056114</c:v>
                </c:pt>
                <c:pt idx="47">
                  <c:v>-0.36538804549798415</c:v>
                </c:pt>
                <c:pt idx="48">
                  <c:v>-0.3453501558233022</c:v>
                </c:pt>
                <c:pt idx="49">
                  <c:v>-0.32544999131973912</c:v>
                </c:pt>
                <c:pt idx="50">
                  <c:v>-0.30567789401175355</c:v>
                </c:pt>
                <c:pt idx="51">
                  <c:v>-0.28602459106473899</c:v>
                </c:pt>
                <c:pt idx="52">
                  <c:v>-0.26648115899596853</c:v>
                </c:pt>
                <c:pt idx="53">
                  <c:v>-0.2470389907389772</c:v>
                </c:pt>
                <c:pt idx="54">
                  <c:v>-0.22768976522040341</c:v>
                </c:pt>
                <c:pt idx="55">
                  <c:v>-0.20842541914818641</c:v>
                </c:pt>
                <c:pt idx="56">
                  <c:v>-0.1892381207440352</c:v>
                </c:pt>
                <c:pt idx="57">
                  <c:v>-0.17012024518209742</c:v>
                </c:pt>
                <c:pt idx="58">
                  <c:v>-0.15106435152052125</c:v>
                </c:pt>
                <c:pt idx="59">
                  <c:v>-0.13206316093370726</c:v>
                </c:pt>
                <c:pt idx="60">
                  <c:v>-0.11310953607098931</c:v>
                </c:pt>
                <c:pt idx="61">
                  <c:v>-9.4196461382678884E-2</c:v>
                </c:pt>
                <c:pt idx="62">
                  <c:v>-7.531702426719912E-2</c:v>
                </c:pt>
                <c:pt idx="63">
                  <c:v>-5.6464396903690192E-2</c:v>
                </c:pt>
                <c:pt idx="64">
                  <c:v>-3.7631818643228857E-2</c:v>
                </c:pt>
                <c:pt idx="65">
                  <c:v>-1.881257883884686E-2</c:v>
                </c:pt>
                <c:pt idx="66">
                  <c:v>0</c:v>
                </c:pt>
                <c:pt idx="67">
                  <c:v>1.881257883884686E-2</c:v>
                </c:pt>
                <c:pt idx="68">
                  <c:v>3.7631818643228857E-2</c:v>
                </c:pt>
                <c:pt idx="69">
                  <c:v>5.646439690369006E-2</c:v>
                </c:pt>
                <c:pt idx="70">
                  <c:v>7.5317024267198968E-2</c:v>
                </c:pt>
                <c:pt idx="71">
                  <c:v>9.4196461382678745E-2</c:v>
                </c:pt>
                <c:pt idx="72">
                  <c:v>0.11310953607098947</c:v>
                </c:pt>
                <c:pt idx="73">
                  <c:v>0.13206316093370737</c:v>
                </c:pt>
                <c:pt idx="74">
                  <c:v>0.15106435152052125</c:v>
                </c:pt>
                <c:pt idx="75">
                  <c:v>0.17012024518209742</c:v>
                </c:pt>
                <c:pt idx="76">
                  <c:v>0.1892381207440352</c:v>
                </c:pt>
                <c:pt idx="77">
                  <c:v>0.20842541914818641</c:v>
                </c:pt>
                <c:pt idx="78">
                  <c:v>0.22768976522040341</c:v>
                </c:pt>
                <c:pt idx="79">
                  <c:v>0.2470389907389772</c:v>
                </c:pt>
                <c:pt idx="80">
                  <c:v>0.26648115899596841</c:v>
                </c:pt>
                <c:pt idx="81">
                  <c:v>0.28602459106473888</c:v>
                </c:pt>
                <c:pt idx="82">
                  <c:v>0.30567789401175371</c:v>
                </c:pt>
                <c:pt idx="83">
                  <c:v>0.32544999131973934</c:v>
                </c:pt>
                <c:pt idx="84">
                  <c:v>0.34535015582330236</c:v>
                </c:pt>
                <c:pt idx="85">
                  <c:v>0.36538804549798415</c:v>
                </c:pt>
                <c:pt idx="86">
                  <c:v>0.38557374249056114</c:v>
                </c:pt>
                <c:pt idx="87">
                  <c:v>0.4059177958334671</c:v>
                </c:pt>
                <c:pt idx="88">
                  <c:v>0.42643126835114015</c:v>
                </c:pt>
                <c:pt idx="89">
                  <c:v>0.44712578834280037</c:v>
                </c:pt>
                <c:pt idx="90">
                  <c:v>0.46801360671709186</c:v>
                </c:pt>
                <c:pt idx="91">
                  <c:v>0.48910766036210268</c:v>
                </c:pt>
                <c:pt idx="92">
                  <c:v>0.51042164266321888</c:v>
                </c:pt>
                <c:pt idx="93">
                  <c:v>0.53197008223566766</c:v>
                </c:pt>
                <c:pt idx="94">
                  <c:v>0.55376843112419338</c:v>
                </c:pt>
                <c:pt idx="95">
                  <c:v>0.57583316394636141</c:v>
                </c:pt>
                <c:pt idx="96">
                  <c:v>0.59818188972765673</c:v>
                </c:pt>
                <c:pt idx="97">
                  <c:v>0.62083347850752135</c:v>
                </c:pt>
                <c:pt idx="98">
                  <c:v>0.64380820520074467</c:v>
                </c:pt>
                <c:pt idx="99">
                  <c:v>0.66712791369745006</c:v>
                </c:pt>
                <c:pt idx="100">
                  <c:v>0.69081620480242645</c:v>
                </c:pt>
                <c:pt idx="101">
                  <c:v>0.71489865238341455</c:v>
                </c:pt>
                <c:pt idx="102">
                  <c:v>0.73940305306143272</c:v>
                </c:pt>
                <c:pt idx="103">
                  <c:v>0.76435971599153618</c:v>
                </c:pt>
                <c:pt idx="104">
                  <c:v>0.78980180082634477</c:v>
                </c:pt>
                <c:pt idx="105">
                  <c:v>0.81576571393093433</c:v>
                </c:pt>
                <c:pt idx="106">
                  <c:v>0.84229157546773981</c:v>
                </c:pt>
                <c:pt idx="107">
                  <c:v>0.86942377328888587</c:v>
                </c:pt>
                <c:pt idx="108">
                  <c:v>0.89721162393254561</c:v>
                </c:pt>
                <c:pt idx="109">
                  <c:v>0.92571016680233953</c:v>
                </c:pt>
                <c:pt idx="110">
                  <c:v>0.95498112536091617</c:v>
                </c:pt>
                <c:pt idx="111">
                  <c:v>0.98509407968135421</c:v>
                </c:pt>
                <c:pt idx="112">
                  <c:v>1.0161279091332385</c:v>
                </c:pt>
                <c:pt idx="113">
                  <c:v>1.0481725840648597</c:v>
                </c:pt>
                <c:pt idx="114">
                  <c:v>1.0813314137036851</c:v>
                </c:pt>
                <c:pt idx="115">
                  <c:v>1.1157238981915956</c:v>
                </c:pt>
                <c:pt idx="116">
                  <c:v>1.1514893920988762</c:v>
                </c:pt>
                <c:pt idx="117">
                  <c:v>1.1887918752485331</c:v>
                </c:pt>
                <c:pt idx="118">
                  <c:v>1.2278262613112725</c:v>
                </c:pt>
                <c:pt idx="119">
                  <c:v>1.2688268844527</c:v>
                </c:pt>
                <c:pt idx="120">
                  <c:v>1.3120791402942282</c:v>
                </c:pt>
                <c:pt idx="121">
                  <c:v>1.3579358121923797</c:v>
                </c:pt>
                <c:pt idx="122">
                  <c:v>1.4068405624543423</c:v>
                </c:pt>
                <c:pt idx="123">
                  <c:v>1.4593627572353169</c:v>
                </c:pt>
                <c:pt idx="124">
                  <c:v>1.5162509473031374</c:v>
                </c:pt>
                <c:pt idx="125">
                  <c:v>1.5785185539727977</c:v>
                </c:pt>
                <c:pt idx="126">
                  <c:v>1.6475884691571145</c:v>
                </c:pt>
                <c:pt idx="127">
                  <c:v>1.7255535204627066</c:v>
                </c:pt>
                <c:pt idx="128">
                  <c:v>1.8156870838135812</c:v>
                </c:pt>
                <c:pt idx="129">
                  <c:v>1.9235660048824292</c:v>
                </c:pt>
                <c:pt idx="130">
                  <c:v>2.0599886616767145</c:v>
                </c:pt>
                <c:pt idx="131">
                  <c:v>2.2509256965027937</c:v>
                </c:pt>
                <c:pt idx="132">
                  <c:v>2.5978530486100166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3-425D-AD82-1CE88D8B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47200"/>
        <c:axId val="651747856"/>
      </c:scatterChart>
      <c:valAx>
        <c:axId val="6517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47856"/>
        <c:crosses val="autoZero"/>
        <c:crossBetween val="midCat"/>
      </c:valAx>
      <c:valAx>
        <c:axId val="6517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4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BEDS </a:t>
            </a:r>
            <a:r>
              <a:rPr lang="en-US" sz="1400" b="0" i="0" u="none" strike="noStrike" baseline="0">
                <a:effectLst/>
              </a:rPr>
              <a:t>Normal Probability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'R5'!$AJ$1</c:f>
              <c:strCache>
                <c:ptCount val="1"/>
                <c:pt idx="0">
                  <c:v>BEDS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'R5'!$AJ$2:$AJ$134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</c:numCache>
            </c:numRef>
          </c:xVal>
          <c:yVal>
            <c:numRef>
              <c:f>'R5'!$AI$2:$AI$134</c:f>
              <c:numCache>
                <c:formatCode>General</c:formatCode>
                <c:ptCount val="133"/>
                <c:pt idx="0">
                  <c:v>-2.5978530486100189</c:v>
                </c:pt>
                <c:pt idx="1">
                  <c:v>-2.2509256965027937</c:v>
                </c:pt>
                <c:pt idx="2">
                  <c:v>-2.0599886616767145</c:v>
                </c:pt>
                <c:pt idx="3">
                  <c:v>-1.9235660048824286</c:v>
                </c:pt>
                <c:pt idx="4">
                  <c:v>-1.8156870838135806</c:v>
                </c:pt>
                <c:pt idx="5">
                  <c:v>-1.7255535204627062</c:v>
                </c:pt>
                <c:pt idx="6">
                  <c:v>-1.6475884691571139</c:v>
                </c:pt>
                <c:pt idx="7">
                  <c:v>-1.5785185539727973</c:v>
                </c:pt>
                <c:pt idx="8">
                  <c:v>-1.5162509473031376</c:v>
                </c:pt>
                <c:pt idx="9">
                  <c:v>-1.4593627572353165</c:v>
                </c:pt>
                <c:pt idx="10">
                  <c:v>-1.4068405624543423</c:v>
                </c:pt>
                <c:pt idx="11">
                  <c:v>-1.3579358121923797</c:v>
                </c:pt>
                <c:pt idx="12">
                  <c:v>-1.3120791402942282</c:v>
                </c:pt>
                <c:pt idx="13">
                  <c:v>-1.2688268844527</c:v>
                </c:pt>
                <c:pt idx="14">
                  <c:v>-1.2278262613112725</c:v>
                </c:pt>
                <c:pt idx="15">
                  <c:v>-1.1887918752485331</c:v>
                </c:pt>
                <c:pt idx="16">
                  <c:v>-1.1514893920988762</c:v>
                </c:pt>
                <c:pt idx="17">
                  <c:v>-1.1157238981915958</c:v>
                </c:pt>
                <c:pt idx="18">
                  <c:v>-1.0813314137036847</c:v>
                </c:pt>
                <c:pt idx="19">
                  <c:v>-1.0481725840648586</c:v>
                </c:pt>
                <c:pt idx="20">
                  <c:v>-1.0161279091332385</c:v>
                </c:pt>
                <c:pt idx="21">
                  <c:v>-0.98509407968135421</c:v>
                </c:pt>
                <c:pt idx="22">
                  <c:v>-0.95498112536091617</c:v>
                </c:pt>
                <c:pt idx="23">
                  <c:v>-0.92571016680233953</c:v>
                </c:pt>
                <c:pt idx="24">
                  <c:v>-0.89721162393254561</c:v>
                </c:pt>
                <c:pt idx="25">
                  <c:v>-0.86942377328888587</c:v>
                </c:pt>
                <c:pt idx="26">
                  <c:v>-0.84229157546773981</c:v>
                </c:pt>
                <c:pt idx="27">
                  <c:v>-0.81576571393093433</c:v>
                </c:pt>
                <c:pt idx="28">
                  <c:v>-0.7898018008263441</c:v>
                </c:pt>
                <c:pt idx="29">
                  <c:v>-0.76435971599153674</c:v>
                </c:pt>
                <c:pt idx="30">
                  <c:v>-0.73940305306143295</c:v>
                </c:pt>
                <c:pt idx="31">
                  <c:v>-0.71489865238341455</c:v>
                </c:pt>
                <c:pt idx="32">
                  <c:v>-0.69081620480242645</c:v>
                </c:pt>
                <c:pt idx="33">
                  <c:v>-0.66712791369745006</c:v>
                </c:pt>
                <c:pt idx="34">
                  <c:v>-0.64380820520074467</c:v>
                </c:pt>
                <c:pt idx="35">
                  <c:v>-0.62083347850752135</c:v>
                </c:pt>
                <c:pt idx="36">
                  <c:v>-0.59818188972765673</c:v>
                </c:pt>
                <c:pt idx="37">
                  <c:v>-0.57583316394636108</c:v>
                </c:pt>
                <c:pt idx="38">
                  <c:v>-0.55376843112419316</c:v>
                </c:pt>
                <c:pt idx="39">
                  <c:v>-0.53197008223566744</c:v>
                </c:pt>
                <c:pt idx="40">
                  <c:v>-0.51042164266321888</c:v>
                </c:pt>
                <c:pt idx="41">
                  <c:v>-0.48910766036210279</c:v>
                </c:pt>
                <c:pt idx="42">
                  <c:v>-0.46801360671709219</c:v>
                </c:pt>
                <c:pt idx="43">
                  <c:v>-0.44712578834280037</c:v>
                </c:pt>
                <c:pt idx="44">
                  <c:v>-0.42643126835114015</c:v>
                </c:pt>
                <c:pt idx="45">
                  <c:v>-0.4059177958334671</c:v>
                </c:pt>
                <c:pt idx="46">
                  <c:v>-0.38557374249056114</c:v>
                </c:pt>
                <c:pt idx="47">
                  <c:v>-0.36538804549798415</c:v>
                </c:pt>
                <c:pt idx="48">
                  <c:v>-0.3453501558233022</c:v>
                </c:pt>
                <c:pt idx="49">
                  <c:v>-0.32544999131973912</c:v>
                </c:pt>
                <c:pt idx="50">
                  <c:v>-0.30567789401175355</c:v>
                </c:pt>
                <c:pt idx="51">
                  <c:v>-0.28602459106473899</c:v>
                </c:pt>
                <c:pt idx="52">
                  <c:v>-0.26648115899596853</c:v>
                </c:pt>
                <c:pt idx="53">
                  <c:v>-0.2470389907389772</c:v>
                </c:pt>
                <c:pt idx="54">
                  <c:v>-0.22768976522040341</c:v>
                </c:pt>
                <c:pt idx="55">
                  <c:v>-0.20842541914818641</c:v>
                </c:pt>
                <c:pt idx="56">
                  <c:v>-0.1892381207440352</c:v>
                </c:pt>
                <c:pt idx="57">
                  <c:v>-0.17012024518209742</c:v>
                </c:pt>
                <c:pt idx="58">
                  <c:v>-0.15106435152052125</c:v>
                </c:pt>
                <c:pt idx="59">
                  <c:v>-0.13206316093370726</c:v>
                </c:pt>
                <c:pt idx="60">
                  <c:v>-0.11310953607098931</c:v>
                </c:pt>
                <c:pt idx="61">
                  <c:v>-9.4196461382678884E-2</c:v>
                </c:pt>
                <c:pt idx="62">
                  <c:v>-7.531702426719912E-2</c:v>
                </c:pt>
                <c:pt idx="63">
                  <c:v>-5.6464396903690192E-2</c:v>
                </c:pt>
                <c:pt idx="64">
                  <c:v>-3.7631818643228857E-2</c:v>
                </c:pt>
                <c:pt idx="65">
                  <c:v>-1.881257883884686E-2</c:v>
                </c:pt>
                <c:pt idx="66">
                  <c:v>0</c:v>
                </c:pt>
                <c:pt idx="67">
                  <c:v>1.881257883884686E-2</c:v>
                </c:pt>
                <c:pt idx="68">
                  <c:v>3.7631818643228857E-2</c:v>
                </c:pt>
                <c:pt idx="69">
                  <c:v>5.646439690369006E-2</c:v>
                </c:pt>
                <c:pt idx="70">
                  <c:v>7.5317024267198968E-2</c:v>
                </c:pt>
                <c:pt idx="71">
                  <c:v>9.4196461382678745E-2</c:v>
                </c:pt>
                <c:pt idx="72">
                  <c:v>0.11310953607098947</c:v>
                </c:pt>
                <c:pt idx="73">
                  <c:v>0.13206316093370737</c:v>
                </c:pt>
                <c:pt idx="74">
                  <c:v>0.15106435152052125</c:v>
                </c:pt>
                <c:pt idx="75">
                  <c:v>0.17012024518209742</c:v>
                </c:pt>
                <c:pt idx="76">
                  <c:v>0.1892381207440352</c:v>
                </c:pt>
                <c:pt idx="77">
                  <c:v>0.20842541914818641</c:v>
                </c:pt>
                <c:pt idx="78">
                  <c:v>0.22768976522040341</c:v>
                </c:pt>
                <c:pt idx="79">
                  <c:v>0.2470389907389772</c:v>
                </c:pt>
                <c:pt idx="80">
                  <c:v>0.26648115899596841</c:v>
                </c:pt>
                <c:pt idx="81">
                  <c:v>0.28602459106473888</c:v>
                </c:pt>
                <c:pt idx="82">
                  <c:v>0.30567789401175371</c:v>
                </c:pt>
                <c:pt idx="83">
                  <c:v>0.32544999131973934</c:v>
                </c:pt>
                <c:pt idx="84">
                  <c:v>0.34535015582330236</c:v>
                </c:pt>
                <c:pt idx="85">
                  <c:v>0.36538804549798415</c:v>
                </c:pt>
                <c:pt idx="86">
                  <c:v>0.38557374249056114</c:v>
                </c:pt>
                <c:pt idx="87">
                  <c:v>0.4059177958334671</c:v>
                </c:pt>
                <c:pt idx="88">
                  <c:v>0.42643126835114015</c:v>
                </c:pt>
                <c:pt idx="89">
                  <c:v>0.44712578834280037</c:v>
                </c:pt>
                <c:pt idx="90">
                  <c:v>0.46801360671709186</c:v>
                </c:pt>
                <c:pt idx="91">
                  <c:v>0.48910766036210268</c:v>
                </c:pt>
                <c:pt idx="92">
                  <c:v>0.51042164266321888</c:v>
                </c:pt>
                <c:pt idx="93">
                  <c:v>0.53197008223566766</c:v>
                </c:pt>
                <c:pt idx="94">
                  <c:v>0.55376843112419338</c:v>
                </c:pt>
                <c:pt idx="95">
                  <c:v>0.57583316394636141</c:v>
                </c:pt>
                <c:pt idx="96">
                  <c:v>0.59818188972765673</c:v>
                </c:pt>
                <c:pt idx="97">
                  <c:v>0.62083347850752135</c:v>
                </c:pt>
                <c:pt idx="98">
                  <c:v>0.64380820520074467</c:v>
                </c:pt>
                <c:pt idx="99">
                  <c:v>0.66712791369745006</c:v>
                </c:pt>
                <c:pt idx="100">
                  <c:v>0.69081620480242645</c:v>
                </c:pt>
                <c:pt idx="101">
                  <c:v>0.71489865238341455</c:v>
                </c:pt>
                <c:pt idx="102">
                  <c:v>0.73940305306143272</c:v>
                </c:pt>
                <c:pt idx="103">
                  <c:v>0.76435971599153618</c:v>
                </c:pt>
                <c:pt idx="104">
                  <c:v>0.78980180082634477</c:v>
                </c:pt>
                <c:pt idx="105">
                  <c:v>0.81576571393093433</c:v>
                </c:pt>
                <c:pt idx="106">
                  <c:v>0.84229157546773981</c:v>
                </c:pt>
                <c:pt idx="107">
                  <c:v>0.86942377328888587</c:v>
                </c:pt>
                <c:pt idx="108">
                  <c:v>0.89721162393254561</c:v>
                </c:pt>
                <c:pt idx="109">
                  <c:v>0.92571016680233953</c:v>
                </c:pt>
                <c:pt idx="110">
                  <c:v>0.95498112536091617</c:v>
                </c:pt>
                <c:pt idx="111">
                  <c:v>0.98509407968135421</c:v>
                </c:pt>
                <c:pt idx="112">
                  <c:v>1.0161279091332385</c:v>
                </c:pt>
                <c:pt idx="113">
                  <c:v>1.0481725840648597</c:v>
                </c:pt>
                <c:pt idx="114">
                  <c:v>1.0813314137036851</c:v>
                </c:pt>
                <c:pt idx="115">
                  <c:v>1.1157238981915956</c:v>
                </c:pt>
                <c:pt idx="116">
                  <c:v>1.1514893920988762</c:v>
                </c:pt>
                <c:pt idx="117">
                  <c:v>1.1887918752485331</c:v>
                </c:pt>
                <c:pt idx="118">
                  <c:v>1.2278262613112725</c:v>
                </c:pt>
                <c:pt idx="119">
                  <c:v>1.2688268844527</c:v>
                </c:pt>
                <c:pt idx="120">
                  <c:v>1.3120791402942282</c:v>
                </c:pt>
                <c:pt idx="121">
                  <c:v>1.3579358121923797</c:v>
                </c:pt>
                <c:pt idx="122">
                  <c:v>1.4068405624543423</c:v>
                </c:pt>
                <c:pt idx="123">
                  <c:v>1.4593627572353169</c:v>
                </c:pt>
                <c:pt idx="124">
                  <c:v>1.5162509473031374</c:v>
                </c:pt>
                <c:pt idx="125">
                  <c:v>1.5785185539727977</c:v>
                </c:pt>
                <c:pt idx="126">
                  <c:v>1.6475884691571145</c:v>
                </c:pt>
                <c:pt idx="127">
                  <c:v>1.7255535204627066</c:v>
                </c:pt>
                <c:pt idx="128">
                  <c:v>1.8156870838135812</c:v>
                </c:pt>
                <c:pt idx="129">
                  <c:v>1.9235660048824292</c:v>
                </c:pt>
                <c:pt idx="130">
                  <c:v>2.0599886616767145</c:v>
                </c:pt>
                <c:pt idx="131">
                  <c:v>2.2509256965027937</c:v>
                </c:pt>
                <c:pt idx="132">
                  <c:v>2.5978530486100166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3-4C39-B6EC-B92630885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5136"/>
        <c:axId val="718385464"/>
      </c:scatterChart>
      <c:valAx>
        <c:axId val="7183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5464"/>
        <c:crosses val="autoZero"/>
        <c:crossBetween val="midCat"/>
      </c:valAx>
      <c:valAx>
        <c:axId val="71838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 FEET </a:t>
            </a:r>
            <a:r>
              <a:rPr lang="en-US" sz="1400" b="0" i="0" u="none" strike="noStrike" baseline="0">
                <a:effectLst/>
              </a:rPr>
              <a:t>Normal Probability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'R5'!$AK$1</c:f>
              <c:strCache>
                <c:ptCount val="1"/>
                <c:pt idx="0">
                  <c:v>SQUARE FEET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'R5'!$AK$2:$AK$134</c:f>
              <c:numCache>
                <c:formatCode>General</c:formatCode>
                <c:ptCount val="133"/>
                <c:pt idx="0">
                  <c:v>810</c:v>
                </c:pt>
                <c:pt idx="1">
                  <c:v>889</c:v>
                </c:pt>
                <c:pt idx="2">
                  <c:v>978</c:v>
                </c:pt>
                <c:pt idx="3">
                  <c:v>1001</c:v>
                </c:pt>
                <c:pt idx="4">
                  <c:v>1008</c:v>
                </c:pt>
                <c:pt idx="5">
                  <c:v>1012</c:v>
                </c:pt>
                <c:pt idx="6">
                  <c:v>1018</c:v>
                </c:pt>
                <c:pt idx="7">
                  <c:v>1105</c:v>
                </c:pt>
                <c:pt idx="8">
                  <c:v>1180</c:v>
                </c:pt>
                <c:pt idx="9">
                  <c:v>1250</c:v>
                </c:pt>
                <c:pt idx="10">
                  <c:v>1250</c:v>
                </c:pt>
                <c:pt idx="11">
                  <c:v>1254</c:v>
                </c:pt>
                <c:pt idx="12">
                  <c:v>1320</c:v>
                </c:pt>
                <c:pt idx="13">
                  <c:v>1351</c:v>
                </c:pt>
                <c:pt idx="14">
                  <c:v>1360</c:v>
                </c:pt>
                <c:pt idx="15">
                  <c:v>1380</c:v>
                </c:pt>
                <c:pt idx="16">
                  <c:v>1400</c:v>
                </c:pt>
                <c:pt idx="17">
                  <c:v>1430</c:v>
                </c:pt>
                <c:pt idx="18">
                  <c:v>1440</c:v>
                </c:pt>
                <c:pt idx="19">
                  <c:v>1474</c:v>
                </c:pt>
                <c:pt idx="20">
                  <c:v>1558</c:v>
                </c:pt>
                <c:pt idx="21">
                  <c:v>1640</c:v>
                </c:pt>
                <c:pt idx="22">
                  <c:v>1680</c:v>
                </c:pt>
                <c:pt idx="23">
                  <c:v>1700</c:v>
                </c:pt>
                <c:pt idx="24">
                  <c:v>1730</c:v>
                </c:pt>
                <c:pt idx="25">
                  <c:v>1750</c:v>
                </c:pt>
                <c:pt idx="26">
                  <c:v>1751</c:v>
                </c:pt>
                <c:pt idx="27">
                  <c:v>1796</c:v>
                </c:pt>
                <c:pt idx="28">
                  <c:v>1919</c:v>
                </c:pt>
                <c:pt idx="29">
                  <c:v>1970</c:v>
                </c:pt>
                <c:pt idx="30">
                  <c:v>2000</c:v>
                </c:pt>
                <c:pt idx="31">
                  <c:v>2002</c:v>
                </c:pt>
                <c:pt idx="32">
                  <c:v>2020</c:v>
                </c:pt>
                <c:pt idx="33">
                  <c:v>2040</c:v>
                </c:pt>
                <c:pt idx="34">
                  <c:v>2120</c:v>
                </c:pt>
                <c:pt idx="35">
                  <c:v>2140</c:v>
                </c:pt>
                <c:pt idx="36">
                  <c:v>2150</c:v>
                </c:pt>
                <c:pt idx="37">
                  <c:v>2200</c:v>
                </c:pt>
                <c:pt idx="38">
                  <c:v>2260</c:v>
                </c:pt>
                <c:pt idx="39">
                  <c:v>2270</c:v>
                </c:pt>
                <c:pt idx="40">
                  <c:v>2270</c:v>
                </c:pt>
                <c:pt idx="41">
                  <c:v>2288</c:v>
                </c:pt>
                <c:pt idx="42">
                  <c:v>2300</c:v>
                </c:pt>
                <c:pt idx="43">
                  <c:v>2330</c:v>
                </c:pt>
                <c:pt idx="44">
                  <c:v>2340</c:v>
                </c:pt>
                <c:pt idx="45">
                  <c:v>2420</c:v>
                </c:pt>
                <c:pt idx="46">
                  <c:v>2437</c:v>
                </c:pt>
                <c:pt idx="47">
                  <c:v>2460</c:v>
                </c:pt>
                <c:pt idx="48">
                  <c:v>2480</c:v>
                </c:pt>
                <c:pt idx="49">
                  <c:v>2520</c:v>
                </c:pt>
                <c:pt idx="50">
                  <c:v>2540</c:v>
                </c:pt>
                <c:pt idx="51">
                  <c:v>2570</c:v>
                </c:pt>
                <c:pt idx="52">
                  <c:v>2570</c:v>
                </c:pt>
                <c:pt idx="53">
                  <c:v>2570</c:v>
                </c:pt>
                <c:pt idx="54">
                  <c:v>2620</c:v>
                </c:pt>
                <c:pt idx="55">
                  <c:v>2690</c:v>
                </c:pt>
                <c:pt idx="56">
                  <c:v>2700</c:v>
                </c:pt>
                <c:pt idx="57">
                  <c:v>2740</c:v>
                </c:pt>
                <c:pt idx="58">
                  <c:v>2750</c:v>
                </c:pt>
                <c:pt idx="59">
                  <c:v>2750</c:v>
                </c:pt>
                <c:pt idx="60">
                  <c:v>2768</c:v>
                </c:pt>
                <c:pt idx="61">
                  <c:v>2812</c:v>
                </c:pt>
                <c:pt idx="62">
                  <c:v>2857</c:v>
                </c:pt>
                <c:pt idx="63">
                  <c:v>2906</c:v>
                </c:pt>
                <c:pt idx="64">
                  <c:v>3006</c:v>
                </c:pt>
                <c:pt idx="65">
                  <c:v>3030</c:v>
                </c:pt>
                <c:pt idx="66">
                  <c:v>3180</c:v>
                </c:pt>
                <c:pt idx="67">
                  <c:v>3240</c:v>
                </c:pt>
                <c:pt idx="68">
                  <c:v>3360</c:v>
                </c:pt>
                <c:pt idx="69">
                  <c:v>3390</c:v>
                </c:pt>
                <c:pt idx="70">
                  <c:v>3400</c:v>
                </c:pt>
                <c:pt idx="71">
                  <c:v>3470</c:v>
                </c:pt>
                <c:pt idx="72">
                  <c:v>3530</c:v>
                </c:pt>
                <c:pt idx="73">
                  <c:v>3560</c:v>
                </c:pt>
                <c:pt idx="74">
                  <c:v>3580</c:v>
                </c:pt>
                <c:pt idx="75">
                  <c:v>3580</c:v>
                </c:pt>
                <c:pt idx="76">
                  <c:v>3600</c:v>
                </c:pt>
                <c:pt idx="77">
                  <c:v>3770</c:v>
                </c:pt>
                <c:pt idx="78">
                  <c:v>3770</c:v>
                </c:pt>
                <c:pt idx="79">
                  <c:v>3770</c:v>
                </c:pt>
                <c:pt idx="80">
                  <c:v>3800</c:v>
                </c:pt>
                <c:pt idx="81">
                  <c:v>3820</c:v>
                </c:pt>
                <c:pt idx="82">
                  <c:v>3850</c:v>
                </c:pt>
                <c:pt idx="83">
                  <c:v>3914</c:v>
                </c:pt>
                <c:pt idx="84">
                  <c:v>3970</c:v>
                </c:pt>
                <c:pt idx="85">
                  <c:v>3982</c:v>
                </c:pt>
                <c:pt idx="86">
                  <c:v>4070</c:v>
                </c:pt>
                <c:pt idx="87">
                  <c:v>4130</c:v>
                </c:pt>
                <c:pt idx="88">
                  <c:v>4140</c:v>
                </c:pt>
                <c:pt idx="89">
                  <c:v>4194</c:v>
                </c:pt>
                <c:pt idx="90">
                  <c:v>4304</c:v>
                </c:pt>
                <c:pt idx="91">
                  <c:v>4309</c:v>
                </c:pt>
                <c:pt idx="92">
                  <c:v>4380</c:v>
                </c:pt>
                <c:pt idx="93">
                  <c:v>4381</c:v>
                </c:pt>
                <c:pt idx="94">
                  <c:v>4397</c:v>
                </c:pt>
                <c:pt idx="95">
                  <c:v>4400</c:v>
                </c:pt>
                <c:pt idx="96">
                  <c:v>4560</c:v>
                </c:pt>
                <c:pt idx="97">
                  <c:v>4568</c:v>
                </c:pt>
                <c:pt idx="98">
                  <c:v>4586</c:v>
                </c:pt>
                <c:pt idx="99">
                  <c:v>4600</c:v>
                </c:pt>
                <c:pt idx="100">
                  <c:v>4645</c:v>
                </c:pt>
                <c:pt idx="101">
                  <c:v>4800</c:v>
                </c:pt>
                <c:pt idx="102">
                  <c:v>4850</c:v>
                </c:pt>
                <c:pt idx="103">
                  <c:v>4881</c:v>
                </c:pt>
                <c:pt idx="104">
                  <c:v>4987</c:v>
                </c:pt>
                <c:pt idx="105">
                  <c:v>4998</c:v>
                </c:pt>
                <c:pt idx="106">
                  <c:v>5030</c:v>
                </c:pt>
                <c:pt idx="107">
                  <c:v>5050</c:v>
                </c:pt>
                <c:pt idx="108">
                  <c:v>5060</c:v>
                </c:pt>
                <c:pt idx="109">
                  <c:v>5102</c:v>
                </c:pt>
                <c:pt idx="110">
                  <c:v>5130</c:v>
                </c:pt>
                <c:pt idx="111">
                  <c:v>5300</c:v>
                </c:pt>
                <c:pt idx="112">
                  <c:v>5360</c:v>
                </c:pt>
                <c:pt idx="113">
                  <c:v>5400</c:v>
                </c:pt>
                <c:pt idx="114">
                  <c:v>5450</c:v>
                </c:pt>
                <c:pt idx="115">
                  <c:v>5489</c:v>
                </c:pt>
                <c:pt idx="116">
                  <c:v>5701</c:v>
                </c:pt>
                <c:pt idx="117">
                  <c:v>5761</c:v>
                </c:pt>
                <c:pt idx="118">
                  <c:v>5780</c:v>
                </c:pt>
                <c:pt idx="119">
                  <c:v>5927</c:v>
                </c:pt>
                <c:pt idx="120">
                  <c:v>5970</c:v>
                </c:pt>
                <c:pt idx="121">
                  <c:v>6200</c:v>
                </c:pt>
                <c:pt idx="122">
                  <c:v>6340</c:v>
                </c:pt>
                <c:pt idx="123">
                  <c:v>6348</c:v>
                </c:pt>
                <c:pt idx="124">
                  <c:v>6369</c:v>
                </c:pt>
                <c:pt idx="125">
                  <c:v>6389</c:v>
                </c:pt>
                <c:pt idx="126">
                  <c:v>6494</c:v>
                </c:pt>
                <c:pt idx="127">
                  <c:v>6500</c:v>
                </c:pt>
                <c:pt idx="128">
                  <c:v>7594</c:v>
                </c:pt>
                <c:pt idx="129">
                  <c:v>7950</c:v>
                </c:pt>
                <c:pt idx="130">
                  <c:v>8277</c:v>
                </c:pt>
                <c:pt idx="131">
                  <c:v>10088</c:v>
                </c:pt>
                <c:pt idx="132">
                  <c:v>14140</c:v>
                </c:pt>
              </c:numCache>
            </c:numRef>
          </c:xVal>
          <c:yVal>
            <c:numRef>
              <c:f>'R5'!$AI$2:$AI$134</c:f>
              <c:numCache>
                <c:formatCode>General</c:formatCode>
                <c:ptCount val="133"/>
                <c:pt idx="0">
                  <c:v>-2.5978530486100189</c:v>
                </c:pt>
                <c:pt idx="1">
                  <c:v>-2.2509256965027937</c:v>
                </c:pt>
                <c:pt idx="2">
                  <c:v>-2.0599886616767145</c:v>
                </c:pt>
                <c:pt idx="3">
                  <c:v>-1.9235660048824286</c:v>
                </c:pt>
                <c:pt idx="4">
                  <c:v>-1.8156870838135806</c:v>
                </c:pt>
                <c:pt idx="5">
                  <c:v>-1.7255535204627062</c:v>
                </c:pt>
                <c:pt idx="6">
                  <c:v>-1.6475884691571139</c:v>
                </c:pt>
                <c:pt idx="7">
                  <c:v>-1.5785185539727973</c:v>
                </c:pt>
                <c:pt idx="8">
                  <c:v>-1.5162509473031376</c:v>
                </c:pt>
                <c:pt idx="9">
                  <c:v>-1.4593627572353165</c:v>
                </c:pt>
                <c:pt idx="10">
                  <c:v>-1.4068405624543423</c:v>
                </c:pt>
                <c:pt idx="11">
                  <c:v>-1.3579358121923797</c:v>
                </c:pt>
                <c:pt idx="12">
                  <c:v>-1.3120791402942282</c:v>
                </c:pt>
                <c:pt idx="13">
                  <c:v>-1.2688268844527</c:v>
                </c:pt>
                <c:pt idx="14">
                  <c:v>-1.2278262613112725</c:v>
                </c:pt>
                <c:pt idx="15">
                  <c:v>-1.1887918752485331</c:v>
                </c:pt>
                <c:pt idx="16">
                  <c:v>-1.1514893920988762</c:v>
                </c:pt>
                <c:pt idx="17">
                  <c:v>-1.1157238981915958</c:v>
                </c:pt>
                <c:pt idx="18">
                  <c:v>-1.0813314137036847</c:v>
                </c:pt>
                <c:pt idx="19">
                  <c:v>-1.0481725840648586</c:v>
                </c:pt>
                <c:pt idx="20">
                  <c:v>-1.0161279091332385</c:v>
                </c:pt>
                <c:pt idx="21">
                  <c:v>-0.98509407968135421</c:v>
                </c:pt>
                <c:pt idx="22">
                  <c:v>-0.95498112536091617</c:v>
                </c:pt>
                <c:pt idx="23">
                  <c:v>-0.92571016680233953</c:v>
                </c:pt>
                <c:pt idx="24">
                  <c:v>-0.89721162393254561</c:v>
                </c:pt>
                <c:pt idx="25">
                  <c:v>-0.86942377328888587</c:v>
                </c:pt>
                <c:pt idx="26">
                  <c:v>-0.84229157546773981</c:v>
                </c:pt>
                <c:pt idx="27">
                  <c:v>-0.81576571393093433</c:v>
                </c:pt>
                <c:pt idx="28">
                  <c:v>-0.7898018008263441</c:v>
                </c:pt>
                <c:pt idx="29">
                  <c:v>-0.76435971599153674</c:v>
                </c:pt>
                <c:pt idx="30">
                  <c:v>-0.73940305306143295</c:v>
                </c:pt>
                <c:pt idx="31">
                  <c:v>-0.71489865238341455</c:v>
                </c:pt>
                <c:pt idx="32">
                  <c:v>-0.69081620480242645</c:v>
                </c:pt>
                <c:pt idx="33">
                  <c:v>-0.66712791369745006</c:v>
                </c:pt>
                <c:pt idx="34">
                  <c:v>-0.64380820520074467</c:v>
                </c:pt>
                <c:pt idx="35">
                  <c:v>-0.62083347850752135</c:v>
                </c:pt>
                <c:pt idx="36">
                  <c:v>-0.59818188972765673</c:v>
                </c:pt>
                <c:pt idx="37">
                  <c:v>-0.57583316394636108</c:v>
                </c:pt>
                <c:pt idx="38">
                  <c:v>-0.55376843112419316</c:v>
                </c:pt>
                <c:pt idx="39">
                  <c:v>-0.53197008223566744</c:v>
                </c:pt>
                <c:pt idx="40">
                  <c:v>-0.51042164266321888</c:v>
                </c:pt>
                <c:pt idx="41">
                  <c:v>-0.48910766036210279</c:v>
                </c:pt>
                <c:pt idx="42">
                  <c:v>-0.46801360671709219</c:v>
                </c:pt>
                <c:pt idx="43">
                  <c:v>-0.44712578834280037</c:v>
                </c:pt>
                <c:pt idx="44">
                  <c:v>-0.42643126835114015</c:v>
                </c:pt>
                <c:pt idx="45">
                  <c:v>-0.4059177958334671</c:v>
                </c:pt>
                <c:pt idx="46">
                  <c:v>-0.38557374249056114</c:v>
                </c:pt>
                <c:pt idx="47">
                  <c:v>-0.36538804549798415</c:v>
                </c:pt>
                <c:pt idx="48">
                  <c:v>-0.3453501558233022</c:v>
                </c:pt>
                <c:pt idx="49">
                  <c:v>-0.32544999131973912</c:v>
                </c:pt>
                <c:pt idx="50">
                  <c:v>-0.30567789401175355</c:v>
                </c:pt>
                <c:pt idx="51">
                  <c:v>-0.28602459106473899</c:v>
                </c:pt>
                <c:pt idx="52">
                  <c:v>-0.26648115899596853</c:v>
                </c:pt>
                <c:pt idx="53">
                  <c:v>-0.2470389907389772</c:v>
                </c:pt>
                <c:pt idx="54">
                  <c:v>-0.22768976522040341</c:v>
                </c:pt>
                <c:pt idx="55">
                  <c:v>-0.20842541914818641</c:v>
                </c:pt>
                <c:pt idx="56">
                  <c:v>-0.1892381207440352</c:v>
                </c:pt>
                <c:pt idx="57">
                  <c:v>-0.17012024518209742</c:v>
                </c:pt>
                <c:pt idx="58">
                  <c:v>-0.15106435152052125</c:v>
                </c:pt>
                <c:pt idx="59">
                  <c:v>-0.13206316093370726</c:v>
                </c:pt>
                <c:pt idx="60">
                  <c:v>-0.11310953607098931</c:v>
                </c:pt>
                <c:pt idx="61">
                  <c:v>-9.4196461382678884E-2</c:v>
                </c:pt>
                <c:pt idx="62">
                  <c:v>-7.531702426719912E-2</c:v>
                </c:pt>
                <c:pt idx="63">
                  <c:v>-5.6464396903690192E-2</c:v>
                </c:pt>
                <c:pt idx="64">
                  <c:v>-3.7631818643228857E-2</c:v>
                </c:pt>
                <c:pt idx="65">
                  <c:v>-1.881257883884686E-2</c:v>
                </c:pt>
                <c:pt idx="66">
                  <c:v>0</c:v>
                </c:pt>
                <c:pt idx="67">
                  <c:v>1.881257883884686E-2</c:v>
                </c:pt>
                <c:pt idx="68">
                  <c:v>3.7631818643228857E-2</c:v>
                </c:pt>
                <c:pt idx="69">
                  <c:v>5.646439690369006E-2</c:v>
                </c:pt>
                <c:pt idx="70">
                  <c:v>7.5317024267198968E-2</c:v>
                </c:pt>
                <c:pt idx="71">
                  <c:v>9.4196461382678745E-2</c:v>
                </c:pt>
                <c:pt idx="72">
                  <c:v>0.11310953607098947</c:v>
                </c:pt>
                <c:pt idx="73">
                  <c:v>0.13206316093370737</c:v>
                </c:pt>
                <c:pt idx="74">
                  <c:v>0.15106435152052125</c:v>
                </c:pt>
                <c:pt idx="75">
                  <c:v>0.17012024518209742</c:v>
                </c:pt>
                <c:pt idx="76">
                  <c:v>0.1892381207440352</c:v>
                </c:pt>
                <c:pt idx="77">
                  <c:v>0.20842541914818641</c:v>
                </c:pt>
                <c:pt idx="78">
                  <c:v>0.22768976522040341</c:v>
                </c:pt>
                <c:pt idx="79">
                  <c:v>0.2470389907389772</c:v>
                </c:pt>
                <c:pt idx="80">
                  <c:v>0.26648115899596841</c:v>
                </c:pt>
                <c:pt idx="81">
                  <c:v>0.28602459106473888</c:v>
                </c:pt>
                <c:pt idx="82">
                  <c:v>0.30567789401175371</c:v>
                </c:pt>
                <c:pt idx="83">
                  <c:v>0.32544999131973934</c:v>
                </c:pt>
                <c:pt idx="84">
                  <c:v>0.34535015582330236</c:v>
                </c:pt>
                <c:pt idx="85">
                  <c:v>0.36538804549798415</c:v>
                </c:pt>
                <c:pt idx="86">
                  <c:v>0.38557374249056114</c:v>
                </c:pt>
                <c:pt idx="87">
                  <c:v>0.4059177958334671</c:v>
                </c:pt>
                <c:pt idx="88">
                  <c:v>0.42643126835114015</c:v>
                </c:pt>
                <c:pt idx="89">
                  <c:v>0.44712578834280037</c:v>
                </c:pt>
                <c:pt idx="90">
                  <c:v>0.46801360671709186</c:v>
                </c:pt>
                <c:pt idx="91">
                  <c:v>0.48910766036210268</c:v>
                </c:pt>
                <c:pt idx="92">
                  <c:v>0.51042164266321888</c:v>
                </c:pt>
                <c:pt idx="93">
                  <c:v>0.53197008223566766</c:v>
                </c:pt>
                <c:pt idx="94">
                  <c:v>0.55376843112419338</c:v>
                </c:pt>
                <c:pt idx="95">
                  <c:v>0.57583316394636141</c:v>
                </c:pt>
                <c:pt idx="96">
                  <c:v>0.59818188972765673</c:v>
                </c:pt>
                <c:pt idx="97">
                  <c:v>0.62083347850752135</c:v>
                </c:pt>
                <c:pt idx="98">
                  <c:v>0.64380820520074467</c:v>
                </c:pt>
                <c:pt idx="99">
                  <c:v>0.66712791369745006</c:v>
                </c:pt>
                <c:pt idx="100">
                  <c:v>0.69081620480242645</c:v>
                </c:pt>
                <c:pt idx="101">
                  <c:v>0.71489865238341455</c:v>
                </c:pt>
                <c:pt idx="102">
                  <c:v>0.73940305306143272</c:v>
                </c:pt>
                <c:pt idx="103">
                  <c:v>0.76435971599153618</c:v>
                </c:pt>
                <c:pt idx="104">
                  <c:v>0.78980180082634477</c:v>
                </c:pt>
                <c:pt idx="105">
                  <c:v>0.81576571393093433</c:v>
                </c:pt>
                <c:pt idx="106">
                  <c:v>0.84229157546773981</c:v>
                </c:pt>
                <c:pt idx="107">
                  <c:v>0.86942377328888587</c:v>
                </c:pt>
                <c:pt idx="108">
                  <c:v>0.89721162393254561</c:v>
                </c:pt>
                <c:pt idx="109">
                  <c:v>0.92571016680233953</c:v>
                </c:pt>
                <c:pt idx="110">
                  <c:v>0.95498112536091617</c:v>
                </c:pt>
                <c:pt idx="111">
                  <c:v>0.98509407968135421</c:v>
                </c:pt>
                <c:pt idx="112">
                  <c:v>1.0161279091332385</c:v>
                </c:pt>
                <c:pt idx="113">
                  <c:v>1.0481725840648597</c:v>
                </c:pt>
                <c:pt idx="114">
                  <c:v>1.0813314137036851</c:v>
                </c:pt>
                <c:pt idx="115">
                  <c:v>1.1157238981915956</c:v>
                </c:pt>
                <c:pt idx="116">
                  <c:v>1.1514893920988762</c:v>
                </c:pt>
                <c:pt idx="117">
                  <c:v>1.1887918752485331</c:v>
                </c:pt>
                <c:pt idx="118">
                  <c:v>1.2278262613112725</c:v>
                </c:pt>
                <c:pt idx="119">
                  <c:v>1.2688268844527</c:v>
                </c:pt>
                <c:pt idx="120">
                  <c:v>1.3120791402942282</c:v>
                </c:pt>
                <c:pt idx="121">
                  <c:v>1.3579358121923797</c:v>
                </c:pt>
                <c:pt idx="122">
                  <c:v>1.4068405624543423</c:v>
                </c:pt>
                <c:pt idx="123">
                  <c:v>1.4593627572353169</c:v>
                </c:pt>
                <c:pt idx="124">
                  <c:v>1.5162509473031374</c:v>
                </c:pt>
                <c:pt idx="125">
                  <c:v>1.5785185539727977</c:v>
                </c:pt>
                <c:pt idx="126">
                  <c:v>1.6475884691571145</c:v>
                </c:pt>
                <c:pt idx="127">
                  <c:v>1.7255535204627066</c:v>
                </c:pt>
                <c:pt idx="128">
                  <c:v>1.8156870838135812</c:v>
                </c:pt>
                <c:pt idx="129">
                  <c:v>1.9235660048824292</c:v>
                </c:pt>
                <c:pt idx="130">
                  <c:v>2.0599886616767145</c:v>
                </c:pt>
                <c:pt idx="131">
                  <c:v>2.2509256965027937</c:v>
                </c:pt>
                <c:pt idx="132">
                  <c:v>2.5978530486100166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B-48F4-8D3F-01A8AA110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67224"/>
        <c:axId val="652564600"/>
      </c:scatterChart>
      <c:valAx>
        <c:axId val="65256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64600"/>
        <c:crosses val="autoZero"/>
        <c:crossBetween val="midCat"/>
      </c:valAx>
      <c:valAx>
        <c:axId val="6525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6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'R5'!$O$25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'R5'!$N$26:$N$158</c:f>
              <c:numCache>
                <c:formatCode>General</c:formatCode>
                <c:ptCount val="133"/>
                <c:pt idx="0">
                  <c:v>0.37593984962406013</c:v>
                </c:pt>
                <c:pt idx="1">
                  <c:v>1.1278195488721803</c:v>
                </c:pt>
                <c:pt idx="2">
                  <c:v>1.8796992481203008</c:v>
                </c:pt>
                <c:pt idx="3">
                  <c:v>2.6315789473684208</c:v>
                </c:pt>
                <c:pt idx="4">
                  <c:v>3.3834586466165413</c:v>
                </c:pt>
                <c:pt idx="5">
                  <c:v>4.1353383458646613</c:v>
                </c:pt>
                <c:pt idx="6">
                  <c:v>4.8872180451127809</c:v>
                </c:pt>
                <c:pt idx="7">
                  <c:v>5.6390977443609014</c:v>
                </c:pt>
                <c:pt idx="8">
                  <c:v>6.3909774436090219</c:v>
                </c:pt>
                <c:pt idx="9">
                  <c:v>7.1428571428571423</c:v>
                </c:pt>
                <c:pt idx="10">
                  <c:v>7.8947368421052628</c:v>
                </c:pt>
                <c:pt idx="11">
                  <c:v>8.6466165413533833</c:v>
                </c:pt>
                <c:pt idx="12">
                  <c:v>9.3984962406015029</c:v>
                </c:pt>
                <c:pt idx="13">
                  <c:v>10.150375939849624</c:v>
                </c:pt>
                <c:pt idx="14">
                  <c:v>10.902255639097744</c:v>
                </c:pt>
                <c:pt idx="15">
                  <c:v>11.654135338345865</c:v>
                </c:pt>
                <c:pt idx="16">
                  <c:v>12.406015037593985</c:v>
                </c:pt>
                <c:pt idx="17">
                  <c:v>13.157894736842104</c:v>
                </c:pt>
                <c:pt idx="18">
                  <c:v>13.909774436090226</c:v>
                </c:pt>
                <c:pt idx="19">
                  <c:v>14.661654135338345</c:v>
                </c:pt>
                <c:pt idx="20">
                  <c:v>15.413533834586467</c:v>
                </c:pt>
                <c:pt idx="21">
                  <c:v>16.165413533834585</c:v>
                </c:pt>
                <c:pt idx="22">
                  <c:v>16.917293233082706</c:v>
                </c:pt>
                <c:pt idx="23">
                  <c:v>17.669172932330827</c:v>
                </c:pt>
                <c:pt idx="24">
                  <c:v>18.421052631578945</c:v>
                </c:pt>
                <c:pt idx="25">
                  <c:v>19.172932330827066</c:v>
                </c:pt>
                <c:pt idx="26">
                  <c:v>19.924812030075188</c:v>
                </c:pt>
                <c:pt idx="27">
                  <c:v>20.676691729323309</c:v>
                </c:pt>
                <c:pt idx="28">
                  <c:v>21.428571428571427</c:v>
                </c:pt>
                <c:pt idx="29">
                  <c:v>22.180451127819548</c:v>
                </c:pt>
                <c:pt idx="30">
                  <c:v>22.93233082706767</c:v>
                </c:pt>
                <c:pt idx="31">
                  <c:v>23.684210526315788</c:v>
                </c:pt>
                <c:pt idx="32">
                  <c:v>24.436090225563909</c:v>
                </c:pt>
                <c:pt idx="33">
                  <c:v>25.18796992481203</c:v>
                </c:pt>
                <c:pt idx="34">
                  <c:v>25.939849624060148</c:v>
                </c:pt>
                <c:pt idx="35">
                  <c:v>26.69172932330827</c:v>
                </c:pt>
                <c:pt idx="36">
                  <c:v>27.443609022556391</c:v>
                </c:pt>
                <c:pt idx="37">
                  <c:v>28.195488721804509</c:v>
                </c:pt>
                <c:pt idx="38">
                  <c:v>28.94736842105263</c:v>
                </c:pt>
                <c:pt idx="39">
                  <c:v>29.699248120300751</c:v>
                </c:pt>
                <c:pt idx="40">
                  <c:v>30.451127819548873</c:v>
                </c:pt>
                <c:pt idx="41">
                  <c:v>31.203007518796991</c:v>
                </c:pt>
                <c:pt idx="42">
                  <c:v>31.954887218045112</c:v>
                </c:pt>
                <c:pt idx="43">
                  <c:v>32.70676691729323</c:v>
                </c:pt>
                <c:pt idx="44">
                  <c:v>33.458646616541351</c:v>
                </c:pt>
                <c:pt idx="45">
                  <c:v>34.210526315789473</c:v>
                </c:pt>
                <c:pt idx="46">
                  <c:v>34.962406015037594</c:v>
                </c:pt>
                <c:pt idx="47">
                  <c:v>35.714285714285715</c:v>
                </c:pt>
                <c:pt idx="48">
                  <c:v>36.46616541353383</c:v>
                </c:pt>
                <c:pt idx="49">
                  <c:v>37.218045112781951</c:v>
                </c:pt>
                <c:pt idx="50">
                  <c:v>37.969924812030072</c:v>
                </c:pt>
                <c:pt idx="51">
                  <c:v>38.721804511278194</c:v>
                </c:pt>
                <c:pt idx="52">
                  <c:v>39.473684210526315</c:v>
                </c:pt>
                <c:pt idx="53">
                  <c:v>40.225563909774436</c:v>
                </c:pt>
                <c:pt idx="54">
                  <c:v>40.977443609022558</c:v>
                </c:pt>
                <c:pt idx="55">
                  <c:v>41.729323308270672</c:v>
                </c:pt>
                <c:pt idx="56">
                  <c:v>42.481203007518793</c:v>
                </c:pt>
                <c:pt idx="57">
                  <c:v>43.233082706766915</c:v>
                </c:pt>
                <c:pt idx="58">
                  <c:v>43.984962406015036</c:v>
                </c:pt>
                <c:pt idx="59">
                  <c:v>44.736842105263158</c:v>
                </c:pt>
                <c:pt idx="60">
                  <c:v>45.488721804511279</c:v>
                </c:pt>
                <c:pt idx="61">
                  <c:v>46.240601503759393</c:v>
                </c:pt>
                <c:pt idx="62">
                  <c:v>46.992481203007515</c:v>
                </c:pt>
                <c:pt idx="63">
                  <c:v>47.744360902255636</c:v>
                </c:pt>
                <c:pt idx="64">
                  <c:v>48.496240601503757</c:v>
                </c:pt>
                <c:pt idx="65">
                  <c:v>49.248120300751879</c:v>
                </c:pt>
                <c:pt idx="66">
                  <c:v>50</c:v>
                </c:pt>
                <c:pt idx="67">
                  <c:v>50.751879699248121</c:v>
                </c:pt>
                <c:pt idx="68">
                  <c:v>51.503759398496236</c:v>
                </c:pt>
                <c:pt idx="69">
                  <c:v>52.255639097744357</c:v>
                </c:pt>
                <c:pt idx="70">
                  <c:v>53.007518796992478</c:v>
                </c:pt>
                <c:pt idx="71">
                  <c:v>53.7593984962406</c:v>
                </c:pt>
                <c:pt idx="72">
                  <c:v>54.511278195488721</c:v>
                </c:pt>
                <c:pt idx="73">
                  <c:v>55.263157894736842</c:v>
                </c:pt>
                <c:pt idx="74">
                  <c:v>56.015037593984957</c:v>
                </c:pt>
                <c:pt idx="75">
                  <c:v>56.766917293233078</c:v>
                </c:pt>
                <c:pt idx="76">
                  <c:v>57.518796992481199</c:v>
                </c:pt>
                <c:pt idx="77">
                  <c:v>58.270676691729321</c:v>
                </c:pt>
                <c:pt idx="78">
                  <c:v>59.022556390977442</c:v>
                </c:pt>
                <c:pt idx="79">
                  <c:v>59.774436090225564</c:v>
                </c:pt>
                <c:pt idx="80">
                  <c:v>60.526315789473685</c:v>
                </c:pt>
                <c:pt idx="81">
                  <c:v>61.278195488721799</c:v>
                </c:pt>
                <c:pt idx="82">
                  <c:v>62.030075187969921</c:v>
                </c:pt>
                <c:pt idx="83">
                  <c:v>62.781954887218042</c:v>
                </c:pt>
                <c:pt idx="84">
                  <c:v>63.533834586466163</c:v>
                </c:pt>
                <c:pt idx="85">
                  <c:v>64.285714285714278</c:v>
                </c:pt>
                <c:pt idx="86">
                  <c:v>65.037593984962399</c:v>
                </c:pt>
                <c:pt idx="87">
                  <c:v>65.78947368421052</c:v>
                </c:pt>
                <c:pt idx="88">
                  <c:v>66.541353383458642</c:v>
                </c:pt>
                <c:pt idx="89">
                  <c:v>67.293233082706763</c:v>
                </c:pt>
                <c:pt idx="90">
                  <c:v>68.045112781954884</c:v>
                </c:pt>
                <c:pt idx="91">
                  <c:v>68.796992481203006</c:v>
                </c:pt>
                <c:pt idx="92">
                  <c:v>69.548872180451127</c:v>
                </c:pt>
                <c:pt idx="93">
                  <c:v>70.300751879699249</c:v>
                </c:pt>
                <c:pt idx="94">
                  <c:v>71.05263157894737</c:v>
                </c:pt>
                <c:pt idx="95">
                  <c:v>71.804511278195491</c:v>
                </c:pt>
                <c:pt idx="96">
                  <c:v>72.556390977443598</c:v>
                </c:pt>
                <c:pt idx="97">
                  <c:v>73.30827067669172</c:v>
                </c:pt>
                <c:pt idx="98">
                  <c:v>74.060150375939841</c:v>
                </c:pt>
                <c:pt idx="99">
                  <c:v>74.812030075187963</c:v>
                </c:pt>
                <c:pt idx="100">
                  <c:v>75.563909774436084</c:v>
                </c:pt>
                <c:pt idx="101">
                  <c:v>76.315789473684205</c:v>
                </c:pt>
                <c:pt idx="102">
                  <c:v>77.067669172932327</c:v>
                </c:pt>
                <c:pt idx="103">
                  <c:v>77.819548872180448</c:v>
                </c:pt>
                <c:pt idx="104">
                  <c:v>78.571428571428569</c:v>
                </c:pt>
                <c:pt idx="105">
                  <c:v>79.323308270676691</c:v>
                </c:pt>
                <c:pt idx="106">
                  <c:v>80.075187969924812</c:v>
                </c:pt>
                <c:pt idx="107">
                  <c:v>80.827067669172934</c:v>
                </c:pt>
                <c:pt idx="108">
                  <c:v>81.578947368421055</c:v>
                </c:pt>
                <c:pt idx="109">
                  <c:v>82.330827067669162</c:v>
                </c:pt>
                <c:pt idx="110">
                  <c:v>83.082706766917283</c:v>
                </c:pt>
                <c:pt idx="111">
                  <c:v>83.834586466165405</c:v>
                </c:pt>
                <c:pt idx="112">
                  <c:v>84.586466165413526</c:v>
                </c:pt>
                <c:pt idx="113">
                  <c:v>85.338345864661648</c:v>
                </c:pt>
                <c:pt idx="114">
                  <c:v>86.090225563909769</c:v>
                </c:pt>
                <c:pt idx="115">
                  <c:v>86.84210526315789</c:v>
                </c:pt>
                <c:pt idx="116">
                  <c:v>87.593984962406012</c:v>
                </c:pt>
                <c:pt idx="117">
                  <c:v>88.345864661654133</c:v>
                </c:pt>
                <c:pt idx="118">
                  <c:v>89.097744360902254</c:v>
                </c:pt>
                <c:pt idx="119">
                  <c:v>89.849624060150376</c:v>
                </c:pt>
                <c:pt idx="120">
                  <c:v>90.601503759398497</c:v>
                </c:pt>
                <c:pt idx="121">
                  <c:v>91.353383458646618</c:v>
                </c:pt>
                <c:pt idx="122">
                  <c:v>92.105263157894726</c:v>
                </c:pt>
                <c:pt idx="123">
                  <c:v>92.857142857142847</c:v>
                </c:pt>
                <c:pt idx="124">
                  <c:v>93.609022556390968</c:v>
                </c:pt>
                <c:pt idx="125">
                  <c:v>94.36090225563909</c:v>
                </c:pt>
                <c:pt idx="126">
                  <c:v>95.112781954887211</c:v>
                </c:pt>
                <c:pt idx="127">
                  <c:v>95.864661654135332</c:v>
                </c:pt>
                <c:pt idx="128">
                  <c:v>96.616541353383454</c:v>
                </c:pt>
                <c:pt idx="129">
                  <c:v>97.368421052631575</c:v>
                </c:pt>
                <c:pt idx="130">
                  <c:v>98.120300751879697</c:v>
                </c:pt>
                <c:pt idx="131">
                  <c:v>98.872180451127818</c:v>
                </c:pt>
                <c:pt idx="132">
                  <c:v>99.624060150375939</c:v>
                </c:pt>
              </c:numCache>
            </c:numRef>
          </c:xVal>
          <c:yVal>
            <c:numRef>
              <c:f>'R5'!$O$26:$O$158</c:f>
              <c:numCache>
                <c:formatCode>General</c:formatCode>
                <c:ptCount val="133"/>
                <c:pt idx="0">
                  <c:v>305000</c:v>
                </c:pt>
                <c:pt idx="1">
                  <c:v>339995</c:v>
                </c:pt>
                <c:pt idx="2">
                  <c:v>359000</c:v>
                </c:pt>
                <c:pt idx="3">
                  <c:v>365000</c:v>
                </c:pt>
                <c:pt idx="4">
                  <c:v>369900</c:v>
                </c:pt>
                <c:pt idx="5">
                  <c:v>379800</c:v>
                </c:pt>
                <c:pt idx="6">
                  <c:v>449000</c:v>
                </c:pt>
                <c:pt idx="7">
                  <c:v>530000</c:v>
                </c:pt>
                <c:pt idx="8">
                  <c:v>549000</c:v>
                </c:pt>
                <c:pt idx="9">
                  <c:v>549950</c:v>
                </c:pt>
                <c:pt idx="10">
                  <c:v>625000</c:v>
                </c:pt>
                <c:pt idx="11">
                  <c:v>649800</c:v>
                </c:pt>
                <c:pt idx="12">
                  <c:v>649950</c:v>
                </c:pt>
                <c:pt idx="13">
                  <c:v>655000</c:v>
                </c:pt>
                <c:pt idx="14">
                  <c:v>675000</c:v>
                </c:pt>
                <c:pt idx="15">
                  <c:v>684500</c:v>
                </c:pt>
                <c:pt idx="16">
                  <c:v>685000</c:v>
                </c:pt>
                <c:pt idx="17">
                  <c:v>689888</c:v>
                </c:pt>
                <c:pt idx="18">
                  <c:v>698000</c:v>
                </c:pt>
                <c:pt idx="19">
                  <c:v>707990</c:v>
                </c:pt>
                <c:pt idx="20">
                  <c:v>725000</c:v>
                </c:pt>
                <c:pt idx="21">
                  <c:v>750000</c:v>
                </c:pt>
                <c:pt idx="22">
                  <c:v>750000</c:v>
                </c:pt>
                <c:pt idx="23">
                  <c:v>765000</c:v>
                </c:pt>
                <c:pt idx="24">
                  <c:v>769000</c:v>
                </c:pt>
                <c:pt idx="25">
                  <c:v>769990</c:v>
                </c:pt>
                <c:pt idx="26">
                  <c:v>799000</c:v>
                </c:pt>
                <c:pt idx="27">
                  <c:v>799000</c:v>
                </c:pt>
                <c:pt idx="28">
                  <c:v>829950</c:v>
                </c:pt>
                <c:pt idx="29">
                  <c:v>835000</c:v>
                </c:pt>
                <c:pt idx="30">
                  <c:v>850000</c:v>
                </c:pt>
                <c:pt idx="31">
                  <c:v>850000</c:v>
                </c:pt>
                <c:pt idx="32">
                  <c:v>888000</c:v>
                </c:pt>
                <c:pt idx="33">
                  <c:v>891990</c:v>
                </c:pt>
                <c:pt idx="34">
                  <c:v>892000</c:v>
                </c:pt>
                <c:pt idx="35">
                  <c:v>899000</c:v>
                </c:pt>
                <c:pt idx="36">
                  <c:v>908000</c:v>
                </c:pt>
                <c:pt idx="37">
                  <c:v>949000</c:v>
                </c:pt>
                <c:pt idx="38">
                  <c:v>949950</c:v>
                </c:pt>
                <c:pt idx="39">
                  <c:v>949950</c:v>
                </c:pt>
                <c:pt idx="40">
                  <c:v>950000</c:v>
                </c:pt>
                <c:pt idx="41">
                  <c:v>950000</c:v>
                </c:pt>
                <c:pt idx="42">
                  <c:v>950000</c:v>
                </c:pt>
                <c:pt idx="43">
                  <c:v>975000</c:v>
                </c:pt>
                <c:pt idx="44">
                  <c:v>979000</c:v>
                </c:pt>
                <c:pt idx="45">
                  <c:v>985000</c:v>
                </c:pt>
                <c:pt idx="46">
                  <c:v>998000</c:v>
                </c:pt>
                <c:pt idx="47">
                  <c:v>999950</c:v>
                </c:pt>
                <c:pt idx="48">
                  <c:v>1049000</c:v>
                </c:pt>
                <c:pt idx="49">
                  <c:v>1088000</c:v>
                </c:pt>
                <c:pt idx="50">
                  <c:v>1098888</c:v>
                </c:pt>
                <c:pt idx="51">
                  <c:v>1195000</c:v>
                </c:pt>
                <c:pt idx="52">
                  <c:v>1198888</c:v>
                </c:pt>
                <c:pt idx="53">
                  <c:v>1208000</c:v>
                </c:pt>
                <c:pt idx="54">
                  <c:v>1239000</c:v>
                </c:pt>
                <c:pt idx="55">
                  <c:v>1250000</c:v>
                </c:pt>
                <c:pt idx="56">
                  <c:v>1288000</c:v>
                </c:pt>
                <c:pt idx="57">
                  <c:v>1300000</c:v>
                </c:pt>
                <c:pt idx="58">
                  <c:v>1325000</c:v>
                </c:pt>
                <c:pt idx="59">
                  <c:v>1350000</c:v>
                </c:pt>
                <c:pt idx="60">
                  <c:v>1374950</c:v>
                </c:pt>
                <c:pt idx="61">
                  <c:v>1399988</c:v>
                </c:pt>
                <c:pt idx="62">
                  <c:v>1400000</c:v>
                </c:pt>
                <c:pt idx="63">
                  <c:v>1479800</c:v>
                </c:pt>
                <c:pt idx="64">
                  <c:v>1490000</c:v>
                </c:pt>
                <c:pt idx="65">
                  <c:v>1495555</c:v>
                </c:pt>
                <c:pt idx="66">
                  <c:v>1498000</c:v>
                </c:pt>
                <c:pt idx="67">
                  <c:v>1498000</c:v>
                </c:pt>
                <c:pt idx="68">
                  <c:v>1500000</c:v>
                </c:pt>
                <c:pt idx="69">
                  <c:v>1549000</c:v>
                </c:pt>
                <c:pt idx="70">
                  <c:v>1575000</c:v>
                </c:pt>
                <c:pt idx="71">
                  <c:v>1649000</c:v>
                </c:pt>
                <c:pt idx="72">
                  <c:v>1649995</c:v>
                </c:pt>
                <c:pt idx="73">
                  <c:v>1649999</c:v>
                </c:pt>
                <c:pt idx="74">
                  <c:v>1650000</c:v>
                </c:pt>
                <c:pt idx="75">
                  <c:v>1690000</c:v>
                </c:pt>
                <c:pt idx="76">
                  <c:v>1695000</c:v>
                </c:pt>
                <c:pt idx="77">
                  <c:v>1799000</c:v>
                </c:pt>
                <c:pt idx="78">
                  <c:v>1800000</c:v>
                </c:pt>
                <c:pt idx="79">
                  <c:v>1850000</c:v>
                </c:pt>
                <c:pt idx="80">
                  <c:v>1898000</c:v>
                </c:pt>
                <c:pt idx="81">
                  <c:v>1988000</c:v>
                </c:pt>
                <c:pt idx="82">
                  <c:v>1988000</c:v>
                </c:pt>
                <c:pt idx="83">
                  <c:v>1988888</c:v>
                </c:pt>
                <c:pt idx="84">
                  <c:v>1998000</c:v>
                </c:pt>
                <c:pt idx="85">
                  <c:v>1998000</c:v>
                </c:pt>
                <c:pt idx="86">
                  <c:v>1998888</c:v>
                </c:pt>
                <c:pt idx="87">
                  <c:v>1999000</c:v>
                </c:pt>
                <c:pt idx="88">
                  <c:v>2100000</c:v>
                </c:pt>
                <c:pt idx="89">
                  <c:v>2198800</c:v>
                </c:pt>
                <c:pt idx="90">
                  <c:v>2298000</c:v>
                </c:pt>
                <c:pt idx="91">
                  <c:v>2350000</c:v>
                </c:pt>
                <c:pt idx="92">
                  <c:v>2350000</c:v>
                </c:pt>
                <c:pt idx="93">
                  <c:v>2354000</c:v>
                </c:pt>
                <c:pt idx="94">
                  <c:v>2398000</c:v>
                </c:pt>
                <c:pt idx="95">
                  <c:v>2450000</c:v>
                </c:pt>
                <c:pt idx="96">
                  <c:v>2460000</c:v>
                </c:pt>
                <c:pt idx="97">
                  <c:v>2490000</c:v>
                </c:pt>
                <c:pt idx="98">
                  <c:v>2495000</c:v>
                </c:pt>
                <c:pt idx="99">
                  <c:v>2499800</c:v>
                </c:pt>
                <c:pt idx="100">
                  <c:v>2500000</c:v>
                </c:pt>
                <c:pt idx="101">
                  <c:v>2649950</c:v>
                </c:pt>
                <c:pt idx="102">
                  <c:v>2689950</c:v>
                </c:pt>
                <c:pt idx="103">
                  <c:v>2698000</c:v>
                </c:pt>
                <c:pt idx="104">
                  <c:v>2725000</c:v>
                </c:pt>
                <c:pt idx="105">
                  <c:v>2750000</c:v>
                </c:pt>
                <c:pt idx="106">
                  <c:v>2785950</c:v>
                </c:pt>
                <c:pt idx="107">
                  <c:v>2788880</c:v>
                </c:pt>
                <c:pt idx="108">
                  <c:v>2836000</c:v>
                </c:pt>
                <c:pt idx="109">
                  <c:v>2848000</c:v>
                </c:pt>
                <c:pt idx="110">
                  <c:v>2880000</c:v>
                </c:pt>
                <c:pt idx="111">
                  <c:v>2895000</c:v>
                </c:pt>
                <c:pt idx="112">
                  <c:v>2949995</c:v>
                </c:pt>
                <c:pt idx="113">
                  <c:v>2988000</c:v>
                </c:pt>
                <c:pt idx="114">
                  <c:v>3078950</c:v>
                </c:pt>
                <c:pt idx="115">
                  <c:v>3188888</c:v>
                </c:pt>
                <c:pt idx="116">
                  <c:v>3198000</c:v>
                </c:pt>
                <c:pt idx="117">
                  <c:v>3250000</c:v>
                </c:pt>
                <c:pt idx="118">
                  <c:v>3488888</c:v>
                </c:pt>
                <c:pt idx="119">
                  <c:v>3498000</c:v>
                </c:pt>
                <c:pt idx="120">
                  <c:v>3499000</c:v>
                </c:pt>
                <c:pt idx="121">
                  <c:v>3588888</c:v>
                </c:pt>
                <c:pt idx="122">
                  <c:v>3588888</c:v>
                </c:pt>
                <c:pt idx="123">
                  <c:v>3699000</c:v>
                </c:pt>
                <c:pt idx="124">
                  <c:v>3800000</c:v>
                </c:pt>
                <c:pt idx="125">
                  <c:v>3898000</c:v>
                </c:pt>
                <c:pt idx="126">
                  <c:v>3988800</c:v>
                </c:pt>
                <c:pt idx="127">
                  <c:v>4500000</c:v>
                </c:pt>
                <c:pt idx="128">
                  <c:v>4588000</c:v>
                </c:pt>
                <c:pt idx="129">
                  <c:v>4988000</c:v>
                </c:pt>
                <c:pt idx="130">
                  <c:v>5980000</c:v>
                </c:pt>
                <c:pt idx="131">
                  <c:v>6888000</c:v>
                </c:pt>
                <c:pt idx="132">
                  <c:v>9988000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C-4B39-B99A-55468F28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85360"/>
        <c:axId val="545689624"/>
      </c:scatterChart>
      <c:valAx>
        <c:axId val="5456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9624"/>
        <c:crosses val="autoZero"/>
        <c:crossBetween val="midCat"/>
      </c:valAx>
      <c:valAx>
        <c:axId val="5456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</a:t>
            </a:r>
            <a:r>
              <a:rPr lang="en-US" baseline="0"/>
              <a:t> FEET Z-Score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'Z-Score'!$E$2:$E$141</c:f>
              <c:numCache>
                <c:formatCode>General</c:formatCode>
                <c:ptCount val="140"/>
                <c:pt idx="0">
                  <c:v>1730</c:v>
                </c:pt>
                <c:pt idx="1">
                  <c:v>810</c:v>
                </c:pt>
                <c:pt idx="2">
                  <c:v>3530</c:v>
                </c:pt>
                <c:pt idx="3">
                  <c:v>3600</c:v>
                </c:pt>
                <c:pt idx="4">
                  <c:v>1380</c:v>
                </c:pt>
                <c:pt idx="5">
                  <c:v>2857</c:v>
                </c:pt>
                <c:pt idx="6">
                  <c:v>1105</c:v>
                </c:pt>
                <c:pt idx="7">
                  <c:v>2460</c:v>
                </c:pt>
                <c:pt idx="8">
                  <c:v>2740</c:v>
                </c:pt>
                <c:pt idx="9">
                  <c:v>2437</c:v>
                </c:pt>
                <c:pt idx="10">
                  <c:v>4304</c:v>
                </c:pt>
                <c:pt idx="11">
                  <c:v>2120</c:v>
                </c:pt>
                <c:pt idx="12">
                  <c:v>5780</c:v>
                </c:pt>
                <c:pt idx="13">
                  <c:v>1001</c:v>
                </c:pt>
                <c:pt idx="14">
                  <c:v>1919</c:v>
                </c:pt>
                <c:pt idx="15">
                  <c:v>1351</c:v>
                </c:pt>
                <c:pt idx="16">
                  <c:v>1640</c:v>
                </c:pt>
                <c:pt idx="17">
                  <c:v>1750</c:v>
                </c:pt>
                <c:pt idx="18">
                  <c:v>4560</c:v>
                </c:pt>
                <c:pt idx="19">
                  <c:v>3400</c:v>
                </c:pt>
                <c:pt idx="20">
                  <c:v>1970</c:v>
                </c:pt>
                <c:pt idx="21">
                  <c:v>2300</c:v>
                </c:pt>
                <c:pt idx="22">
                  <c:v>2020</c:v>
                </c:pt>
                <c:pt idx="23">
                  <c:v>2570</c:v>
                </c:pt>
                <c:pt idx="24">
                  <c:v>2330</c:v>
                </c:pt>
                <c:pt idx="25">
                  <c:v>1400</c:v>
                </c:pt>
                <c:pt idx="26">
                  <c:v>1440</c:v>
                </c:pt>
                <c:pt idx="27">
                  <c:v>4800</c:v>
                </c:pt>
                <c:pt idx="28">
                  <c:v>1430</c:v>
                </c:pt>
                <c:pt idx="29">
                  <c:v>1250</c:v>
                </c:pt>
                <c:pt idx="30">
                  <c:v>1008</c:v>
                </c:pt>
                <c:pt idx="31">
                  <c:v>2570</c:v>
                </c:pt>
                <c:pt idx="32">
                  <c:v>5050</c:v>
                </c:pt>
                <c:pt idx="33">
                  <c:v>2690</c:v>
                </c:pt>
                <c:pt idx="34">
                  <c:v>4140</c:v>
                </c:pt>
                <c:pt idx="35">
                  <c:v>4850</c:v>
                </c:pt>
                <c:pt idx="36">
                  <c:v>2200</c:v>
                </c:pt>
                <c:pt idx="37">
                  <c:v>2270</c:v>
                </c:pt>
                <c:pt idx="38">
                  <c:v>4381</c:v>
                </c:pt>
                <c:pt idx="39">
                  <c:v>3770</c:v>
                </c:pt>
                <c:pt idx="40">
                  <c:v>4600</c:v>
                </c:pt>
                <c:pt idx="41">
                  <c:v>3770</c:v>
                </c:pt>
                <c:pt idx="42">
                  <c:v>2002</c:v>
                </c:pt>
                <c:pt idx="43">
                  <c:v>4586</c:v>
                </c:pt>
                <c:pt idx="44">
                  <c:v>4380</c:v>
                </c:pt>
                <c:pt idx="45">
                  <c:v>2288</c:v>
                </c:pt>
                <c:pt idx="46">
                  <c:v>2040</c:v>
                </c:pt>
                <c:pt idx="47">
                  <c:v>5090</c:v>
                </c:pt>
                <c:pt idx="48">
                  <c:v>2260</c:v>
                </c:pt>
                <c:pt idx="49">
                  <c:v>5701</c:v>
                </c:pt>
                <c:pt idx="50">
                  <c:v>1751</c:v>
                </c:pt>
                <c:pt idx="51">
                  <c:v>3180</c:v>
                </c:pt>
                <c:pt idx="52">
                  <c:v>1320</c:v>
                </c:pt>
                <c:pt idx="53">
                  <c:v>2740</c:v>
                </c:pt>
                <c:pt idx="54">
                  <c:v>5489</c:v>
                </c:pt>
                <c:pt idx="55">
                  <c:v>15360</c:v>
                </c:pt>
                <c:pt idx="56">
                  <c:v>7594</c:v>
                </c:pt>
                <c:pt idx="57">
                  <c:v>2520</c:v>
                </c:pt>
                <c:pt idx="58">
                  <c:v>4130</c:v>
                </c:pt>
                <c:pt idx="59">
                  <c:v>2812</c:v>
                </c:pt>
                <c:pt idx="60">
                  <c:v>5360</c:v>
                </c:pt>
                <c:pt idx="61">
                  <c:v>1254</c:v>
                </c:pt>
                <c:pt idx="62">
                  <c:v>1474</c:v>
                </c:pt>
                <c:pt idx="63">
                  <c:v>4848</c:v>
                </c:pt>
                <c:pt idx="64">
                  <c:v>5761</c:v>
                </c:pt>
                <c:pt idx="65">
                  <c:v>3914</c:v>
                </c:pt>
                <c:pt idx="66">
                  <c:v>3850</c:v>
                </c:pt>
                <c:pt idx="67">
                  <c:v>5130</c:v>
                </c:pt>
                <c:pt idx="68">
                  <c:v>4568</c:v>
                </c:pt>
                <c:pt idx="69">
                  <c:v>4998</c:v>
                </c:pt>
                <c:pt idx="70">
                  <c:v>889</c:v>
                </c:pt>
                <c:pt idx="71">
                  <c:v>4309</c:v>
                </c:pt>
                <c:pt idx="72">
                  <c:v>1360</c:v>
                </c:pt>
                <c:pt idx="73">
                  <c:v>6200</c:v>
                </c:pt>
                <c:pt idx="74">
                  <c:v>3390</c:v>
                </c:pt>
                <c:pt idx="75">
                  <c:v>2620</c:v>
                </c:pt>
                <c:pt idx="76">
                  <c:v>1700</c:v>
                </c:pt>
                <c:pt idx="77">
                  <c:v>5102</c:v>
                </c:pt>
                <c:pt idx="78">
                  <c:v>6389</c:v>
                </c:pt>
                <c:pt idx="79">
                  <c:v>8277</c:v>
                </c:pt>
                <c:pt idx="80">
                  <c:v>4397</c:v>
                </c:pt>
                <c:pt idx="81">
                  <c:v>1558</c:v>
                </c:pt>
                <c:pt idx="82">
                  <c:v>3800</c:v>
                </c:pt>
                <c:pt idx="83">
                  <c:v>2540</c:v>
                </c:pt>
                <c:pt idx="84">
                  <c:v>2420</c:v>
                </c:pt>
                <c:pt idx="85">
                  <c:v>2750</c:v>
                </c:pt>
                <c:pt idx="86">
                  <c:v>3470</c:v>
                </c:pt>
                <c:pt idx="87">
                  <c:v>3560</c:v>
                </c:pt>
                <c:pt idx="88">
                  <c:v>1012</c:v>
                </c:pt>
                <c:pt idx="89">
                  <c:v>4645</c:v>
                </c:pt>
                <c:pt idx="90">
                  <c:v>6500</c:v>
                </c:pt>
                <c:pt idx="91">
                  <c:v>7950</c:v>
                </c:pt>
                <c:pt idx="92">
                  <c:v>5030</c:v>
                </c:pt>
                <c:pt idx="93">
                  <c:v>2480</c:v>
                </c:pt>
                <c:pt idx="94">
                  <c:v>4987</c:v>
                </c:pt>
                <c:pt idx="95">
                  <c:v>2270</c:v>
                </c:pt>
                <c:pt idx="96">
                  <c:v>978</c:v>
                </c:pt>
                <c:pt idx="97">
                  <c:v>3360</c:v>
                </c:pt>
                <c:pt idx="98">
                  <c:v>2340</c:v>
                </c:pt>
                <c:pt idx="99">
                  <c:v>3006</c:v>
                </c:pt>
                <c:pt idx="100">
                  <c:v>4400</c:v>
                </c:pt>
                <c:pt idx="101">
                  <c:v>3580</c:v>
                </c:pt>
                <c:pt idx="102">
                  <c:v>2140</c:v>
                </c:pt>
                <c:pt idx="103">
                  <c:v>6494</c:v>
                </c:pt>
                <c:pt idx="104">
                  <c:v>3580</c:v>
                </c:pt>
                <c:pt idx="105">
                  <c:v>1018</c:v>
                </c:pt>
                <c:pt idx="106">
                  <c:v>3770</c:v>
                </c:pt>
                <c:pt idx="107">
                  <c:v>6340</c:v>
                </c:pt>
                <c:pt idx="108">
                  <c:v>3030</c:v>
                </c:pt>
                <c:pt idx="109">
                  <c:v>6348</c:v>
                </c:pt>
                <c:pt idx="110">
                  <c:v>1796</c:v>
                </c:pt>
                <c:pt idx="111">
                  <c:v>9116</c:v>
                </c:pt>
                <c:pt idx="112">
                  <c:v>2150</c:v>
                </c:pt>
                <c:pt idx="113">
                  <c:v>14140</c:v>
                </c:pt>
                <c:pt idx="114">
                  <c:v>5400</c:v>
                </c:pt>
                <c:pt idx="115">
                  <c:v>5450</c:v>
                </c:pt>
                <c:pt idx="116">
                  <c:v>1250</c:v>
                </c:pt>
                <c:pt idx="117">
                  <c:v>4194</c:v>
                </c:pt>
                <c:pt idx="118">
                  <c:v>3820</c:v>
                </c:pt>
                <c:pt idx="119">
                  <c:v>5060</c:v>
                </c:pt>
                <c:pt idx="120">
                  <c:v>3982</c:v>
                </c:pt>
                <c:pt idx="121">
                  <c:v>4881</c:v>
                </c:pt>
                <c:pt idx="122">
                  <c:v>3970</c:v>
                </c:pt>
                <c:pt idx="123">
                  <c:v>1180</c:v>
                </c:pt>
                <c:pt idx="124">
                  <c:v>5300</c:v>
                </c:pt>
                <c:pt idx="125">
                  <c:v>8058</c:v>
                </c:pt>
                <c:pt idx="126">
                  <c:v>4070</c:v>
                </c:pt>
                <c:pt idx="127">
                  <c:v>2570</c:v>
                </c:pt>
                <c:pt idx="128">
                  <c:v>2768</c:v>
                </c:pt>
                <c:pt idx="129">
                  <c:v>1680</c:v>
                </c:pt>
                <c:pt idx="130">
                  <c:v>10088</c:v>
                </c:pt>
                <c:pt idx="131">
                  <c:v>2700</c:v>
                </c:pt>
                <c:pt idx="132">
                  <c:v>6369</c:v>
                </c:pt>
                <c:pt idx="133">
                  <c:v>5927</c:v>
                </c:pt>
                <c:pt idx="134">
                  <c:v>2750</c:v>
                </c:pt>
                <c:pt idx="135">
                  <c:v>3240</c:v>
                </c:pt>
                <c:pt idx="136">
                  <c:v>15975</c:v>
                </c:pt>
                <c:pt idx="137">
                  <c:v>2000</c:v>
                </c:pt>
                <c:pt idx="138">
                  <c:v>5970</c:v>
                </c:pt>
                <c:pt idx="139">
                  <c:v>2906</c:v>
                </c:pt>
              </c:numCache>
            </c:numRef>
          </c:xVal>
          <c:yVal>
            <c:numRef>
              <c:f>'Z-Score'!$M$2:$M$141</c:f>
              <c:numCache>
                <c:formatCode>General</c:formatCode>
                <c:ptCount val="140"/>
                <c:pt idx="0">
                  <c:v>-0.81401426678613309</c:v>
                </c:pt>
                <c:pt idx="1">
                  <c:v>-1.1803081736940049</c:v>
                </c:pt>
                <c:pt idx="2">
                  <c:v>-9.7352275009862224E-2</c:v>
                </c:pt>
                <c:pt idx="3">
                  <c:v>-6.9482086440785032E-2</c:v>
                </c:pt>
                <c:pt idx="4">
                  <c:v>-0.95336520963151905</c:v>
                </c:pt>
                <c:pt idx="5">
                  <c:v>-0.36530423082399016</c:v>
                </c:pt>
                <c:pt idx="6">
                  <c:v>-1.0628552361528938</c:v>
                </c:pt>
                <c:pt idx="7">
                  <c:v>-0.52336801456575655</c:v>
                </c:pt>
                <c:pt idx="8">
                  <c:v>-0.41188726028944778</c:v>
                </c:pt>
                <c:pt idx="9">
                  <c:v>-0.53252536223845337</c:v>
                </c:pt>
                <c:pt idx="10">
                  <c:v>0.21081238145393422</c:v>
                </c:pt>
                <c:pt idx="11">
                  <c:v>-0.65873750190127434</c:v>
                </c:pt>
                <c:pt idx="12">
                  <c:v>0.79847521471047633</c:v>
                </c:pt>
                <c:pt idx="13">
                  <c:v>-1.1042623734555228</c:v>
                </c:pt>
                <c:pt idx="14">
                  <c:v>-0.73876475764962457</c:v>
                </c:pt>
                <c:pt idx="15">
                  <c:v>-0.96491143061013673</c:v>
                </c:pt>
                <c:pt idx="16">
                  <c:v>-0.84984736637494662</c:v>
                </c:pt>
                <c:pt idx="17">
                  <c:v>-0.80605135576639675</c:v>
                </c:pt>
                <c:pt idx="18">
                  <c:v>0.31273764250655939</c:v>
                </c:pt>
                <c:pt idx="19">
                  <c:v>-0.14911119663814845</c:v>
                </c:pt>
                <c:pt idx="20">
                  <c:v>-0.718459334549297</c:v>
                </c:pt>
                <c:pt idx="21">
                  <c:v>-0.58707130272364727</c:v>
                </c:pt>
                <c:pt idx="22">
                  <c:v>-0.69855205699995604</c:v>
                </c:pt>
                <c:pt idx="23">
                  <c:v>-0.47957200395720667</c:v>
                </c:pt>
                <c:pt idx="24">
                  <c:v>-0.57512693619404276</c:v>
                </c:pt>
                <c:pt idx="25">
                  <c:v>-0.94540229861178271</c:v>
                </c:pt>
                <c:pt idx="26">
                  <c:v>-0.92947647657231003</c:v>
                </c:pt>
                <c:pt idx="27">
                  <c:v>0.40829257474339553</c:v>
                </c:pt>
                <c:pt idx="28">
                  <c:v>-0.9334579320821782</c:v>
                </c:pt>
                <c:pt idx="29">
                  <c:v>-1.0051241312598054</c:v>
                </c:pt>
                <c:pt idx="30">
                  <c:v>-1.1014753545986151</c:v>
                </c:pt>
                <c:pt idx="31">
                  <c:v>-0.47957200395720667</c:v>
                </c:pt>
                <c:pt idx="32">
                  <c:v>0.50782896249009979</c:v>
                </c:pt>
                <c:pt idx="33">
                  <c:v>-0.43179453783878863</c:v>
                </c:pt>
                <c:pt idx="34">
                  <c:v>0.14551651109209621</c:v>
                </c:pt>
                <c:pt idx="35">
                  <c:v>0.42819985229273638</c:v>
                </c:pt>
                <c:pt idx="36">
                  <c:v>-0.62688585782232897</c:v>
                </c:pt>
                <c:pt idx="37">
                  <c:v>-0.59901566925325178</c:v>
                </c:pt>
                <c:pt idx="38">
                  <c:v>0.24146958887991915</c:v>
                </c:pt>
                <c:pt idx="39">
                  <c:v>-1.7973427730261203E-3</c:v>
                </c:pt>
                <c:pt idx="40">
                  <c:v>0.32866346454603207</c:v>
                </c:pt>
                <c:pt idx="41">
                  <c:v>-1.7973427730261203E-3</c:v>
                </c:pt>
                <c:pt idx="42">
                  <c:v>-0.70571867691771883</c:v>
                </c:pt>
                <c:pt idx="43">
                  <c:v>0.32308942683221664</c:v>
                </c:pt>
                <c:pt idx="44">
                  <c:v>0.24107144332893232</c:v>
                </c:pt>
                <c:pt idx="45">
                  <c:v>-0.5918490493354891</c:v>
                </c:pt>
                <c:pt idx="46">
                  <c:v>-0.6905891459802197</c:v>
                </c:pt>
                <c:pt idx="47">
                  <c:v>0.52375478452957247</c:v>
                </c:pt>
                <c:pt idx="48">
                  <c:v>-0.60299712476311995</c:v>
                </c:pt>
                <c:pt idx="49">
                  <c:v>0.7670217161825178</c:v>
                </c:pt>
                <c:pt idx="50">
                  <c:v>-0.80565321021540992</c:v>
                </c:pt>
                <c:pt idx="51">
                  <c:v>-0.23670321785524823</c:v>
                </c:pt>
                <c:pt idx="52">
                  <c:v>-0.97725394269072807</c:v>
                </c:pt>
                <c:pt idx="53">
                  <c:v>-0.41188726028944778</c:v>
                </c:pt>
                <c:pt idx="54">
                  <c:v>0.68261485937331257</c:v>
                </c:pt>
                <c:pt idx="55">
                  <c:v>4.6127095931641842</c:v>
                </c:pt>
                <c:pt idx="56">
                  <c:v>1.5207112442005626</c:v>
                </c:pt>
                <c:pt idx="57">
                  <c:v>-0.49947928150654752</c:v>
                </c:pt>
                <c:pt idx="58">
                  <c:v>0.14153505558222804</c:v>
                </c:pt>
                <c:pt idx="59">
                  <c:v>-0.38322078061839693</c:v>
                </c:pt>
                <c:pt idx="60">
                  <c:v>0.63125408329601307</c:v>
                </c:pt>
                <c:pt idx="61">
                  <c:v>-1.0035315490558581</c:v>
                </c:pt>
                <c:pt idx="62">
                  <c:v>-0.91593952783875821</c:v>
                </c:pt>
                <c:pt idx="63">
                  <c:v>0.42740356119076273</c:v>
                </c:pt>
                <c:pt idx="64">
                  <c:v>0.79091044924172682</c:v>
                </c:pt>
                <c:pt idx="65">
                  <c:v>5.5535616569075547E-2</c:v>
                </c:pt>
                <c:pt idx="66">
                  <c:v>3.005430130591925E-2</c:v>
                </c:pt>
                <c:pt idx="67">
                  <c:v>0.53968060656904515</c:v>
                </c:pt>
                <c:pt idx="68">
                  <c:v>0.31592280691445396</c:v>
                </c:pt>
                <c:pt idx="69">
                  <c:v>0.48712539383878534</c:v>
                </c:pt>
                <c:pt idx="70">
                  <c:v>-1.1488546751660462</c:v>
                </c:pt>
                <c:pt idx="71">
                  <c:v>0.2128031092088683</c:v>
                </c:pt>
                <c:pt idx="72">
                  <c:v>-0.96132812065125539</c:v>
                </c:pt>
                <c:pt idx="73">
                  <c:v>0.96569634612493949</c:v>
                </c:pt>
                <c:pt idx="74">
                  <c:v>-0.15309265214801662</c:v>
                </c:pt>
                <c:pt idx="75">
                  <c:v>-0.45966472640786582</c:v>
                </c:pt>
                <c:pt idx="76">
                  <c:v>-0.8259586333157376</c:v>
                </c:pt>
                <c:pt idx="77">
                  <c:v>0.5285325311414143</c:v>
                </c:pt>
                <c:pt idx="78">
                  <c:v>1.0409458552614479</c:v>
                </c:pt>
                <c:pt idx="79">
                  <c:v>1.7926446555245588</c:v>
                </c:pt>
                <c:pt idx="80">
                  <c:v>0.24783991769570821</c:v>
                </c:pt>
                <c:pt idx="81">
                  <c:v>-0.88249530155586564</c:v>
                </c:pt>
                <c:pt idx="82">
                  <c:v>1.0147023756578393E-2</c:v>
                </c:pt>
                <c:pt idx="83">
                  <c:v>-0.49151637048681118</c:v>
                </c:pt>
                <c:pt idx="84">
                  <c:v>-0.53929383660522923</c:v>
                </c:pt>
                <c:pt idx="85">
                  <c:v>-0.40790580477957961</c:v>
                </c:pt>
                <c:pt idx="86">
                  <c:v>-0.12124100806907126</c:v>
                </c:pt>
                <c:pt idx="87">
                  <c:v>-8.5407908480257713E-2</c:v>
                </c:pt>
                <c:pt idx="88">
                  <c:v>-1.0998827723946678</c:v>
                </c:pt>
                <c:pt idx="89">
                  <c:v>0.34658001434043889</c:v>
                </c:pt>
                <c:pt idx="90">
                  <c:v>1.0851400114209846</c:v>
                </c:pt>
                <c:pt idx="91">
                  <c:v>1.6624510603518694</c:v>
                </c:pt>
                <c:pt idx="92">
                  <c:v>0.49986605147036345</c:v>
                </c:pt>
                <c:pt idx="93">
                  <c:v>-0.5154051035460202</c:v>
                </c:pt>
                <c:pt idx="94">
                  <c:v>0.48274579277793034</c:v>
                </c:pt>
                <c:pt idx="95">
                  <c:v>-0.59901566925325178</c:v>
                </c:pt>
                <c:pt idx="96">
                  <c:v>-1.1134197211282195</c:v>
                </c:pt>
                <c:pt idx="97">
                  <c:v>-0.16503701867762113</c:v>
                </c:pt>
                <c:pt idx="98">
                  <c:v>-0.57114548068417459</c:v>
                </c:pt>
                <c:pt idx="99">
                  <c:v>-0.30598054372695438</c:v>
                </c:pt>
                <c:pt idx="100">
                  <c:v>0.24903435434866866</c:v>
                </c:pt>
                <c:pt idx="101">
                  <c:v>-7.7444997460521373E-2</c:v>
                </c:pt>
                <c:pt idx="102">
                  <c:v>-0.650774590881538</c:v>
                </c:pt>
                <c:pt idx="103">
                  <c:v>1.0827511381150636</c:v>
                </c:pt>
                <c:pt idx="104">
                  <c:v>-7.7444997460521373E-2</c:v>
                </c:pt>
                <c:pt idx="105">
                  <c:v>-1.0974938990887468</c:v>
                </c:pt>
                <c:pt idx="106">
                  <c:v>-1.7973427730261203E-3</c:v>
                </c:pt>
                <c:pt idx="107">
                  <c:v>1.0214367232630939</c:v>
                </c:pt>
                <c:pt idx="108">
                  <c:v>-0.29642505050327078</c:v>
                </c:pt>
                <c:pt idx="109">
                  <c:v>1.0246218876709885</c:v>
                </c:pt>
                <c:pt idx="110">
                  <c:v>-0.7877366604210031</c:v>
                </c:pt>
                <c:pt idx="111">
                  <c:v>2.1266887728024981</c:v>
                </c:pt>
                <c:pt idx="112">
                  <c:v>-0.64679313537166983</c:v>
                </c:pt>
                <c:pt idx="113">
                  <c:v>4.1269720209602676</c:v>
                </c:pt>
                <c:pt idx="114">
                  <c:v>0.64717990533548575</c:v>
                </c:pt>
                <c:pt idx="115">
                  <c:v>0.6670871828848266</c:v>
                </c:pt>
                <c:pt idx="116">
                  <c:v>-1.0051241312598054</c:v>
                </c:pt>
                <c:pt idx="117">
                  <c:v>0.16701637084538434</c:v>
                </c:pt>
                <c:pt idx="118">
                  <c:v>1.8109934776314736E-2</c:v>
                </c:pt>
                <c:pt idx="119">
                  <c:v>0.51181041799996796</c:v>
                </c:pt>
                <c:pt idx="120">
                  <c:v>8.260951403617911E-2</c:v>
                </c:pt>
                <c:pt idx="121">
                  <c:v>0.44054236437332772</c:v>
                </c:pt>
                <c:pt idx="122">
                  <c:v>7.7831767424337311E-2</c:v>
                </c:pt>
                <c:pt idx="123">
                  <c:v>-1.0329943198288825</c:v>
                </c:pt>
                <c:pt idx="124">
                  <c:v>0.60736535023680405</c:v>
                </c:pt>
                <c:pt idx="125">
                  <c:v>1.7054507798584457</c:v>
                </c:pt>
                <c:pt idx="126">
                  <c:v>0.11764632252301901</c:v>
                </c:pt>
                <c:pt idx="127">
                  <c:v>-0.47957200395720667</c:v>
                </c:pt>
                <c:pt idx="128">
                  <c:v>-0.40073918486181687</c:v>
                </c:pt>
                <c:pt idx="129">
                  <c:v>-0.83392154433547394</c:v>
                </c:pt>
                <c:pt idx="130">
                  <c:v>2.5136862483616844</c:v>
                </c:pt>
                <c:pt idx="131">
                  <c:v>-0.42781308232892046</c:v>
                </c:pt>
                <c:pt idx="132">
                  <c:v>1.0329829442417116</c:v>
                </c:pt>
                <c:pt idx="133">
                  <c:v>0.8570026107055384</c:v>
                </c:pt>
                <c:pt idx="134">
                  <c:v>-0.40790580477957961</c:v>
                </c:pt>
                <c:pt idx="135">
                  <c:v>-0.2128144847960392</c:v>
                </c:pt>
                <c:pt idx="136">
                  <c:v>4.8575691070210771</c:v>
                </c:pt>
                <c:pt idx="137">
                  <c:v>-0.70651496801969249</c:v>
                </c:pt>
                <c:pt idx="138">
                  <c:v>0.87412286939797157</c:v>
                </c:pt>
                <c:pt idx="139">
                  <c:v>-0.34579509882563614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F-43DA-A342-E9D22B1EE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35208"/>
        <c:axId val="653939472"/>
      </c:scatterChart>
      <c:valAx>
        <c:axId val="65393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39472"/>
        <c:crosses val="autoZero"/>
        <c:crossBetween val="midCat"/>
      </c:valAx>
      <c:valAx>
        <c:axId val="6539394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3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LOT</a:t>
            </a:r>
            <a:r>
              <a:rPr lang="en-US" baseline="0"/>
              <a:t> SIZE Z-Score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'Z-Score'!$F$2:$F$141</c:f>
              <c:numCache>
                <c:formatCode>General</c:formatCode>
                <c:ptCount val="140"/>
                <c:pt idx="0">
                  <c:v>2912</c:v>
                </c:pt>
                <c:pt idx="1">
                  <c:v>74992</c:v>
                </c:pt>
                <c:pt idx="2">
                  <c:v>11984</c:v>
                </c:pt>
                <c:pt idx="3">
                  <c:v>16259</c:v>
                </c:pt>
                <c:pt idx="4">
                  <c:v>9600</c:v>
                </c:pt>
                <c:pt idx="5">
                  <c:v>37445</c:v>
                </c:pt>
                <c:pt idx="6">
                  <c:v>497890</c:v>
                </c:pt>
                <c:pt idx="7">
                  <c:v>9799</c:v>
                </c:pt>
                <c:pt idx="8">
                  <c:v>11160</c:v>
                </c:pt>
                <c:pt idx="9">
                  <c:v>976179</c:v>
                </c:pt>
                <c:pt idx="10">
                  <c:v>9450</c:v>
                </c:pt>
                <c:pt idx="11">
                  <c:v>4192</c:v>
                </c:pt>
                <c:pt idx="12">
                  <c:v>20908</c:v>
                </c:pt>
                <c:pt idx="13">
                  <c:v>468270</c:v>
                </c:pt>
                <c:pt idx="14">
                  <c:v>8297</c:v>
                </c:pt>
                <c:pt idx="15">
                  <c:v>155556</c:v>
                </c:pt>
                <c:pt idx="16">
                  <c:v>10399</c:v>
                </c:pt>
                <c:pt idx="17">
                  <c:v>2634</c:v>
                </c:pt>
                <c:pt idx="18">
                  <c:v>18750</c:v>
                </c:pt>
                <c:pt idx="19">
                  <c:v>13062</c:v>
                </c:pt>
                <c:pt idx="20">
                  <c:v>3502</c:v>
                </c:pt>
                <c:pt idx="21">
                  <c:v>13503</c:v>
                </c:pt>
                <c:pt idx="22">
                  <c:v>8515</c:v>
                </c:pt>
                <c:pt idx="23">
                  <c:v>11375</c:v>
                </c:pt>
                <c:pt idx="24">
                  <c:v>36671</c:v>
                </c:pt>
                <c:pt idx="25">
                  <c:v>15000</c:v>
                </c:pt>
                <c:pt idx="26">
                  <c:v>8400</c:v>
                </c:pt>
                <c:pt idx="27">
                  <c:v>10634</c:v>
                </c:pt>
                <c:pt idx="28">
                  <c:v>7464</c:v>
                </c:pt>
                <c:pt idx="29">
                  <c:v>8190</c:v>
                </c:pt>
                <c:pt idx="30">
                  <c:v>102684</c:v>
                </c:pt>
                <c:pt idx="31">
                  <c:v>9760</c:v>
                </c:pt>
                <c:pt idx="32">
                  <c:v>15120</c:v>
                </c:pt>
                <c:pt idx="33">
                  <c:v>15908</c:v>
                </c:pt>
                <c:pt idx="34">
                  <c:v>16491</c:v>
                </c:pt>
                <c:pt idx="35">
                  <c:v>9123</c:v>
                </c:pt>
                <c:pt idx="36">
                  <c:v>7000</c:v>
                </c:pt>
                <c:pt idx="37">
                  <c:v>7700</c:v>
                </c:pt>
                <c:pt idx="38">
                  <c:v>7890</c:v>
                </c:pt>
                <c:pt idx="39">
                  <c:v>16362</c:v>
                </c:pt>
                <c:pt idx="40">
                  <c:v>8610</c:v>
                </c:pt>
                <c:pt idx="41">
                  <c:v>10949</c:v>
                </c:pt>
                <c:pt idx="42">
                  <c:v>1</c:v>
                </c:pt>
                <c:pt idx="43">
                  <c:v>11408</c:v>
                </c:pt>
                <c:pt idx="44">
                  <c:v>9186</c:v>
                </c:pt>
                <c:pt idx="45">
                  <c:v>10347</c:v>
                </c:pt>
                <c:pt idx="46">
                  <c:v>8636</c:v>
                </c:pt>
                <c:pt idx="47">
                  <c:v>30539</c:v>
                </c:pt>
                <c:pt idx="48">
                  <c:v>14780</c:v>
                </c:pt>
                <c:pt idx="49">
                  <c:v>10230</c:v>
                </c:pt>
                <c:pt idx="50">
                  <c:v>105864</c:v>
                </c:pt>
                <c:pt idx="51">
                  <c:v>10497</c:v>
                </c:pt>
                <c:pt idx="52">
                  <c:v>2175</c:v>
                </c:pt>
                <c:pt idx="53">
                  <c:v>52307</c:v>
                </c:pt>
                <c:pt idx="54">
                  <c:v>15666</c:v>
                </c:pt>
                <c:pt idx="55">
                  <c:v>82328</c:v>
                </c:pt>
                <c:pt idx="56">
                  <c:v>69125</c:v>
                </c:pt>
                <c:pt idx="57">
                  <c:v>11273</c:v>
                </c:pt>
                <c:pt idx="58">
                  <c:v>112521</c:v>
                </c:pt>
                <c:pt idx="59">
                  <c:v>17411</c:v>
                </c:pt>
                <c:pt idx="60">
                  <c:v>24515</c:v>
                </c:pt>
                <c:pt idx="61">
                  <c:v>22389</c:v>
                </c:pt>
                <c:pt idx="62">
                  <c:v>43078</c:v>
                </c:pt>
                <c:pt idx="63">
                  <c:v>8548</c:v>
                </c:pt>
                <c:pt idx="64">
                  <c:v>16511</c:v>
                </c:pt>
                <c:pt idx="65">
                  <c:v>41444</c:v>
                </c:pt>
                <c:pt idx="66">
                  <c:v>23172</c:v>
                </c:pt>
                <c:pt idx="67">
                  <c:v>9045</c:v>
                </c:pt>
                <c:pt idx="68">
                  <c:v>8570</c:v>
                </c:pt>
                <c:pt idx="69">
                  <c:v>13500</c:v>
                </c:pt>
                <c:pt idx="70">
                  <c:v>435710</c:v>
                </c:pt>
                <c:pt idx="71">
                  <c:v>9137</c:v>
                </c:pt>
                <c:pt idx="72">
                  <c:v>1</c:v>
                </c:pt>
                <c:pt idx="73">
                  <c:v>20056</c:v>
                </c:pt>
                <c:pt idx="74">
                  <c:v>19833</c:v>
                </c:pt>
                <c:pt idx="75">
                  <c:v>17418</c:v>
                </c:pt>
                <c:pt idx="76">
                  <c:v>8640</c:v>
                </c:pt>
                <c:pt idx="77">
                  <c:v>15300</c:v>
                </c:pt>
                <c:pt idx="78">
                  <c:v>9491</c:v>
                </c:pt>
                <c:pt idx="79">
                  <c:v>45100</c:v>
                </c:pt>
                <c:pt idx="80">
                  <c:v>9572</c:v>
                </c:pt>
                <c:pt idx="81">
                  <c:v>4930</c:v>
                </c:pt>
                <c:pt idx="82">
                  <c:v>10000</c:v>
                </c:pt>
                <c:pt idx="83">
                  <c:v>8712</c:v>
                </c:pt>
                <c:pt idx="84">
                  <c:v>8395</c:v>
                </c:pt>
                <c:pt idx="85">
                  <c:v>9315</c:v>
                </c:pt>
                <c:pt idx="86">
                  <c:v>9800</c:v>
                </c:pt>
                <c:pt idx="87">
                  <c:v>35719</c:v>
                </c:pt>
                <c:pt idx="88">
                  <c:v>497890</c:v>
                </c:pt>
                <c:pt idx="89">
                  <c:v>8602</c:v>
                </c:pt>
                <c:pt idx="90">
                  <c:v>10500</c:v>
                </c:pt>
                <c:pt idx="91">
                  <c:v>26729</c:v>
                </c:pt>
                <c:pt idx="92">
                  <c:v>20007</c:v>
                </c:pt>
                <c:pt idx="93">
                  <c:v>8732</c:v>
                </c:pt>
                <c:pt idx="94">
                  <c:v>31623</c:v>
                </c:pt>
                <c:pt idx="95">
                  <c:v>8666</c:v>
                </c:pt>
                <c:pt idx="96">
                  <c:v>102355</c:v>
                </c:pt>
                <c:pt idx="97">
                  <c:v>10311</c:v>
                </c:pt>
                <c:pt idx="98">
                  <c:v>11275</c:v>
                </c:pt>
                <c:pt idx="99">
                  <c:v>267617</c:v>
                </c:pt>
                <c:pt idx="100">
                  <c:v>15580</c:v>
                </c:pt>
                <c:pt idx="101">
                  <c:v>9845</c:v>
                </c:pt>
                <c:pt idx="102">
                  <c:v>21930</c:v>
                </c:pt>
                <c:pt idx="103">
                  <c:v>11945</c:v>
                </c:pt>
                <c:pt idx="104">
                  <c:v>17182</c:v>
                </c:pt>
                <c:pt idx="105">
                  <c:v>92784</c:v>
                </c:pt>
                <c:pt idx="106">
                  <c:v>5667</c:v>
                </c:pt>
                <c:pt idx="107">
                  <c:v>8740</c:v>
                </c:pt>
                <c:pt idx="108">
                  <c:v>8662</c:v>
                </c:pt>
                <c:pt idx="109">
                  <c:v>12210</c:v>
                </c:pt>
                <c:pt idx="110">
                  <c:v>1</c:v>
                </c:pt>
                <c:pt idx="111">
                  <c:v>48787</c:v>
                </c:pt>
                <c:pt idx="112">
                  <c:v>7707</c:v>
                </c:pt>
                <c:pt idx="113">
                  <c:v>71936</c:v>
                </c:pt>
                <c:pt idx="114">
                  <c:v>10500</c:v>
                </c:pt>
                <c:pt idx="115">
                  <c:v>14132</c:v>
                </c:pt>
                <c:pt idx="116">
                  <c:v>7585</c:v>
                </c:pt>
                <c:pt idx="117">
                  <c:v>8823</c:v>
                </c:pt>
                <c:pt idx="118">
                  <c:v>9223</c:v>
                </c:pt>
                <c:pt idx="119">
                  <c:v>47153</c:v>
                </c:pt>
                <c:pt idx="120">
                  <c:v>34830</c:v>
                </c:pt>
                <c:pt idx="121">
                  <c:v>47916</c:v>
                </c:pt>
                <c:pt idx="122">
                  <c:v>24011</c:v>
                </c:pt>
                <c:pt idx="123">
                  <c:v>12400</c:v>
                </c:pt>
                <c:pt idx="124">
                  <c:v>33150</c:v>
                </c:pt>
                <c:pt idx="125">
                  <c:v>63160</c:v>
                </c:pt>
                <c:pt idx="126">
                  <c:v>9768</c:v>
                </c:pt>
                <c:pt idx="127">
                  <c:v>31222</c:v>
                </c:pt>
                <c:pt idx="128">
                  <c:v>20971</c:v>
                </c:pt>
                <c:pt idx="129">
                  <c:v>18000</c:v>
                </c:pt>
                <c:pt idx="130">
                  <c:v>131244</c:v>
                </c:pt>
                <c:pt idx="131">
                  <c:v>4325</c:v>
                </c:pt>
                <c:pt idx="132">
                  <c:v>35718</c:v>
                </c:pt>
                <c:pt idx="133">
                  <c:v>34939</c:v>
                </c:pt>
                <c:pt idx="134">
                  <c:v>29129</c:v>
                </c:pt>
                <c:pt idx="135">
                  <c:v>22651</c:v>
                </c:pt>
                <c:pt idx="136">
                  <c:v>50397</c:v>
                </c:pt>
                <c:pt idx="137">
                  <c:v>41831</c:v>
                </c:pt>
                <c:pt idx="138">
                  <c:v>16206</c:v>
                </c:pt>
                <c:pt idx="139">
                  <c:v>8263</c:v>
                </c:pt>
              </c:numCache>
            </c:numRef>
          </c:xVal>
          <c:yVal>
            <c:numRef>
              <c:f>'Z-Score'!$N$2:$N$141</c:f>
              <c:numCache>
                <c:formatCode>General</c:formatCode>
                <c:ptCount val="140"/>
                <c:pt idx="0">
                  <c:v>-0.36660995112366168</c:v>
                </c:pt>
                <c:pt idx="1">
                  <c:v>0.26364148590767372</c:v>
                </c:pt>
                <c:pt idx="2">
                  <c:v>-0.28728640732859678</c:v>
                </c:pt>
                <c:pt idx="3">
                  <c:v>-0.24990676119500971</c:v>
                </c:pt>
                <c:pt idx="4">
                  <c:v>-0.30813157139467207</c:v>
                </c:pt>
                <c:pt idx="5">
                  <c:v>-6.4661104356138005E-2</c:v>
                </c:pt>
                <c:pt idx="6">
                  <c:v>3.9613672380952112</c:v>
                </c:pt>
                <c:pt idx="7">
                  <c:v>-0.30639155979687466</c:v>
                </c:pt>
                <c:pt idx="8">
                  <c:v>-0.29449127947224024</c:v>
                </c:pt>
                <c:pt idx="9">
                  <c:v>8.143419535074683</c:v>
                </c:pt>
                <c:pt idx="10">
                  <c:v>-0.30944313792567513</c:v>
                </c:pt>
                <c:pt idx="11">
                  <c:v>-0.35541791672576889</c:v>
                </c:pt>
                <c:pt idx="12">
                  <c:v>-0.2092569425107883</c:v>
                </c:pt>
                <c:pt idx="13">
                  <c:v>3.7023765671064743</c:v>
                </c:pt>
                <c:pt idx="14">
                  <c:v>-0.31952471266065191</c:v>
                </c:pt>
                <c:pt idx="15">
                  <c:v>0.96807512593254197</c:v>
                </c:pt>
                <c:pt idx="16">
                  <c:v>-0.30114529367286241</c:v>
                </c:pt>
                <c:pt idx="17">
                  <c:v>-0.36904072109445402</c:v>
                </c:pt>
                <c:pt idx="18">
                  <c:v>-0.22812601300348562</c:v>
                </c:pt>
                <c:pt idx="19">
                  <c:v>-0.27786061585912153</c:v>
                </c:pt>
                <c:pt idx="20">
                  <c:v>-0.36145112276838298</c:v>
                </c:pt>
                <c:pt idx="21">
                  <c:v>-0.27400461025797251</c:v>
                </c:pt>
                <c:pt idx="22">
                  <c:v>-0.31761856930226084</c:v>
                </c:pt>
                <c:pt idx="23">
                  <c:v>-0.29261136744446919</c:v>
                </c:pt>
                <c:pt idx="24">
                  <c:v>-7.1428787656113782E-2</c:v>
                </c:pt>
                <c:pt idx="25">
                  <c:v>-0.26091517627856203</c:v>
                </c:pt>
                <c:pt idx="26">
                  <c:v>-0.3186241036426965</c:v>
                </c:pt>
                <c:pt idx="27">
                  <c:v>-0.29909050610762433</c:v>
                </c:pt>
                <c:pt idx="28">
                  <c:v>-0.32680827879615559</c:v>
                </c:pt>
                <c:pt idx="29">
                  <c:v>-0.32046029678610077</c:v>
                </c:pt>
                <c:pt idx="30">
                  <c:v>0.50577415508458468</c:v>
                </c:pt>
                <c:pt idx="31">
                  <c:v>-0.30673256709493546</c:v>
                </c:pt>
                <c:pt idx="32">
                  <c:v>-0.25986592305375955</c:v>
                </c:pt>
                <c:pt idx="33">
                  <c:v>-0.25297582687755688</c:v>
                </c:pt>
                <c:pt idx="34">
                  <c:v>-0.24787820496039165</c:v>
                </c:pt>
                <c:pt idx="35">
                  <c:v>-0.31230235296326175</c:v>
                </c:pt>
                <c:pt idx="36">
                  <c:v>-0.33086539126539172</c:v>
                </c:pt>
                <c:pt idx="37">
                  <c:v>-0.32474474745404408</c:v>
                </c:pt>
                <c:pt idx="38">
                  <c:v>-0.3230834298481069</c:v>
                </c:pt>
                <c:pt idx="39">
                  <c:v>-0.24900615217705427</c:v>
                </c:pt>
                <c:pt idx="40">
                  <c:v>-0.31678791049929222</c:v>
                </c:pt>
                <c:pt idx="41">
                  <c:v>-0.29633621639251789</c:v>
                </c:pt>
                <c:pt idx="42">
                  <c:v>-0.39206308560199432</c:v>
                </c:pt>
                <c:pt idx="43">
                  <c:v>-0.29232282280764854</c:v>
                </c:pt>
                <c:pt idx="44">
                  <c:v>-0.31175149502024047</c:v>
                </c:pt>
                <c:pt idx="45">
                  <c:v>-0.30159997007027683</c:v>
                </c:pt>
                <c:pt idx="46">
                  <c:v>-0.31656057230058504</c:v>
                </c:pt>
                <c:pt idx="47">
                  <c:v>-0.12504562744351871</c:v>
                </c:pt>
                <c:pt idx="48">
                  <c:v>-0.26283880719069985</c:v>
                </c:pt>
                <c:pt idx="49">
                  <c:v>-0.30262299196445919</c:v>
                </c:pt>
                <c:pt idx="50">
                  <c:v>0.53357936554184948</c:v>
                </c:pt>
                <c:pt idx="51">
                  <c:v>-0.30028840353927377</c:v>
                </c:pt>
                <c:pt idx="52">
                  <c:v>-0.37305411467932337</c:v>
                </c:pt>
                <c:pt idx="53">
                  <c:v>6.5288907535644827E-2</c:v>
                </c:pt>
                <c:pt idx="54">
                  <c:v>-0.25509182088090843</c:v>
                </c:pt>
                <c:pt idx="55">
                  <c:v>0.32778583305059655</c:v>
                </c:pt>
                <c:pt idx="56">
                  <c:v>0.21234174699170752</c:v>
                </c:pt>
                <c:pt idx="57">
                  <c:v>-0.29350323268555129</c:v>
                </c:pt>
                <c:pt idx="58">
                  <c:v>0.59178668818776503</c:v>
                </c:pt>
                <c:pt idx="59">
                  <c:v>-0.23983393023690622</c:v>
                </c:pt>
                <c:pt idx="60">
                  <c:v>-0.17771813932860148</c:v>
                </c:pt>
                <c:pt idx="61">
                  <c:v>-0.19630740896135146</c:v>
                </c:pt>
                <c:pt idx="62">
                  <c:v>-1.540740922853656E-2</c:v>
                </c:pt>
                <c:pt idx="63">
                  <c:v>-0.31733002466544014</c:v>
                </c:pt>
                <c:pt idx="64">
                  <c:v>-0.24770332942292456</c:v>
                </c:pt>
                <c:pt idx="65">
                  <c:v>-2.9694740639596522E-2</c:v>
                </c:pt>
                <c:pt idx="66">
                  <c:v>-0.1894610316695155</c:v>
                </c:pt>
                <c:pt idx="67">
                  <c:v>-0.31298436755938336</c:v>
                </c:pt>
                <c:pt idx="68">
                  <c:v>-0.31713766157422635</c:v>
                </c:pt>
                <c:pt idx="69">
                  <c:v>-0.27403084158859259</c:v>
                </c:pt>
                <c:pt idx="70">
                  <c:v>3.4176791921100773</c:v>
                </c:pt>
                <c:pt idx="71">
                  <c:v>-0.31217994008703481</c:v>
                </c:pt>
                <c:pt idx="72">
                  <c:v>-0.39206308560199432</c:v>
                </c:pt>
                <c:pt idx="73">
                  <c:v>-0.21670664040688567</c:v>
                </c:pt>
                <c:pt idx="74">
                  <c:v>-0.21865650264964354</c:v>
                </c:pt>
                <c:pt idx="75">
                  <c:v>-0.23977272379879275</c:v>
                </c:pt>
                <c:pt idx="76">
                  <c:v>-0.31652559719309159</c:v>
                </c:pt>
                <c:pt idx="77">
                  <c:v>-0.25829204321655591</c:v>
                </c:pt>
                <c:pt idx="78">
                  <c:v>-0.30908464307386763</c:v>
                </c:pt>
                <c:pt idx="79">
                  <c:v>2.2725076093846417E-3</c:v>
                </c:pt>
                <c:pt idx="80">
                  <c:v>-0.30837639714712595</c:v>
                </c:pt>
                <c:pt idx="81">
                  <c:v>-0.34896500939323388</c:v>
                </c:pt>
                <c:pt idx="82">
                  <c:v>-0.30463406064533055</c:v>
                </c:pt>
                <c:pt idx="83">
                  <c:v>-0.31589604525821013</c:v>
                </c:pt>
                <c:pt idx="84">
                  <c:v>-0.31866782252706327</c:v>
                </c:pt>
                <c:pt idx="85">
                  <c:v>-0.31062354780357787</c:v>
                </c:pt>
                <c:pt idx="86">
                  <c:v>-0.30638281602000134</c:v>
                </c:pt>
                <c:pt idx="87">
                  <c:v>-7.9752863239546515E-2</c:v>
                </c:pt>
                <c:pt idx="88">
                  <c:v>3.9613672380952112</c:v>
                </c:pt>
                <c:pt idx="89">
                  <c:v>-0.31685786071427907</c:v>
                </c:pt>
                <c:pt idx="90">
                  <c:v>-0.3002621722086537</c:v>
                </c:pt>
                <c:pt idx="91">
                  <c:v>-0.15835941733099637</c:v>
                </c:pt>
                <c:pt idx="92">
                  <c:v>-0.21713508547367999</c:v>
                </c:pt>
                <c:pt idx="93">
                  <c:v>-0.31572116972074304</c:v>
                </c:pt>
                <c:pt idx="94">
                  <c:v>-0.1155673733128033</c:v>
                </c:pt>
                <c:pt idx="95">
                  <c:v>-0.31629825899438441</c:v>
                </c:pt>
                <c:pt idx="96">
                  <c:v>0.50289745249325124</c:v>
                </c:pt>
                <c:pt idx="97">
                  <c:v>-0.30191474603771756</c:v>
                </c:pt>
                <c:pt idx="98">
                  <c:v>-0.29348574513180459</c:v>
                </c:pt>
                <c:pt idx="99">
                  <c:v>1.9479115061374319</c:v>
                </c:pt>
                <c:pt idx="100">
                  <c:v>-0.25584378569201688</c:v>
                </c:pt>
                <c:pt idx="101">
                  <c:v>-0.30598934606070038</c:v>
                </c:pt>
                <c:pt idx="102">
                  <c:v>-0.20032080254622081</c:v>
                </c:pt>
                <c:pt idx="103">
                  <c:v>-0.28762741462665758</c:v>
                </c:pt>
                <c:pt idx="104">
                  <c:v>-0.24183625514090423</c:v>
                </c:pt>
                <c:pt idx="105">
                  <c:v>0.41921076403838292</c:v>
                </c:pt>
                <c:pt idx="106">
                  <c:v>-0.3425208458375722</c:v>
                </c:pt>
                <c:pt idx="107">
                  <c:v>-0.31565121950575625</c:v>
                </c:pt>
                <c:pt idx="108">
                  <c:v>-0.31633323410187786</c:v>
                </c:pt>
                <c:pt idx="109">
                  <c:v>-0.28531031375521887</c:v>
                </c:pt>
                <c:pt idx="110">
                  <c:v>-0.39206308560199432</c:v>
                </c:pt>
                <c:pt idx="111">
                  <c:v>3.4510812941439768E-2</c:v>
                </c:pt>
                <c:pt idx="112">
                  <c:v>-0.32468354101593061</c:v>
                </c:pt>
                <c:pt idx="113">
                  <c:v>0.23692050378270479</c:v>
                </c:pt>
                <c:pt idx="114">
                  <c:v>-0.3002621722086537</c:v>
                </c:pt>
                <c:pt idx="115">
                  <c:v>-0.26850477460463301</c:v>
                </c:pt>
                <c:pt idx="116">
                  <c:v>-0.32575028179447979</c:v>
                </c:pt>
                <c:pt idx="117">
                  <c:v>-0.31492548602526788</c:v>
                </c:pt>
                <c:pt idx="118">
                  <c:v>-0.31142797527592642</c:v>
                </c:pt>
                <c:pt idx="119">
                  <c:v>2.0223481530379808E-2</c:v>
                </c:pt>
                <c:pt idx="120">
                  <c:v>-8.752608087995796E-2</c:v>
                </c:pt>
                <c:pt idx="121">
                  <c:v>2.6894983284748687E-2</c:v>
                </c:pt>
                <c:pt idx="122">
                  <c:v>-0.18212500287277175</c:v>
                </c:pt>
                <c:pt idx="123">
                  <c:v>-0.28364899614928168</c:v>
                </c:pt>
                <c:pt idx="124">
                  <c:v>-0.10221562602719218</c:v>
                </c:pt>
                <c:pt idx="125">
                  <c:v>0.16018511794215265</c:v>
                </c:pt>
                <c:pt idx="126">
                  <c:v>-0.30666261687994861</c:v>
                </c:pt>
                <c:pt idx="127">
                  <c:v>-0.11907362783901813</c:v>
                </c:pt>
                <c:pt idx="128">
                  <c:v>-0.20870608456776701</c:v>
                </c:pt>
                <c:pt idx="129">
                  <c:v>-0.23468384565850089</c:v>
                </c:pt>
                <c:pt idx="130">
                  <c:v>0.75549642258756655</c:v>
                </c:pt>
                <c:pt idx="131">
                  <c:v>-0.35425499440161284</c:v>
                </c:pt>
                <c:pt idx="132">
                  <c:v>-7.9761607016419864E-2</c:v>
                </c:pt>
                <c:pt idx="133">
                  <c:v>-8.6573009200762399E-2</c:v>
                </c:pt>
                <c:pt idx="134">
                  <c:v>-0.13737435283494745</c:v>
                </c:pt>
                <c:pt idx="135">
                  <c:v>-0.19401653942053279</c:v>
                </c:pt>
                <c:pt idx="136">
                  <c:v>4.858829370753924E-2</c:v>
                </c:pt>
                <c:pt idx="137">
                  <c:v>-2.6310898989608634E-2</c:v>
                </c:pt>
                <c:pt idx="138">
                  <c:v>-0.25037018136929745</c:v>
                </c:pt>
                <c:pt idx="139">
                  <c:v>-0.31982200107434594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5-4F66-83A7-9BEB79B08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54128"/>
        <c:axId val="543754456"/>
      </c:scatterChart>
      <c:valAx>
        <c:axId val="54375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54456"/>
        <c:crosses val="autoZero"/>
        <c:crossBetween val="midCat"/>
      </c:valAx>
      <c:valAx>
        <c:axId val="54375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5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Z-Score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'Z-Score'!$G$2:$G$141</c:f>
              <c:numCache>
                <c:formatCode>General</c:formatCode>
                <c:ptCount val="140"/>
                <c:pt idx="0">
                  <c:v>39</c:v>
                </c:pt>
                <c:pt idx="1">
                  <c:v>38</c:v>
                </c:pt>
                <c:pt idx="2">
                  <c:v>63</c:v>
                </c:pt>
                <c:pt idx="3">
                  <c:v>26</c:v>
                </c:pt>
                <c:pt idx="4">
                  <c:v>61</c:v>
                </c:pt>
                <c:pt idx="5">
                  <c:v>75</c:v>
                </c:pt>
                <c:pt idx="6">
                  <c:v>43</c:v>
                </c:pt>
                <c:pt idx="7">
                  <c:v>63</c:v>
                </c:pt>
                <c:pt idx="8">
                  <c:v>44</c:v>
                </c:pt>
                <c:pt idx="9">
                  <c:v>45</c:v>
                </c:pt>
                <c:pt idx="10">
                  <c:v>1</c:v>
                </c:pt>
                <c:pt idx="11">
                  <c:v>19</c:v>
                </c:pt>
                <c:pt idx="12">
                  <c:v>30</c:v>
                </c:pt>
                <c:pt idx="13">
                  <c:v>39</c:v>
                </c:pt>
                <c:pt idx="14">
                  <c:v>50</c:v>
                </c:pt>
                <c:pt idx="15">
                  <c:v>20</c:v>
                </c:pt>
                <c:pt idx="16">
                  <c:v>51</c:v>
                </c:pt>
                <c:pt idx="17">
                  <c:v>32</c:v>
                </c:pt>
                <c:pt idx="18">
                  <c:v>51</c:v>
                </c:pt>
                <c:pt idx="19">
                  <c:v>36</c:v>
                </c:pt>
                <c:pt idx="20">
                  <c:v>18</c:v>
                </c:pt>
                <c:pt idx="21">
                  <c:v>63</c:v>
                </c:pt>
                <c:pt idx="22">
                  <c:v>57</c:v>
                </c:pt>
                <c:pt idx="23">
                  <c:v>45</c:v>
                </c:pt>
                <c:pt idx="24">
                  <c:v>52</c:v>
                </c:pt>
                <c:pt idx="25">
                  <c:v>106</c:v>
                </c:pt>
                <c:pt idx="26">
                  <c:v>50</c:v>
                </c:pt>
                <c:pt idx="27">
                  <c:v>9</c:v>
                </c:pt>
                <c:pt idx="28">
                  <c:v>55</c:v>
                </c:pt>
                <c:pt idx="29">
                  <c:v>52</c:v>
                </c:pt>
                <c:pt idx="30">
                  <c:v>10</c:v>
                </c:pt>
                <c:pt idx="31">
                  <c:v>49</c:v>
                </c:pt>
                <c:pt idx="32">
                  <c:v>1</c:v>
                </c:pt>
                <c:pt idx="33">
                  <c:v>50</c:v>
                </c:pt>
                <c:pt idx="34">
                  <c:v>19</c:v>
                </c:pt>
                <c:pt idx="35">
                  <c:v>16</c:v>
                </c:pt>
                <c:pt idx="36">
                  <c:v>44</c:v>
                </c:pt>
                <c:pt idx="37">
                  <c:v>52</c:v>
                </c:pt>
                <c:pt idx="38">
                  <c:v>1</c:v>
                </c:pt>
                <c:pt idx="39">
                  <c:v>42</c:v>
                </c:pt>
                <c:pt idx="40">
                  <c:v>22</c:v>
                </c:pt>
                <c:pt idx="41">
                  <c:v>38</c:v>
                </c:pt>
                <c:pt idx="42">
                  <c:v>1</c:v>
                </c:pt>
                <c:pt idx="43">
                  <c:v>1</c:v>
                </c:pt>
                <c:pt idx="44">
                  <c:v>19</c:v>
                </c:pt>
                <c:pt idx="45">
                  <c:v>88</c:v>
                </c:pt>
                <c:pt idx="46">
                  <c:v>39</c:v>
                </c:pt>
                <c:pt idx="47">
                  <c:v>36</c:v>
                </c:pt>
                <c:pt idx="48">
                  <c:v>48</c:v>
                </c:pt>
                <c:pt idx="49">
                  <c:v>1</c:v>
                </c:pt>
                <c:pt idx="50">
                  <c:v>10</c:v>
                </c:pt>
                <c:pt idx="51">
                  <c:v>33</c:v>
                </c:pt>
                <c:pt idx="52">
                  <c:v>32</c:v>
                </c:pt>
                <c:pt idx="53">
                  <c:v>34</c:v>
                </c:pt>
                <c:pt idx="54">
                  <c:v>1</c:v>
                </c:pt>
                <c:pt idx="55">
                  <c:v>18</c:v>
                </c:pt>
                <c:pt idx="56">
                  <c:v>25</c:v>
                </c:pt>
                <c:pt idx="57">
                  <c:v>61</c:v>
                </c:pt>
                <c:pt idx="58">
                  <c:v>40</c:v>
                </c:pt>
                <c:pt idx="59">
                  <c:v>39</c:v>
                </c:pt>
                <c:pt idx="60">
                  <c:v>21</c:v>
                </c:pt>
                <c:pt idx="61">
                  <c:v>37</c:v>
                </c:pt>
                <c:pt idx="62">
                  <c:v>16</c:v>
                </c:pt>
                <c:pt idx="63">
                  <c:v>1</c:v>
                </c:pt>
                <c:pt idx="64">
                  <c:v>5</c:v>
                </c:pt>
                <c:pt idx="65">
                  <c:v>19</c:v>
                </c:pt>
                <c:pt idx="66">
                  <c:v>17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40</c:v>
                </c:pt>
                <c:pt idx="71">
                  <c:v>1</c:v>
                </c:pt>
                <c:pt idx="72">
                  <c:v>1</c:v>
                </c:pt>
                <c:pt idx="73">
                  <c:v>17</c:v>
                </c:pt>
                <c:pt idx="74">
                  <c:v>47</c:v>
                </c:pt>
                <c:pt idx="75">
                  <c:v>50</c:v>
                </c:pt>
                <c:pt idx="76">
                  <c:v>63</c:v>
                </c:pt>
                <c:pt idx="77">
                  <c:v>1</c:v>
                </c:pt>
                <c:pt idx="78">
                  <c:v>1</c:v>
                </c:pt>
                <c:pt idx="79">
                  <c:v>9</c:v>
                </c:pt>
                <c:pt idx="80">
                  <c:v>1</c:v>
                </c:pt>
                <c:pt idx="81">
                  <c:v>39</c:v>
                </c:pt>
                <c:pt idx="82">
                  <c:v>1</c:v>
                </c:pt>
                <c:pt idx="83">
                  <c:v>35</c:v>
                </c:pt>
                <c:pt idx="84">
                  <c:v>60</c:v>
                </c:pt>
                <c:pt idx="85">
                  <c:v>40</c:v>
                </c:pt>
                <c:pt idx="86">
                  <c:v>51</c:v>
                </c:pt>
                <c:pt idx="87">
                  <c:v>42</c:v>
                </c:pt>
                <c:pt idx="88">
                  <c:v>43</c:v>
                </c:pt>
                <c:pt idx="89">
                  <c:v>1</c:v>
                </c:pt>
                <c:pt idx="90">
                  <c:v>43</c:v>
                </c:pt>
                <c:pt idx="91">
                  <c:v>13</c:v>
                </c:pt>
                <c:pt idx="92">
                  <c:v>54</c:v>
                </c:pt>
                <c:pt idx="93">
                  <c:v>54</c:v>
                </c:pt>
                <c:pt idx="94">
                  <c:v>19</c:v>
                </c:pt>
                <c:pt idx="95">
                  <c:v>40</c:v>
                </c:pt>
                <c:pt idx="96">
                  <c:v>29</c:v>
                </c:pt>
                <c:pt idx="97">
                  <c:v>36</c:v>
                </c:pt>
                <c:pt idx="98">
                  <c:v>62</c:v>
                </c:pt>
                <c:pt idx="99">
                  <c:v>35</c:v>
                </c:pt>
                <c:pt idx="100">
                  <c:v>15</c:v>
                </c:pt>
                <c:pt idx="101">
                  <c:v>11</c:v>
                </c:pt>
                <c:pt idx="102">
                  <c:v>57</c:v>
                </c:pt>
                <c:pt idx="103">
                  <c:v>11</c:v>
                </c:pt>
                <c:pt idx="104">
                  <c:v>48</c:v>
                </c:pt>
                <c:pt idx="105">
                  <c:v>48</c:v>
                </c:pt>
                <c:pt idx="106">
                  <c:v>1</c:v>
                </c:pt>
                <c:pt idx="107">
                  <c:v>10</c:v>
                </c:pt>
                <c:pt idx="108">
                  <c:v>31</c:v>
                </c:pt>
                <c:pt idx="109">
                  <c:v>9</c:v>
                </c:pt>
                <c:pt idx="110">
                  <c:v>1</c:v>
                </c:pt>
                <c:pt idx="111">
                  <c:v>63</c:v>
                </c:pt>
                <c:pt idx="112">
                  <c:v>43</c:v>
                </c:pt>
                <c:pt idx="113">
                  <c:v>15</c:v>
                </c:pt>
                <c:pt idx="114">
                  <c:v>8</c:v>
                </c:pt>
                <c:pt idx="115">
                  <c:v>11</c:v>
                </c:pt>
                <c:pt idx="116">
                  <c:v>53</c:v>
                </c:pt>
                <c:pt idx="117">
                  <c:v>1</c:v>
                </c:pt>
                <c:pt idx="118">
                  <c:v>60</c:v>
                </c:pt>
                <c:pt idx="119">
                  <c:v>34</c:v>
                </c:pt>
                <c:pt idx="120">
                  <c:v>56</c:v>
                </c:pt>
                <c:pt idx="121">
                  <c:v>35</c:v>
                </c:pt>
                <c:pt idx="122">
                  <c:v>38</c:v>
                </c:pt>
                <c:pt idx="123">
                  <c:v>52</c:v>
                </c:pt>
                <c:pt idx="124">
                  <c:v>48</c:v>
                </c:pt>
                <c:pt idx="125">
                  <c:v>42</c:v>
                </c:pt>
                <c:pt idx="126">
                  <c:v>20</c:v>
                </c:pt>
                <c:pt idx="127">
                  <c:v>53</c:v>
                </c:pt>
                <c:pt idx="128">
                  <c:v>28</c:v>
                </c:pt>
                <c:pt idx="129">
                  <c:v>59</c:v>
                </c:pt>
                <c:pt idx="130">
                  <c:v>17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88</c:v>
                </c:pt>
                <c:pt idx="135">
                  <c:v>22</c:v>
                </c:pt>
                <c:pt idx="136">
                  <c:v>13</c:v>
                </c:pt>
                <c:pt idx="137">
                  <c:v>62</c:v>
                </c:pt>
                <c:pt idx="138">
                  <c:v>3</c:v>
                </c:pt>
                <c:pt idx="139">
                  <c:v>34</c:v>
                </c:pt>
              </c:numCache>
            </c:numRef>
          </c:xVal>
          <c:yVal>
            <c:numRef>
              <c:f>'Z-Score'!$O$2:$O$141</c:f>
              <c:numCache>
                <c:formatCode>General</c:formatCode>
                <c:ptCount val="140"/>
                <c:pt idx="0">
                  <c:v>0.32040951702031262</c:v>
                </c:pt>
                <c:pt idx="1">
                  <c:v>0.2758640032339732</c:v>
                </c:pt>
                <c:pt idx="2">
                  <c:v>1.3895018478924579</c:v>
                </c:pt>
                <c:pt idx="3">
                  <c:v>-0.25868216220209944</c:v>
                </c:pt>
                <c:pt idx="4">
                  <c:v>1.3004108203197791</c:v>
                </c:pt>
                <c:pt idx="5">
                  <c:v>1.9240480133285305</c:v>
                </c:pt>
                <c:pt idx="6">
                  <c:v>0.49859157216567013</c:v>
                </c:pt>
                <c:pt idx="7">
                  <c:v>1.3895018478924579</c:v>
                </c:pt>
                <c:pt idx="8">
                  <c:v>0.54313708595200949</c:v>
                </c:pt>
                <c:pt idx="9">
                  <c:v>0.58768259973834891</c:v>
                </c:pt>
                <c:pt idx="10">
                  <c:v>-1.3723200068605841</c:v>
                </c:pt>
                <c:pt idx="11">
                  <c:v>-0.5705007587064751</c:v>
                </c:pt>
                <c:pt idx="12">
                  <c:v>-8.0500107056741876E-2</c:v>
                </c:pt>
                <c:pt idx="13">
                  <c:v>0.32040951702031262</c:v>
                </c:pt>
                <c:pt idx="14">
                  <c:v>0.81041016867004589</c:v>
                </c:pt>
                <c:pt idx="15">
                  <c:v>-0.52595524492013579</c:v>
                </c:pt>
                <c:pt idx="16">
                  <c:v>0.8549556824563852</c:v>
                </c:pt>
                <c:pt idx="17">
                  <c:v>8.5909205159368906E-3</c:v>
                </c:pt>
                <c:pt idx="18">
                  <c:v>0.8549556824563852</c:v>
                </c:pt>
                <c:pt idx="19">
                  <c:v>0.18677297566129444</c:v>
                </c:pt>
                <c:pt idx="20">
                  <c:v>-0.61504627249281452</c:v>
                </c:pt>
                <c:pt idx="21">
                  <c:v>1.3895018478924579</c:v>
                </c:pt>
                <c:pt idx="22">
                  <c:v>1.1222287651744216</c:v>
                </c:pt>
                <c:pt idx="23">
                  <c:v>0.58768259973834891</c:v>
                </c:pt>
                <c:pt idx="24">
                  <c:v>0.89950119624272462</c:v>
                </c:pt>
                <c:pt idx="25">
                  <c:v>3.3049589407050517</c:v>
                </c:pt>
                <c:pt idx="26">
                  <c:v>0.81041016867004589</c:v>
                </c:pt>
                <c:pt idx="27">
                  <c:v>-1.015955896569869</c:v>
                </c:pt>
                <c:pt idx="28">
                  <c:v>1.0331377376017428</c:v>
                </c:pt>
                <c:pt idx="29">
                  <c:v>0.89950119624272462</c:v>
                </c:pt>
                <c:pt idx="30">
                  <c:v>-0.97141038278352965</c:v>
                </c:pt>
                <c:pt idx="31">
                  <c:v>0.76586465488370647</c:v>
                </c:pt>
                <c:pt idx="32">
                  <c:v>-1.3723200068605841</c:v>
                </c:pt>
                <c:pt idx="33">
                  <c:v>0.81041016867004589</c:v>
                </c:pt>
                <c:pt idx="34">
                  <c:v>-0.5705007587064751</c:v>
                </c:pt>
                <c:pt idx="35">
                  <c:v>-0.70413730006549324</c:v>
                </c:pt>
                <c:pt idx="36">
                  <c:v>0.54313708595200949</c:v>
                </c:pt>
                <c:pt idx="37">
                  <c:v>0.89950119624272462</c:v>
                </c:pt>
                <c:pt idx="38">
                  <c:v>-1.3723200068605841</c:v>
                </c:pt>
                <c:pt idx="39">
                  <c:v>0.45404605837933076</c:v>
                </c:pt>
                <c:pt idx="40">
                  <c:v>-0.43686421734745695</c:v>
                </c:pt>
                <c:pt idx="41">
                  <c:v>0.2758640032339732</c:v>
                </c:pt>
                <c:pt idx="42">
                  <c:v>-1.3723200068605841</c:v>
                </c:pt>
                <c:pt idx="43">
                  <c:v>-1.3723200068605841</c:v>
                </c:pt>
                <c:pt idx="44">
                  <c:v>-0.5705007587064751</c:v>
                </c:pt>
                <c:pt idx="45">
                  <c:v>2.5031396925509424</c:v>
                </c:pt>
                <c:pt idx="46">
                  <c:v>0.32040951702031262</c:v>
                </c:pt>
                <c:pt idx="47">
                  <c:v>0.18677297566129444</c:v>
                </c:pt>
                <c:pt idx="48">
                  <c:v>0.72131914109736706</c:v>
                </c:pt>
                <c:pt idx="49">
                  <c:v>-1.3723200068605841</c:v>
                </c:pt>
                <c:pt idx="50">
                  <c:v>-0.97141038278352965</c:v>
                </c:pt>
                <c:pt idx="51">
                  <c:v>5.3136434302276277E-2</c:v>
                </c:pt>
                <c:pt idx="52">
                  <c:v>8.5909205159368906E-3</c:v>
                </c:pt>
                <c:pt idx="53">
                  <c:v>9.7681948088615661E-2</c:v>
                </c:pt>
                <c:pt idx="54">
                  <c:v>-1.3723200068605841</c:v>
                </c:pt>
                <c:pt idx="55">
                  <c:v>-0.61504627249281452</c:v>
                </c:pt>
                <c:pt idx="56">
                  <c:v>-0.30322767598843881</c:v>
                </c:pt>
                <c:pt idx="57">
                  <c:v>1.3004108203197791</c:v>
                </c:pt>
                <c:pt idx="58">
                  <c:v>0.36495503080665198</c:v>
                </c:pt>
                <c:pt idx="59">
                  <c:v>0.32040951702031262</c:v>
                </c:pt>
                <c:pt idx="60">
                  <c:v>-0.48140973113379637</c:v>
                </c:pt>
                <c:pt idx="61">
                  <c:v>0.23131848944763383</c:v>
                </c:pt>
                <c:pt idx="62">
                  <c:v>-0.70413730006549324</c:v>
                </c:pt>
                <c:pt idx="63">
                  <c:v>-1.3723200068605841</c:v>
                </c:pt>
                <c:pt idx="64">
                  <c:v>-1.1941379517152266</c:v>
                </c:pt>
                <c:pt idx="65">
                  <c:v>-0.5705007587064751</c:v>
                </c:pt>
                <c:pt idx="66">
                  <c:v>-0.65959178627915394</c:v>
                </c:pt>
                <c:pt idx="67">
                  <c:v>-1.3723200068605841</c:v>
                </c:pt>
                <c:pt idx="68">
                  <c:v>-1.3723200068605841</c:v>
                </c:pt>
                <c:pt idx="69">
                  <c:v>-1.3723200068605841</c:v>
                </c:pt>
                <c:pt idx="70">
                  <c:v>0.36495503080665198</c:v>
                </c:pt>
                <c:pt idx="71">
                  <c:v>-1.3723200068605841</c:v>
                </c:pt>
                <c:pt idx="72">
                  <c:v>-1.3723200068605841</c:v>
                </c:pt>
                <c:pt idx="73">
                  <c:v>-0.65959178627915394</c:v>
                </c:pt>
                <c:pt idx="74">
                  <c:v>0.67677362731102775</c:v>
                </c:pt>
                <c:pt idx="75">
                  <c:v>0.81041016867004589</c:v>
                </c:pt>
                <c:pt idx="76">
                  <c:v>1.3895018478924579</c:v>
                </c:pt>
                <c:pt idx="77">
                  <c:v>-1.3723200068605841</c:v>
                </c:pt>
                <c:pt idx="78">
                  <c:v>-1.3723200068605841</c:v>
                </c:pt>
                <c:pt idx="79">
                  <c:v>-1.015955896569869</c:v>
                </c:pt>
                <c:pt idx="80">
                  <c:v>-1.3723200068605841</c:v>
                </c:pt>
                <c:pt idx="81">
                  <c:v>0.32040951702031262</c:v>
                </c:pt>
                <c:pt idx="82">
                  <c:v>-1.3723200068605841</c:v>
                </c:pt>
                <c:pt idx="83">
                  <c:v>0.14222746187495505</c:v>
                </c:pt>
                <c:pt idx="84">
                  <c:v>1.2558653065334398</c:v>
                </c:pt>
                <c:pt idx="85">
                  <c:v>0.36495503080665198</c:v>
                </c:pt>
                <c:pt idx="86">
                  <c:v>0.8549556824563852</c:v>
                </c:pt>
                <c:pt idx="87">
                  <c:v>0.45404605837933076</c:v>
                </c:pt>
                <c:pt idx="88">
                  <c:v>0.49859157216567013</c:v>
                </c:pt>
                <c:pt idx="89">
                  <c:v>-1.3723200068605841</c:v>
                </c:pt>
                <c:pt idx="90">
                  <c:v>0.49859157216567013</c:v>
                </c:pt>
                <c:pt idx="91">
                  <c:v>-0.8377738414245115</c:v>
                </c:pt>
                <c:pt idx="92">
                  <c:v>0.98859222381540335</c:v>
                </c:pt>
                <c:pt idx="93">
                  <c:v>0.98859222381540335</c:v>
                </c:pt>
                <c:pt idx="94">
                  <c:v>-0.5705007587064751</c:v>
                </c:pt>
                <c:pt idx="95">
                  <c:v>0.36495503080665198</c:v>
                </c:pt>
                <c:pt idx="96">
                  <c:v>-0.12504562084308127</c:v>
                </c:pt>
                <c:pt idx="97">
                  <c:v>0.18677297566129444</c:v>
                </c:pt>
                <c:pt idx="98">
                  <c:v>1.3449563341061186</c:v>
                </c:pt>
                <c:pt idx="99">
                  <c:v>0.14222746187495505</c:v>
                </c:pt>
                <c:pt idx="100">
                  <c:v>-0.74868281385183266</c:v>
                </c:pt>
                <c:pt idx="101">
                  <c:v>-0.92686486899719023</c:v>
                </c:pt>
                <c:pt idx="102">
                  <c:v>1.1222287651744216</c:v>
                </c:pt>
                <c:pt idx="103">
                  <c:v>-0.92686486899719023</c:v>
                </c:pt>
                <c:pt idx="104">
                  <c:v>0.72131914109736706</c:v>
                </c:pt>
                <c:pt idx="105">
                  <c:v>0.72131914109736706</c:v>
                </c:pt>
                <c:pt idx="106">
                  <c:v>-1.3723200068605841</c:v>
                </c:pt>
                <c:pt idx="107">
                  <c:v>-0.97141038278352965</c:v>
                </c:pt>
                <c:pt idx="108">
                  <c:v>-3.5954593270402499E-2</c:v>
                </c:pt>
                <c:pt idx="109">
                  <c:v>-1.015955896569869</c:v>
                </c:pt>
                <c:pt idx="110">
                  <c:v>-1.3723200068605841</c:v>
                </c:pt>
                <c:pt idx="111">
                  <c:v>1.3895018478924579</c:v>
                </c:pt>
                <c:pt idx="112">
                  <c:v>0.49859157216567013</c:v>
                </c:pt>
                <c:pt idx="113">
                  <c:v>-0.74868281385183266</c:v>
                </c:pt>
                <c:pt idx="114">
                  <c:v>-1.0605014103562085</c:v>
                </c:pt>
                <c:pt idx="115">
                  <c:v>-0.92686486899719023</c:v>
                </c:pt>
                <c:pt idx="116">
                  <c:v>0.94404671002906404</c:v>
                </c:pt>
                <c:pt idx="117">
                  <c:v>-1.3723200068605841</c:v>
                </c:pt>
                <c:pt idx="118">
                  <c:v>1.2558653065334398</c:v>
                </c:pt>
                <c:pt idx="119">
                  <c:v>9.7681948088615661E-2</c:v>
                </c:pt>
                <c:pt idx="120">
                  <c:v>1.0776832513880821</c:v>
                </c:pt>
                <c:pt idx="121">
                  <c:v>0.14222746187495505</c:v>
                </c:pt>
                <c:pt idx="122">
                  <c:v>0.2758640032339732</c:v>
                </c:pt>
                <c:pt idx="123">
                  <c:v>0.89950119624272462</c:v>
                </c:pt>
                <c:pt idx="124">
                  <c:v>0.72131914109736706</c:v>
                </c:pt>
                <c:pt idx="125">
                  <c:v>0.45404605837933076</c:v>
                </c:pt>
                <c:pt idx="126">
                  <c:v>-0.52595524492013579</c:v>
                </c:pt>
                <c:pt idx="127">
                  <c:v>0.94404671002906404</c:v>
                </c:pt>
                <c:pt idx="128">
                  <c:v>-0.16959113462942066</c:v>
                </c:pt>
                <c:pt idx="129">
                  <c:v>1.2113197927471004</c:v>
                </c:pt>
                <c:pt idx="130">
                  <c:v>-0.65959178627915394</c:v>
                </c:pt>
                <c:pt idx="131">
                  <c:v>-1.3723200068605841</c:v>
                </c:pt>
                <c:pt idx="132">
                  <c:v>-1.3723200068605841</c:v>
                </c:pt>
                <c:pt idx="133">
                  <c:v>-1.3723200068605841</c:v>
                </c:pt>
                <c:pt idx="134">
                  <c:v>2.5031396925509424</c:v>
                </c:pt>
                <c:pt idx="135">
                  <c:v>-0.43686421734745695</c:v>
                </c:pt>
                <c:pt idx="136">
                  <c:v>-0.8377738414245115</c:v>
                </c:pt>
                <c:pt idx="137">
                  <c:v>1.3449563341061186</c:v>
                </c:pt>
                <c:pt idx="138">
                  <c:v>-1.2832289792879052</c:v>
                </c:pt>
                <c:pt idx="139">
                  <c:v>9.7681948088615661E-2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B-48AD-BCBB-761CE6D86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10488"/>
        <c:axId val="659621208"/>
      </c:scatterChart>
      <c:valAx>
        <c:axId val="62121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1208"/>
        <c:crosses val="autoZero"/>
        <c:crossBetween val="midCat"/>
      </c:valAx>
      <c:valAx>
        <c:axId val="6596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1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BEDS vs.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Scatter!$C$1</c:f>
              <c:strCache>
                <c:ptCount val="1"/>
                <c:pt idx="0">
                  <c:v>BEDS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588363954505683E-2"/>
                  <c:y val="-0.37042104111986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Scatter!$C$2:$C$141</c:f>
              <c:numCache>
                <c:formatCode>General</c:formatCode>
                <c:ptCount val="140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4</c:v>
                </c:pt>
                <c:pt idx="49">
                  <c:v>6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13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5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2</c:v>
                </c:pt>
                <c:pt idx="82">
                  <c:v>5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8</c:v>
                </c:pt>
                <c:pt idx="87">
                  <c:v>4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2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5</c:v>
                </c:pt>
                <c:pt idx="110">
                  <c:v>3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6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</c:numCache>
            </c:numRef>
          </c:xVal>
          <c:yVal>
            <c:numRef>
              <c:f>Scatter!$B$2:$B$141</c:f>
              <c:numCache>
                <c:formatCode>General</c:formatCode>
                <c:ptCount val="140"/>
                <c:pt idx="0">
                  <c:v>684500</c:v>
                </c:pt>
                <c:pt idx="1">
                  <c:v>449000</c:v>
                </c:pt>
                <c:pt idx="2">
                  <c:v>2298000</c:v>
                </c:pt>
                <c:pt idx="3">
                  <c:v>2848000</c:v>
                </c:pt>
                <c:pt idx="4">
                  <c:v>649800</c:v>
                </c:pt>
                <c:pt idx="5">
                  <c:v>2500000</c:v>
                </c:pt>
                <c:pt idx="6">
                  <c:v>369900</c:v>
                </c:pt>
                <c:pt idx="7">
                  <c:v>1400000</c:v>
                </c:pt>
                <c:pt idx="8">
                  <c:v>949950</c:v>
                </c:pt>
                <c:pt idx="9">
                  <c:v>750000</c:v>
                </c:pt>
                <c:pt idx="10">
                  <c:v>2689950</c:v>
                </c:pt>
                <c:pt idx="11">
                  <c:v>850000</c:v>
                </c:pt>
                <c:pt idx="12">
                  <c:v>2350000</c:v>
                </c:pt>
                <c:pt idx="13">
                  <c:v>359000</c:v>
                </c:pt>
                <c:pt idx="14">
                  <c:v>888000</c:v>
                </c:pt>
                <c:pt idx="15">
                  <c:v>655000</c:v>
                </c:pt>
                <c:pt idx="16">
                  <c:v>799000</c:v>
                </c:pt>
                <c:pt idx="17">
                  <c:v>549000</c:v>
                </c:pt>
                <c:pt idx="18">
                  <c:v>1498000</c:v>
                </c:pt>
                <c:pt idx="19">
                  <c:v>999950</c:v>
                </c:pt>
                <c:pt idx="20">
                  <c:v>899000</c:v>
                </c:pt>
                <c:pt idx="21">
                  <c:v>949950</c:v>
                </c:pt>
                <c:pt idx="22">
                  <c:v>1490000</c:v>
                </c:pt>
                <c:pt idx="23">
                  <c:v>998000</c:v>
                </c:pt>
                <c:pt idx="24">
                  <c:v>950000</c:v>
                </c:pt>
                <c:pt idx="25">
                  <c:v>649950</c:v>
                </c:pt>
                <c:pt idx="26">
                  <c:v>835000</c:v>
                </c:pt>
                <c:pt idx="27">
                  <c:v>2836000</c:v>
                </c:pt>
                <c:pt idx="28">
                  <c:v>685000</c:v>
                </c:pt>
                <c:pt idx="29">
                  <c:v>765000</c:v>
                </c:pt>
                <c:pt idx="30">
                  <c:v>725000</c:v>
                </c:pt>
                <c:pt idx="31">
                  <c:v>979000</c:v>
                </c:pt>
                <c:pt idx="32">
                  <c:v>2895000</c:v>
                </c:pt>
                <c:pt idx="33">
                  <c:v>850000</c:v>
                </c:pt>
                <c:pt idx="34">
                  <c:v>1325000</c:v>
                </c:pt>
                <c:pt idx="35">
                  <c:v>2450000</c:v>
                </c:pt>
                <c:pt idx="36">
                  <c:v>829950</c:v>
                </c:pt>
                <c:pt idx="37">
                  <c:v>950000</c:v>
                </c:pt>
                <c:pt idx="38">
                  <c:v>1988000</c:v>
                </c:pt>
                <c:pt idx="39">
                  <c:v>1998000</c:v>
                </c:pt>
                <c:pt idx="40">
                  <c:v>1800000</c:v>
                </c:pt>
                <c:pt idx="41">
                  <c:v>1288000</c:v>
                </c:pt>
                <c:pt idx="42">
                  <c:v>769990</c:v>
                </c:pt>
                <c:pt idx="43">
                  <c:v>2785950</c:v>
                </c:pt>
                <c:pt idx="44">
                  <c:v>1498000</c:v>
                </c:pt>
                <c:pt idx="45">
                  <c:v>2354000</c:v>
                </c:pt>
                <c:pt idx="46">
                  <c:v>892000</c:v>
                </c:pt>
                <c:pt idx="47">
                  <c:v>4800000</c:v>
                </c:pt>
                <c:pt idx="48">
                  <c:v>1374950</c:v>
                </c:pt>
                <c:pt idx="49">
                  <c:v>3588888</c:v>
                </c:pt>
                <c:pt idx="50">
                  <c:v>1208000</c:v>
                </c:pt>
                <c:pt idx="51">
                  <c:v>1088000</c:v>
                </c:pt>
                <c:pt idx="52">
                  <c:v>549950</c:v>
                </c:pt>
                <c:pt idx="53">
                  <c:v>3500000</c:v>
                </c:pt>
                <c:pt idx="54">
                  <c:v>3988800</c:v>
                </c:pt>
                <c:pt idx="55">
                  <c:v>5580000</c:v>
                </c:pt>
                <c:pt idx="56">
                  <c:v>5980000</c:v>
                </c:pt>
                <c:pt idx="57">
                  <c:v>1998888</c:v>
                </c:pt>
                <c:pt idx="58">
                  <c:v>2460000</c:v>
                </c:pt>
                <c:pt idx="59">
                  <c:v>1195000</c:v>
                </c:pt>
                <c:pt idx="60">
                  <c:v>2499800</c:v>
                </c:pt>
                <c:pt idx="61">
                  <c:v>339995</c:v>
                </c:pt>
                <c:pt idx="62">
                  <c:v>975000</c:v>
                </c:pt>
                <c:pt idx="63">
                  <c:v>3900000</c:v>
                </c:pt>
                <c:pt idx="64">
                  <c:v>2949995</c:v>
                </c:pt>
                <c:pt idx="65">
                  <c:v>1650000</c:v>
                </c:pt>
                <c:pt idx="66">
                  <c:v>2198800</c:v>
                </c:pt>
                <c:pt idx="67">
                  <c:v>2988000</c:v>
                </c:pt>
                <c:pt idx="68">
                  <c:v>3800000</c:v>
                </c:pt>
                <c:pt idx="69">
                  <c:v>3078950</c:v>
                </c:pt>
                <c:pt idx="70">
                  <c:v>305000</c:v>
                </c:pt>
                <c:pt idx="71">
                  <c:v>2649950</c:v>
                </c:pt>
                <c:pt idx="72">
                  <c:v>707990</c:v>
                </c:pt>
                <c:pt idx="73">
                  <c:v>3198000</c:v>
                </c:pt>
                <c:pt idx="74">
                  <c:v>1988000</c:v>
                </c:pt>
                <c:pt idx="75">
                  <c:v>1198888</c:v>
                </c:pt>
                <c:pt idx="76">
                  <c:v>675000</c:v>
                </c:pt>
                <c:pt idx="77">
                  <c:v>3588888</c:v>
                </c:pt>
                <c:pt idx="78">
                  <c:v>3498000</c:v>
                </c:pt>
                <c:pt idx="79">
                  <c:v>4588000</c:v>
                </c:pt>
                <c:pt idx="80">
                  <c:v>2788880</c:v>
                </c:pt>
                <c:pt idx="81">
                  <c:v>689888</c:v>
                </c:pt>
                <c:pt idx="82">
                  <c:v>2350000</c:v>
                </c:pt>
                <c:pt idx="83">
                  <c:v>985000</c:v>
                </c:pt>
                <c:pt idx="84">
                  <c:v>1098888</c:v>
                </c:pt>
                <c:pt idx="85">
                  <c:v>950000</c:v>
                </c:pt>
                <c:pt idx="86">
                  <c:v>1549000</c:v>
                </c:pt>
                <c:pt idx="87">
                  <c:v>1799000</c:v>
                </c:pt>
                <c:pt idx="88">
                  <c:v>365000</c:v>
                </c:pt>
                <c:pt idx="89">
                  <c:v>2495000</c:v>
                </c:pt>
                <c:pt idx="90">
                  <c:v>4988000</c:v>
                </c:pt>
                <c:pt idx="91">
                  <c:v>3499000</c:v>
                </c:pt>
                <c:pt idx="92">
                  <c:v>2725000</c:v>
                </c:pt>
                <c:pt idx="93">
                  <c:v>750000</c:v>
                </c:pt>
                <c:pt idx="94">
                  <c:v>1695000</c:v>
                </c:pt>
                <c:pt idx="95">
                  <c:v>908000</c:v>
                </c:pt>
                <c:pt idx="96">
                  <c:v>530000</c:v>
                </c:pt>
                <c:pt idx="97">
                  <c:v>1999000</c:v>
                </c:pt>
                <c:pt idx="98">
                  <c:v>1690000</c:v>
                </c:pt>
                <c:pt idx="99">
                  <c:v>698000</c:v>
                </c:pt>
                <c:pt idx="100">
                  <c:v>2698000</c:v>
                </c:pt>
                <c:pt idx="101">
                  <c:v>1399988</c:v>
                </c:pt>
                <c:pt idx="102">
                  <c:v>1500000</c:v>
                </c:pt>
                <c:pt idx="103">
                  <c:v>3250000</c:v>
                </c:pt>
                <c:pt idx="104">
                  <c:v>1998000</c:v>
                </c:pt>
                <c:pt idx="105">
                  <c:v>379800</c:v>
                </c:pt>
                <c:pt idx="106">
                  <c:v>1479800</c:v>
                </c:pt>
                <c:pt idx="107">
                  <c:v>2750000</c:v>
                </c:pt>
                <c:pt idx="108">
                  <c:v>1350000</c:v>
                </c:pt>
                <c:pt idx="109">
                  <c:v>3699000</c:v>
                </c:pt>
                <c:pt idx="110">
                  <c:v>891990</c:v>
                </c:pt>
                <c:pt idx="111">
                  <c:v>3298000</c:v>
                </c:pt>
                <c:pt idx="112">
                  <c:v>1049000</c:v>
                </c:pt>
                <c:pt idx="113">
                  <c:v>9988000</c:v>
                </c:pt>
                <c:pt idx="114">
                  <c:v>2490000</c:v>
                </c:pt>
                <c:pt idx="115">
                  <c:v>3898000</c:v>
                </c:pt>
                <c:pt idx="116">
                  <c:v>799000</c:v>
                </c:pt>
                <c:pt idx="117">
                  <c:v>1649995</c:v>
                </c:pt>
                <c:pt idx="118">
                  <c:v>1239000</c:v>
                </c:pt>
                <c:pt idx="119">
                  <c:v>4500000</c:v>
                </c:pt>
                <c:pt idx="120">
                  <c:v>1649999</c:v>
                </c:pt>
                <c:pt idx="121">
                  <c:v>2100000</c:v>
                </c:pt>
                <c:pt idx="122">
                  <c:v>1649000</c:v>
                </c:pt>
                <c:pt idx="123">
                  <c:v>625000</c:v>
                </c:pt>
                <c:pt idx="124">
                  <c:v>2398000</c:v>
                </c:pt>
                <c:pt idx="125">
                  <c:v>2745000</c:v>
                </c:pt>
                <c:pt idx="126">
                  <c:v>1850000</c:v>
                </c:pt>
                <c:pt idx="127">
                  <c:v>1250000</c:v>
                </c:pt>
                <c:pt idx="128">
                  <c:v>1575000</c:v>
                </c:pt>
                <c:pt idx="129">
                  <c:v>769000</c:v>
                </c:pt>
                <c:pt idx="130">
                  <c:v>6888000</c:v>
                </c:pt>
                <c:pt idx="131">
                  <c:v>1495555</c:v>
                </c:pt>
                <c:pt idx="132">
                  <c:v>3488888</c:v>
                </c:pt>
                <c:pt idx="133">
                  <c:v>3188888</c:v>
                </c:pt>
                <c:pt idx="134">
                  <c:v>1898000</c:v>
                </c:pt>
                <c:pt idx="135">
                  <c:v>1300000</c:v>
                </c:pt>
                <c:pt idx="136">
                  <c:v>15000000</c:v>
                </c:pt>
                <c:pt idx="137">
                  <c:v>1988888</c:v>
                </c:pt>
                <c:pt idx="138">
                  <c:v>2880000</c:v>
                </c:pt>
                <c:pt idx="139">
                  <c:v>949000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F-4B6D-A511-56DF34E9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21008"/>
        <c:axId val="773722320"/>
      </c:scatterChart>
      <c:valAx>
        <c:axId val="7737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22320"/>
        <c:crosses val="autoZero"/>
        <c:crossBetween val="midCat"/>
      </c:valAx>
      <c:valAx>
        <c:axId val="7737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2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BATHS VS.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Scatter!$D$1</c:f>
              <c:strCache>
                <c:ptCount val="1"/>
                <c:pt idx="0">
                  <c:v>BATHS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827646544181973E-2"/>
                  <c:y val="-0.35951443569553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Scatter!$D$2:$D$141</c:f>
              <c:numCache>
                <c:formatCode>General</c:formatCode>
                <c:ptCount val="14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3.25</c:v>
                </c:pt>
                <c:pt idx="4">
                  <c:v>1.75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2.25</c:v>
                </c:pt>
                <c:pt idx="12">
                  <c:v>4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2.25</c:v>
                </c:pt>
                <c:pt idx="18">
                  <c:v>3.25</c:v>
                </c:pt>
                <c:pt idx="19">
                  <c:v>3</c:v>
                </c:pt>
                <c:pt idx="20">
                  <c:v>2.5</c:v>
                </c:pt>
                <c:pt idx="21">
                  <c:v>3</c:v>
                </c:pt>
                <c:pt idx="22">
                  <c:v>1.75</c:v>
                </c:pt>
                <c:pt idx="23">
                  <c:v>2.5</c:v>
                </c:pt>
                <c:pt idx="24">
                  <c:v>2.75</c:v>
                </c:pt>
                <c:pt idx="25">
                  <c:v>1.75</c:v>
                </c:pt>
                <c:pt idx="26">
                  <c:v>2</c:v>
                </c:pt>
                <c:pt idx="27">
                  <c:v>3.5</c:v>
                </c:pt>
                <c:pt idx="28">
                  <c:v>2</c:v>
                </c:pt>
                <c:pt idx="29">
                  <c:v>1.75</c:v>
                </c:pt>
                <c:pt idx="30">
                  <c:v>1.5</c:v>
                </c:pt>
                <c:pt idx="31">
                  <c:v>2.5</c:v>
                </c:pt>
                <c:pt idx="32">
                  <c:v>4.25</c:v>
                </c:pt>
                <c:pt idx="33">
                  <c:v>2.75</c:v>
                </c:pt>
                <c:pt idx="34">
                  <c:v>3.5</c:v>
                </c:pt>
                <c:pt idx="35">
                  <c:v>4</c:v>
                </c:pt>
                <c:pt idx="36">
                  <c:v>2.5</c:v>
                </c:pt>
                <c:pt idx="37">
                  <c:v>2.75</c:v>
                </c:pt>
                <c:pt idx="38">
                  <c:v>4</c:v>
                </c:pt>
                <c:pt idx="39">
                  <c:v>3.25</c:v>
                </c:pt>
                <c:pt idx="40">
                  <c:v>3.5</c:v>
                </c:pt>
                <c:pt idx="41">
                  <c:v>4.25</c:v>
                </c:pt>
                <c:pt idx="42">
                  <c:v>3.25</c:v>
                </c:pt>
                <c:pt idx="43">
                  <c:v>4.5</c:v>
                </c:pt>
                <c:pt idx="44">
                  <c:v>3.25</c:v>
                </c:pt>
                <c:pt idx="45">
                  <c:v>2.75</c:v>
                </c:pt>
                <c:pt idx="46">
                  <c:v>2.75</c:v>
                </c:pt>
                <c:pt idx="47">
                  <c:v>3.75</c:v>
                </c:pt>
                <c:pt idx="48">
                  <c:v>2.75</c:v>
                </c:pt>
                <c:pt idx="49">
                  <c:v>6</c:v>
                </c:pt>
                <c:pt idx="50">
                  <c:v>2.5</c:v>
                </c:pt>
                <c:pt idx="51">
                  <c:v>2.5</c:v>
                </c:pt>
                <c:pt idx="52">
                  <c:v>1.75</c:v>
                </c:pt>
                <c:pt idx="53">
                  <c:v>3</c:v>
                </c:pt>
                <c:pt idx="54">
                  <c:v>5.5</c:v>
                </c:pt>
                <c:pt idx="55">
                  <c:v>9.25</c:v>
                </c:pt>
                <c:pt idx="56">
                  <c:v>5.75</c:v>
                </c:pt>
                <c:pt idx="57">
                  <c:v>1.5</c:v>
                </c:pt>
                <c:pt idx="58">
                  <c:v>2.5</c:v>
                </c:pt>
                <c:pt idx="59">
                  <c:v>2.25</c:v>
                </c:pt>
                <c:pt idx="60">
                  <c:v>4.25</c:v>
                </c:pt>
                <c:pt idx="61">
                  <c:v>1.75</c:v>
                </c:pt>
                <c:pt idx="62">
                  <c:v>1.75</c:v>
                </c:pt>
                <c:pt idx="63">
                  <c:v>6.25</c:v>
                </c:pt>
                <c:pt idx="64">
                  <c:v>4.5</c:v>
                </c:pt>
                <c:pt idx="65">
                  <c:v>3.75</c:v>
                </c:pt>
                <c:pt idx="66">
                  <c:v>3.25</c:v>
                </c:pt>
                <c:pt idx="67">
                  <c:v>4.25</c:v>
                </c:pt>
                <c:pt idx="68">
                  <c:v>5</c:v>
                </c:pt>
                <c:pt idx="69">
                  <c:v>5</c:v>
                </c:pt>
                <c:pt idx="70">
                  <c:v>1</c:v>
                </c:pt>
                <c:pt idx="71">
                  <c:v>5</c:v>
                </c:pt>
                <c:pt idx="72">
                  <c:v>1.75</c:v>
                </c:pt>
                <c:pt idx="73">
                  <c:v>5</c:v>
                </c:pt>
                <c:pt idx="74">
                  <c:v>3</c:v>
                </c:pt>
                <c:pt idx="75">
                  <c:v>3</c:v>
                </c:pt>
                <c:pt idx="76">
                  <c:v>1.75</c:v>
                </c:pt>
                <c:pt idx="77">
                  <c:v>4.5</c:v>
                </c:pt>
                <c:pt idx="78">
                  <c:v>6</c:v>
                </c:pt>
                <c:pt idx="79">
                  <c:v>5.25</c:v>
                </c:pt>
                <c:pt idx="80">
                  <c:v>4.25</c:v>
                </c:pt>
                <c:pt idx="81">
                  <c:v>2</c:v>
                </c:pt>
                <c:pt idx="82">
                  <c:v>4.5</c:v>
                </c:pt>
                <c:pt idx="83">
                  <c:v>2.5</c:v>
                </c:pt>
                <c:pt idx="84">
                  <c:v>2.5</c:v>
                </c:pt>
                <c:pt idx="85">
                  <c:v>3.75</c:v>
                </c:pt>
                <c:pt idx="86">
                  <c:v>4.75</c:v>
                </c:pt>
                <c:pt idx="87">
                  <c:v>2.5</c:v>
                </c:pt>
                <c:pt idx="88">
                  <c:v>1</c:v>
                </c:pt>
                <c:pt idx="89">
                  <c:v>4.5</c:v>
                </c:pt>
                <c:pt idx="90">
                  <c:v>4.75</c:v>
                </c:pt>
                <c:pt idx="91">
                  <c:v>4.5</c:v>
                </c:pt>
                <c:pt idx="92">
                  <c:v>3.5</c:v>
                </c:pt>
                <c:pt idx="93">
                  <c:v>2.75</c:v>
                </c:pt>
                <c:pt idx="94">
                  <c:v>3.5</c:v>
                </c:pt>
                <c:pt idx="95">
                  <c:v>2.75</c:v>
                </c:pt>
                <c:pt idx="96">
                  <c:v>2</c:v>
                </c:pt>
                <c:pt idx="97">
                  <c:v>2.5</c:v>
                </c:pt>
                <c:pt idx="98">
                  <c:v>2.25</c:v>
                </c:pt>
                <c:pt idx="99">
                  <c:v>2.75</c:v>
                </c:pt>
                <c:pt idx="100">
                  <c:v>4.5</c:v>
                </c:pt>
                <c:pt idx="101">
                  <c:v>3</c:v>
                </c:pt>
                <c:pt idx="102">
                  <c:v>2.75</c:v>
                </c:pt>
                <c:pt idx="103">
                  <c:v>5</c:v>
                </c:pt>
                <c:pt idx="104">
                  <c:v>2.75</c:v>
                </c:pt>
                <c:pt idx="105">
                  <c:v>1.5</c:v>
                </c:pt>
                <c:pt idx="106">
                  <c:v>4.5</c:v>
                </c:pt>
                <c:pt idx="107">
                  <c:v>4.25</c:v>
                </c:pt>
                <c:pt idx="108">
                  <c:v>2.5</c:v>
                </c:pt>
                <c:pt idx="109">
                  <c:v>5.25</c:v>
                </c:pt>
                <c:pt idx="110">
                  <c:v>3</c:v>
                </c:pt>
                <c:pt idx="111">
                  <c:v>4.5</c:v>
                </c:pt>
                <c:pt idx="112">
                  <c:v>2.5</c:v>
                </c:pt>
                <c:pt idx="113">
                  <c:v>5.75</c:v>
                </c:pt>
                <c:pt idx="114">
                  <c:v>4.5</c:v>
                </c:pt>
                <c:pt idx="115">
                  <c:v>4.25</c:v>
                </c:pt>
                <c:pt idx="116">
                  <c:v>2</c:v>
                </c:pt>
                <c:pt idx="117">
                  <c:v>3.25</c:v>
                </c:pt>
                <c:pt idx="118">
                  <c:v>3.25</c:v>
                </c:pt>
                <c:pt idx="119">
                  <c:v>3</c:v>
                </c:pt>
                <c:pt idx="120">
                  <c:v>3.75</c:v>
                </c:pt>
                <c:pt idx="121">
                  <c:v>3.25</c:v>
                </c:pt>
                <c:pt idx="122">
                  <c:v>3</c:v>
                </c:pt>
                <c:pt idx="123">
                  <c:v>1.75</c:v>
                </c:pt>
                <c:pt idx="124">
                  <c:v>4.5</c:v>
                </c:pt>
                <c:pt idx="125">
                  <c:v>5.25</c:v>
                </c:pt>
                <c:pt idx="126">
                  <c:v>3.25</c:v>
                </c:pt>
                <c:pt idx="127">
                  <c:v>4.25</c:v>
                </c:pt>
                <c:pt idx="128">
                  <c:v>3.5</c:v>
                </c:pt>
                <c:pt idx="129">
                  <c:v>1.75</c:v>
                </c:pt>
                <c:pt idx="130">
                  <c:v>6.5</c:v>
                </c:pt>
                <c:pt idx="131">
                  <c:v>3.25</c:v>
                </c:pt>
                <c:pt idx="132">
                  <c:v>5</c:v>
                </c:pt>
                <c:pt idx="133">
                  <c:v>4</c:v>
                </c:pt>
                <c:pt idx="134">
                  <c:v>2.5</c:v>
                </c:pt>
                <c:pt idx="135">
                  <c:v>4</c:v>
                </c:pt>
                <c:pt idx="136">
                  <c:v>6.75</c:v>
                </c:pt>
                <c:pt idx="137">
                  <c:v>2</c:v>
                </c:pt>
                <c:pt idx="138">
                  <c:v>5.5</c:v>
                </c:pt>
                <c:pt idx="139">
                  <c:v>3</c:v>
                </c:pt>
              </c:numCache>
            </c:numRef>
          </c:xVal>
          <c:yVal>
            <c:numRef>
              <c:f>Scatter!$B$2:$B$141</c:f>
              <c:numCache>
                <c:formatCode>General</c:formatCode>
                <c:ptCount val="140"/>
                <c:pt idx="0">
                  <c:v>684500</c:v>
                </c:pt>
                <c:pt idx="1">
                  <c:v>449000</c:v>
                </c:pt>
                <c:pt idx="2">
                  <c:v>2298000</c:v>
                </c:pt>
                <c:pt idx="3">
                  <c:v>2848000</c:v>
                </c:pt>
                <c:pt idx="4">
                  <c:v>649800</c:v>
                </c:pt>
                <c:pt idx="5">
                  <c:v>2500000</c:v>
                </c:pt>
                <c:pt idx="6">
                  <c:v>369900</c:v>
                </c:pt>
                <c:pt idx="7">
                  <c:v>1400000</c:v>
                </c:pt>
                <c:pt idx="8">
                  <c:v>949950</c:v>
                </c:pt>
                <c:pt idx="9">
                  <c:v>750000</c:v>
                </c:pt>
                <c:pt idx="10">
                  <c:v>2689950</c:v>
                </c:pt>
                <c:pt idx="11">
                  <c:v>850000</c:v>
                </c:pt>
                <c:pt idx="12">
                  <c:v>2350000</c:v>
                </c:pt>
                <c:pt idx="13">
                  <c:v>359000</c:v>
                </c:pt>
                <c:pt idx="14">
                  <c:v>888000</c:v>
                </c:pt>
                <c:pt idx="15">
                  <c:v>655000</c:v>
                </c:pt>
                <c:pt idx="16">
                  <c:v>799000</c:v>
                </c:pt>
                <c:pt idx="17">
                  <c:v>549000</c:v>
                </c:pt>
                <c:pt idx="18">
                  <c:v>1498000</c:v>
                </c:pt>
                <c:pt idx="19">
                  <c:v>999950</c:v>
                </c:pt>
                <c:pt idx="20">
                  <c:v>899000</c:v>
                </c:pt>
                <c:pt idx="21">
                  <c:v>949950</c:v>
                </c:pt>
                <c:pt idx="22">
                  <c:v>1490000</c:v>
                </c:pt>
                <c:pt idx="23">
                  <c:v>998000</c:v>
                </c:pt>
                <c:pt idx="24">
                  <c:v>950000</c:v>
                </c:pt>
                <c:pt idx="25">
                  <c:v>649950</c:v>
                </c:pt>
                <c:pt idx="26">
                  <c:v>835000</c:v>
                </c:pt>
                <c:pt idx="27">
                  <c:v>2836000</c:v>
                </c:pt>
                <c:pt idx="28">
                  <c:v>685000</c:v>
                </c:pt>
                <c:pt idx="29">
                  <c:v>765000</c:v>
                </c:pt>
                <c:pt idx="30">
                  <c:v>725000</c:v>
                </c:pt>
                <c:pt idx="31">
                  <c:v>979000</c:v>
                </c:pt>
                <c:pt idx="32">
                  <c:v>2895000</c:v>
                </c:pt>
                <c:pt idx="33">
                  <c:v>850000</c:v>
                </c:pt>
                <c:pt idx="34">
                  <c:v>1325000</c:v>
                </c:pt>
                <c:pt idx="35">
                  <c:v>2450000</c:v>
                </c:pt>
                <c:pt idx="36">
                  <c:v>829950</c:v>
                </c:pt>
                <c:pt idx="37">
                  <c:v>950000</c:v>
                </c:pt>
                <c:pt idx="38">
                  <c:v>1988000</c:v>
                </c:pt>
                <c:pt idx="39">
                  <c:v>1998000</c:v>
                </c:pt>
                <c:pt idx="40">
                  <c:v>1800000</c:v>
                </c:pt>
                <c:pt idx="41">
                  <c:v>1288000</c:v>
                </c:pt>
                <c:pt idx="42">
                  <c:v>769990</c:v>
                </c:pt>
                <c:pt idx="43">
                  <c:v>2785950</c:v>
                </c:pt>
                <c:pt idx="44">
                  <c:v>1498000</c:v>
                </c:pt>
                <c:pt idx="45">
                  <c:v>2354000</c:v>
                </c:pt>
                <c:pt idx="46">
                  <c:v>892000</c:v>
                </c:pt>
                <c:pt idx="47">
                  <c:v>4800000</c:v>
                </c:pt>
                <c:pt idx="48">
                  <c:v>1374950</c:v>
                </c:pt>
                <c:pt idx="49">
                  <c:v>3588888</c:v>
                </c:pt>
                <c:pt idx="50">
                  <c:v>1208000</c:v>
                </c:pt>
                <c:pt idx="51">
                  <c:v>1088000</c:v>
                </c:pt>
                <c:pt idx="52">
                  <c:v>549950</c:v>
                </c:pt>
                <c:pt idx="53">
                  <c:v>3500000</c:v>
                </c:pt>
                <c:pt idx="54">
                  <c:v>3988800</c:v>
                </c:pt>
                <c:pt idx="55">
                  <c:v>5580000</c:v>
                </c:pt>
                <c:pt idx="56">
                  <c:v>5980000</c:v>
                </c:pt>
                <c:pt idx="57">
                  <c:v>1998888</c:v>
                </c:pt>
                <c:pt idx="58">
                  <c:v>2460000</c:v>
                </c:pt>
                <c:pt idx="59">
                  <c:v>1195000</c:v>
                </c:pt>
                <c:pt idx="60">
                  <c:v>2499800</c:v>
                </c:pt>
                <c:pt idx="61">
                  <c:v>339995</c:v>
                </c:pt>
                <c:pt idx="62">
                  <c:v>975000</c:v>
                </c:pt>
                <c:pt idx="63">
                  <c:v>3900000</c:v>
                </c:pt>
                <c:pt idx="64">
                  <c:v>2949995</c:v>
                </c:pt>
                <c:pt idx="65">
                  <c:v>1650000</c:v>
                </c:pt>
                <c:pt idx="66">
                  <c:v>2198800</c:v>
                </c:pt>
                <c:pt idx="67">
                  <c:v>2988000</c:v>
                </c:pt>
                <c:pt idx="68">
                  <c:v>3800000</c:v>
                </c:pt>
                <c:pt idx="69">
                  <c:v>3078950</c:v>
                </c:pt>
                <c:pt idx="70">
                  <c:v>305000</c:v>
                </c:pt>
                <c:pt idx="71">
                  <c:v>2649950</c:v>
                </c:pt>
                <c:pt idx="72">
                  <c:v>707990</c:v>
                </c:pt>
                <c:pt idx="73">
                  <c:v>3198000</c:v>
                </c:pt>
                <c:pt idx="74">
                  <c:v>1988000</c:v>
                </c:pt>
                <c:pt idx="75">
                  <c:v>1198888</c:v>
                </c:pt>
                <c:pt idx="76">
                  <c:v>675000</c:v>
                </c:pt>
                <c:pt idx="77">
                  <c:v>3588888</c:v>
                </c:pt>
                <c:pt idx="78">
                  <c:v>3498000</c:v>
                </c:pt>
                <c:pt idx="79">
                  <c:v>4588000</c:v>
                </c:pt>
                <c:pt idx="80">
                  <c:v>2788880</c:v>
                </c:pt>
                <c:pt idx="81">
                  <c:v>689888</c:v>
                </c:pt>
                <c:pt idx="82">
                  <c:v>2350000</c:v>
                </c:pt>
                <c:pt idx="83">
                  <c:v>985000</c:v>
                </c:pt>
                <c:pt idx="84">
                  <c:v>1098888</c:v>
                </c:pt>
                <c:pt idx="85">
                  <c:v>950000</c:v>
                </c:pt>
                <c:pt idx="86">
                  <c:v>1549000</c:v>
                </c:pt>
                <c:pt idx="87">
                  <c:v>1799000</c:v>
                </c:pt>
                <c:pt idx="88">
                  <c:v>365000</c:v>
                </c:pt>
                <c:pt idx="89">
                  <c:v>2495000</c:v>
                </c:pt>
                <c:pt idx="90">
                  <c:v>4988000</c:v>
                </c:pt>
                <c:pt idx="91">
                  <c:v>3499000</c:v>
                </c:pt>
                <c:pt idx="92">
                  <c:v>2725000</c:v>
                </c:pt>
                <c:pt idx="93">
                  <c:v>750000</c:v>
                </c:pt>
                <c:pt idx="94">
                  <c:v>1695000</c:v>
                </c:pt>
                <c:pt idx="95">
                  <c:v>908000</c:v>
                </c:pt>
                <c:pt idx="96">
                  <c:v>530000</c:v>
                </c:pt>
                <c:pt idx="97">
                  <c:v>1999000</c:v>
                </c:pt>
                <c:pt idx="98">
                  <c:v>1690000</c:v>
                </c:pt>
                <c:pt idx="99">
                  <c:v>698000</c:v>
                </c:pt>
                <c:pt idx="100">
                  <c:v>2698000</c:v>
                </c:pt>
                <c:pt idx="101">
                  <c:v>1399988</c:v>
                </c:pt>
                <c:pt idx="102">
                  <c:v>1500000</c:v>
                </c:pt>
                <c:pt idx="103">
                  <c:v>3250000</c:v>
                </c:pt>
                <c:pt idx="104">
                  <c:v>1998000</c:v>
                </c:pt>
                <c:pt idx="105">
                  <c:v>379800</c:v>
                </c:pt>
                <c:pt idx="106">
                  <c:v>1479800</c:v>
                </c:pt>
                <c:pt idx="107">
                  <c:v>2750000</c:v>
                </c:pt>
                <c:pt idx="108">
                  <c:v>1350000</c:v>
                </c:pt>
                <c:pt idx="109">
                  <c:v>3699000</c:v>
                </c:pt>
                <c:pt idx="110">
                  <c:v>891990</c:v>
                </c:pt>
                <c:pt idx="111">
                  <c:v>3298000</c:v>
                </c:pt>
                <c:pt idx="112">
                  <c:v>1049000</c:v>
                </c:pt>
                <c:pt idx="113">
                  <c:v>9988000</c:v>
                </c:pt>
                <c:pt idx="114">
                  <c:v>2490000</c:v>
                </c:pt>
                <c:pt idx="115">
                  <c:v>3898000</c:v>
                </c:pt>
                <c:pt idx="116">
                  <c:v>799000</c:v>
                </c:pt>
                <c:pt idx="117">
                  <c:v>1649995</c:v>
                </c:pt>
                <c:pt idx="118">
                  <c:v>1239000</c:v>
                </c:pt>
                <c:pt idx="119">
                  <c:v>4500000</c:v>
                </c:pt>
                <c:pt idx="120">
                  <c:v>1649999</c:v>
                </c:pt>
                <c:pt idx="121">
                  <c:v>2100000</c:v>
                </c:pt>
                <c:pt idx="122">
                  <c:v>1649000</c:v>
                </c:pt>
                <c:pt idx="123">
                  <c:v>625000</c:v>
                </c:pt>
                <c:pt idx="124">
                  <c:v>2398000</c:v>
                </c:pt>
                <c:pt idx="125">
                  <c:v>2745000</c:v>
                </c:pt>
                <c:pt idx="126">
                  <c:v>1850000</c:v>
                </c:pt>
                <c:pt idx="127">
                  <c:v>1250000</c:v>
                </c:pt>
                <c:pt idx="128">
                  <c:v>1575000</c:v>
                </c:pt>
                <c:pt idx="129">
                  <c:v>769000</c:v>
                </c:pt>
                <c:pt idx="130">
                  <c:v>6888000</c:v>
                </c:pt>
                <c:pt idx="131">
                  <c:v>1495555</c:v>
                </c:pt>
                <c:pt idx="132">
                  <c:v>3488888</c:v>
                </c:pt>
                <c:pt idx="133">
                  <c:v>3188888</c:v>
                </c:pt>
                <c:pt idx="134">
                  <c:v>1898000</c:v>
                </c:pt>
                <c:pt idx="135">
                  <c:v>1300000</c:v>
                </c:pt>
                <c:pt idx="136">
                  <c:v>15000000</c:v>
                </c:pt>
                <c:pt idx="137">
                  <c:v>1988888</c:v>
                </c:pt>
                <c:pt idx="138">
                  <c:v>2880000</c:v>
                </c:pt>
                <c:pt idx="139">
                  <c:v>949000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9-4733-99B5-0BDE681FD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21008"/>
        <c:axId val="773722320"/>
      </c:scatterChart>
      <c:valAx>
        <c:axId val="7737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22320"/>
        <c:crosses val="autoZero"/>
        <c:crossBetween val="midCat"/>
      </c:valAx>
      <c:valAx>
        <c:axId val="7737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2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 FEET  VS.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Scatter!$E$1</c:f>
              <c:strCache>
                <c:ptCount val="1"/>
                <c:pt idx="0">
                  <c:v>SQUARE FEET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666447944006996E-2"/>
                  <c:y val="-0.28608486439195102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accent6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Scatter!$E$2:$E$141</c:f>
              <c:numCache>
                <c:formatCode>General</c:formatCode>
                <c:ptCount val="140"/>
                <c:pt idx="0">
                  <c:v>1730</c:v>
                </c:pt>
                <c:pt idx="1">
                  <c:v>810</c:v>
                </c:pt>
                <c:pt idx="2">
                  <c:v>3530</c:v>
                </c:pt>
                <c:pt idx="3">
                  <c:v>3600</c:v>
                </c:pt>
                <c:pt idx="4">
                  <c:v>1380</c:v>
                </c:pt>
                <c:pt idx="5">
                  <c:v>2857</c:v>
                </c:pt>
                <c:pt idx="6">
                  <c:v>1105</c:v>
                </c:pt>
                <c:pt idx="7">
                  <c:v>2460</c:v>
                </c:pt>
                <c:pt idx="8">
                  <c:v>2740</c:v>
                </c:pt>
                <c:pt idx="9">
                  <c:v>2437</c:v>
                </c:pt>
                <c:pt idx="10">
                  <c:v>4304</c:v>
                </c:pt>
                <c:pt idx="11">
                  <c:v>2120</c:v>
                </c:pt>
                <c:pt idx="12">
                  <c:v>5780</c:v>
                </c:pt>
                <c:pt idx="13">
                  <c:v>1001</c:v>
                </c:pt>
                <c:pt idx="14">
                  <c:v>1919</c:v>
                </c:pt>
                <c:pt idx="15">
                  <c:v>1351</c:v>
                </c:pt>
                <c:pt idx="16">
                  <c:v>1640</c:v>
                </c:pt>
                <c:pt idx="17">
                  <c:v>1750</c:v>
                </c:pt>
                <c:pt idx="18">
                  <c:v>4560</c:v>
                </c:pt>
                <c:pt idx="19">
                  <c:v>3400</c:v>
                </c:pt>
                <c:pt idx="20">
                  <c:v>1970</c:v>
                </c:pt>
                <c:pt idx="21">
                  <c:v>2300</c:v>
                </c:pt>
                <c:pt idx="22">
                  <c:v>2020</c:v>
                </c:pt>
                <c:pt idx="23">
                  <c:v>2570</c:v>
                </c:pt>
                <c:pt idx="24">
                  <c:v>2330</c:v>
                </c:pt>
                <c:pt idx="25">
                  <c:v>1400</c:v>
                </c:pt>
                <c:pt idx="26">
                  <c:v>1440</c:v>
                </c:pt>
                <c:pt idx="27">
                  <c:v>4800</c:v>
                </c:pt>
                <c:pt idx="28">
                  <c:v>1430</c:v>
                </c:pt>
                <c:pt idx="29">
                  <c:v>1250</c:v>
                </c:pt>
                <c:pt idx="30">
                  <c:v>1008</c:v>
                </c:pt>
                <c:pt idx="31">
                  <c:v>2570</c:v>
                </c:pt>
                <c:pt idx="32">
                  <c:v>5050</c:v>
                </c:pt>
                <c:pt idx="33">
                  <c:v>2690</c:v>
                </c:pt>
                <c:pt idx="34">
                  <c:v>4140</c:v>
                </c:pt>
                <c:pt idx="35">
                  <c:v>4850</c:v>
                </c:pt>
                <c:pt idx="36">
                  <c:v>2200</c:v>
                </c:pt>
                <c:pt idx="37">
                  <c:v>2270</c:v>
                </c:pt>
                <c:pt idx="38">
                  <c:v>4381</c:v>
                </c:pt>
                <c:pt idx="39">
                  <c:v>3770</c:v>
                </c:pt>
                <c:pt idx="40">
                  <c:v>4600</c:v>
                </c:pt>
                <c:pt idx="41">
                  <c:v>3770</c:v>
                </c:pt>
                <c:pt idx="42">
                  <c:v>2002</c:v>
                </c:pt>
                <c:pt idx="43">
                  <c:v>4586</c:v>
                </c:pt>
                <c:pt idx="44">
                  <c:v>4380</c:v>
                </c:pt>
                <c:pt idx="45">
                  <c:v>2288</c:v>
                </c:pt>
                <c:pt idx="46">
                  <c:v>2040</c:v>
                </c:pt>
                <c:pt idx="47">
                  <c:v>5090</c:v>
                </c:pt>
                <c:pt idx="48">
                  <c:v>2260</c:v>
                </c:pt>
                <c:pt idx="49">
                  <c:v>5701</c:v>
                </c:pt>
                <c:pt idx="50">
                  <c:v>1751</c:v>
                </c:pt>
                <c:pt idx="51">
                  <c:v>3180</c:v>
                </c:pt>
                <c:pt idx="52">
                  <c:v>1320</c:v>
                </c:pt>
                <c:pt idx="53">
                  <c:v>2740</c:v>
                </c:pt>
                <c:pt idx="54">
                  <c:v>5489</c:v>
                </c:pt>
                <c:pt idx="55">
                  <c:v>15360</c:v>
                </c:pt>
                <c:pt idx="56">
                  <c:v>7594</c:v>
                </c:pt>
                <c:pt idx="57">
                  <c:v>2520</c:v>
                </c:pt>
                <c:pt idx="58">
                  <c:v>4130</c:v>
                </c:pt>
                <c:pt idx="59">
                  <c:v>2812</c:v>
                </c:pt>
                <c:pt idx="60">
                  <c:v>5360</c:v>
                </c:pt>
                <c:pt idx="61">
                  <c:v>1254</c:v>
                </c:pt>
                <c:pt idx="62">
                  <c:v>1474</c:v>
                </c:pt>
                <c:pt idx="63">
                  <c:v>4848</c:v>
                </c:pt>
                <c:pt idx="64">
                  <c:v>5761</c:v>
                </c:pt>
                <c:pt idx="65">
                  <c:v>3914</c:v>
                </c:pt>
                <c:pt idx="66">
                  <c:v>3850</c:v>
                </c:pt>
                <c:pt idx="67">
                  <c:v>5130</c:v>
                </c:pt>
                <c:pt idx="68">
                  <c:v>4568</c:v>
                </c:pt>
                <c:pt idx="69">
                  <c:v>4998</c:v>
                </c:pt>
                <c:pt idx="70">
                  <c:v>889</c:v>
                </c:pt>
                <c:pt idx="71">
                  <c:v>4309</c:v>
                </c:pt>
                <c:pt idx="72">
                  <c:v>1360</c:v>
                </c:pt>
                <c:pt idx="73">
                  <c:v>6200</c:v>
                </c:pt>
                <c:pt idx="74">
                  <c:v>3390</c:v>
                </c:pt>
                <c:pt idx="75">
                  <c:v>2620</c:v>
                </c:pt>
                <c:pt idx="76">
                  <c:v>1700</c:v>
                </c:pt>
                <c:pt idx="77">
                  <c:v>5102</c:v>
                </c:pt>
                <c:pt idx="78">
                  <c:v>6389</c:v>
                </c:pt>
                <c:pt idx="79">
                  <c:v>8277</c:v>
                </c:pt>
                <c:pt idx="80">
                  <c:v>4397</c:v>
                </c:pt>
                <c:pt idx="81">
                  <c:v>1558</c:v>
                </c:pt>
                <c:pt idx="82">
                  <c:v>3800</c:v>
                </c:pt>
                <c:pt idx="83">
                  <c:v>2540</c:v>
                </c:pt>
                <c:pt idx="84">
                  <c:v>2420</c:v>
                </c:pt>
                <c:pt idx="85">
                  <c:v>2750</c:v>
                </c:pt>
                <c:pt idx="86">
                  <c:v>3470</c:v>
                </c:pt>
                <c:pt idx="87">
                  <c:v>3560</c:v>
                </c:pt>
                <c:pt idx="88">
                  <c:v>1012</c:v>
                </c:pt>
                <c:pt idx="89">
                  <c:v>4645</c:v>
                </c:pt>
                <c:pt idx="90">
                  <c:v>6500</c:v>
                </c:pt>
                <c:pt idx="91">
                  <c:v>7950</c:v>
                </c:pt>
                <c:pt idx="92">
                  <c:v>5030</c:v>
                </c:pt>
                <c:pt idx="93">
                  <c:v>2480</c:v>
                </c:pt>
                <c:pt idx="94">
                  <c:v>4987</c:v>
                </c:pt>
                <c:pt idx="95">
                  <c:v>2270</c:v>
                </c:pt>
                <c:pt idx="96">
                  <c:v>978</c:v>
                </c:pt>
                <c:pt idx="97">
                  <c:v>3360</c:v>
                </c:pt>
                <c:pt idx="98">
                  <c:v>2340</c:v>
                </c:pt>
                <c:pt idx="99">
                  <c:v>3006</c:v>
                </c:pt>
                <c:pt idx="100">
                  <c:v>4400</c:v>
                </c:pt>
                <c:pt idx="101">
                  <c:v>3580</c:v>
                </c:pt>
                <c:pt idx="102">
                  <c:v>2140</c:v>
                </c:pt>
                <c:pt idx="103">
                  <c:v>6494</c:v>
                </c:pt>
                <c:pt idx="104">
                  <c:v>3580</c:v>
                </c:pt>
                <c:pt idx="105">
                  <c:v>1018</c:v>
                </c:pt>
                <c:pt idx="106">
                  <c:v>3770</c:v>
                </c:pt>
                <c:pt idx="107">
                  <c:v>6340</c:v>
                </c:pt>
                <c:pt idx="108">
                  <c:v>3030</c:v>
                </c:pt>
                <c:pt idx="109">
                  <c:v>6348</c:v>
                </c:pt>
                <c:pt idx="110">
                  <c:v>1796</c:v>
                </c:pt>
                <c:pt idx="111">
                  <c:v>9116</c:v>
                </c:pt>
                <c:pt idx="112">
                  <c:v>2150</c:v>
                </c:pt>
                <c:pt idx="113">
                  <c:v>14140</c:v>
                </c:pt>
                <c:pt idx="114">
                  <c:v>5400</c:v>
                </c:pt>
                <c:pt idx="115">
                  <c:v>5450</c:v>
                </c:pt>
                <c:pt idx="116">
                  <c:v>1250</c:v>
                </c:pt>
                <c:pt idx="117">
                  <c:v>4194</c:v>
                </c:pt>
                <c:pt idx="118">
                  <c:v>3820</c:v>
                </c:pt>
                <c:pt idx="119">
                  <c:v>5060</c:v>
                </c:pt>
                <c:pt idx="120">
                  <c:v>3982</c:v>
                </c:pt>
                <c:pt idx="121">
                  <c:v>4881</c:v>
                </c:pt>
                <c:pt idx="122">
                  <c:v>3970</c:v>
                </c:pt>
                <c:pt idx="123">
                  <c:v>1180</c:v>
                </c:pt>
                <c:pt idx="124">
                  <c:v>5300</c:v>
                </c:pt>
                <c:pt idx="125">
                  <c:v>8058</c:v>
                </c:pt>
                <c:pt idx="126">
                  <c:v>4070</c:v>
                </c:pt>
                <c:pt idx="127">
                  <c:v>2570</c:v>
                </c:pt>
                <c:pt idx="128">
                  <c:v>2768</c:v>
                </c:pt>
                <c:pt idx="129">
                  <c:v>1680</c:v>
                </c:pt>
                <c:pt idx="130">
                  <c:v>10088</c:v>
                </c:pt>
                <c:pt idx="131">
                  <c:v>2700</c:v>
                </c:pt>
                <c:pt idx="132">
                  <c:v>6369</c:v>
                </c:pt>
                <c:pt idx="133">
                  <c:v>5927</c:v>
                </c:pt>
                <c:pt idx="134">
                  <c:v>2750</c:v>
                </c:pt>
                <c:pt idx="135">
                  <c:v>3240</c:v>
                </c:pt>
                <c:pt idx="136">
                  <c:v>15975</c:v>
                </c:pt>
                <c:pt idx="137">
                  <c:v>2000</c:v>
                </c:pt>
                <c:pt idx="138">
                  <c:v>5970</c:v>
                </c:pt>
                <c:pt idx="139">
                  <c:v>2906</c:v>
                </c:pt>
              </c:numCache>
            </c:numRef>
          </c:xVal>
          <c:yVal>
            <c:numRef>
              <c:f>Scatter!$B$2:$B$141</c:f>
              <c:numCache>
                <c:formatCode>General</c:formatCode>
                <c:ptCount val="140"/>
                <c:pt idx="0">
                  <c:v>684500</c:v>
                </c:pt>
                <c:pt idx="1">
                  <c:v>449000</c:v>
                </c:pt>
                <c:pt idx="2">
                  <c:v>2298000</c:v>
                </c:pt>
                <c:pt idx="3">
                  <c:v>2848000</c:v>
                </c:pt>
                <c:pt idx="4">
                  <c:v>649800</c:v>
                </c:pt>
                <c:pt idx="5">
                  <c:v>2500000</c:v>
                </c:pt>
                <c:pt idx="6">
                  <c:v>369900</c:v>
                </c:pt>
                <c:pt idx="7">
                  <c:v>1400000</c:v>
                </c:pt>
                <c:pt idx="8">
                  <c:v>949950</c:v>
                </c:pt>
                <c:pt idx="9">
                  <c:v>750000</c:v>
                </c:pt>
                <c:pt idx="10">
                  <c:v>2689950</c:v>
                </c:pt>
                <c:pt idx="11">
                  <c:v>850000</c:v>
                </c:pt>
                <c:pt idx="12">
                  <c:v>2350000</c:v>
                </c:pt>
                <c:pt idx="13">
                  <c:v>359000</c:v>
                </c:pt>
                <c:pt idx="14">
                  <c:v>888000</c:v>
                </c:pt>
                <c:pt idx="15">
                  <c:v>655000</c:v>
                </c:pt>
                <c:pt idx="16">
                  <c:v>799000</c:v>
                </c:pt>
                <c:pt idx="17">
                  <c:v>549000</c:v>
                </c:pt>
                <c:pt idx="18">
                  <c:v>1498000</c:v>
                </c:pt>
                <c:pt idx="19">
                  <c:v>999950</c:v>
                </c:pt>
                <c:pt idx="20">
                  <c:v>899000</c:v>
                </c:pt>
                <c:pt idx="21">
                  <c:v>949950</c:v>
                </c:pt>
                <c:pt idx="22">
                  <c:v>1490000</c:v>
                </c:pt>
                <c:pt idx="23">
                  <c:v>998000</c:v>
                </c:pt>
                <c:pt idx="24">
                  <c:v>950000</c:v>
                </c:pt>
                <c:pt idx="25">
                  <c:v>649950</c:v>
                </c:pt>
                <c:pt idx="26">
                  <c:v>835000</c:v>
                </c:pt>
                <c:pt idx="27">
                  <c:v>2836000</c:v>
                </c:pt>
                <c:pt idx="28">
                  <c:v>685000</c:v>
                </c:pt>
                <c:pt idx="29">
                  <c:v>765000</c:v>
                </c:pt>
                <c:pt idx="30">
                  <c:v>725000</c:v>
                </c:pt>
                <c:pt idx="31">
                  <c:v>979000</c:v>
                </c:pt>
                <c:pt idx="32">
                  <c:v>2895000</c:v>
                </c:pt>
                <c:pt idx="33">
                  <c:v>850000</c:v>
                </c:pt>
                <c:pt idx="34">
                  <c:v>1325000</c:v>
                </c:pt>
                <c:pt idx="35">
                  <c:v>2450000</c:v>
                </c:pt>
                <c:pt idx="36">
                  <c:v>829950</c:v>
                </c:pt>
                <c:pt idx="37">
                  <c:v>950000</c:v>
                </c:pt>
                <c:pt idx="38">
                  <c:v>1988000</c:v>
                </c:pt>
                <c:pt idx="39">
                  <c:v>1998000</c:v>
                </c:pt>
                <c:pt idx="40">
                  <c:v>1800000</c:v>
                </c:pt>
                <c:pt idx="41">
                  <c:v>1288000</c:v>
                </c:pt>
                <c:pt idx="42">
                  <c:v>769990</c:v>
                </c:pt>
                <c:pt idx="43">
                  <c:v>2785950</c:v>
                </c:pt>
                <c:pt idx="44">
                  <c:v>1498000</c:v>
                </c:pt>
                <c:pt idx="45">
                  <c:v>2354000</c:v>
                </c:pt>
                <c:pt idx="46">
                  <c:v>892000</c:v>
                </c:pt>
                <c:pt idx="47">
                  <c:v>4800000</c:v>
                </c:pt>
                <c:pt idx="48">
                  <c:v>1374950</c:v>
                </c:pt>
                <c:pt idx="49">
                  <c:v>3588888</c:v>
                </c:pt>
                <c:pt idx="50">
                  <c:v>1208000</c:v>
                </c:pt>
                <c:pt idx="51">
                  <c:v>1088000</c:v>
                </c:pt>
                <c:pt idx="52">
                  <c:v>549950</c:v>
                </c:pt>
                <c:pt idx="53">
                  <c:v>3500000</c:v>
                </c:pt>
                <c:pt idx="54">
                  <c:v>3988800</c:v>
                </c:pt>
                <c:pt idx="55">
                  <c:v>5580000</c:v>
                </c:pt>
                <c:pt idx="56">
                  <c:v>5980000</c:v>
                </c:pt>
                <c:pt idx="57">
                  <c:v>1998888</c:v>
                </c:pt>
                <c:pt idx="58">
                  <c:v>2460000</c:v>
                </c:pt>
                <c:pt idx="59">
                  <c:v>1195000</c:v>
                </c:pt>
                <c:pt idx="60">
                  <c:v>2499800</c:v>
                </c:pt>
                <c:pt idx="61">
                  <c:v>339995</c:v>
                </c:pt>
                <c:pt idx="62">
                  <c:v>975000</c:v>
                </c:pt>
                <c:pt idx="63">
                  <c:v>3900000</c:v>
                </c:pt>
                <c:pt idx="64">
                  <c:v>2949995</c:v>
                </c:pt>
                <c:pt idx="65">
                  <c:v>1650000</c:v>
                </c:pt>
                <c:pt idx="66">
                  <c:v>2198800</c:v>
                </c:pt>
                <c:pt idx="67">
                  <c:v>2988000</c:v>
                </c:pt>
                <c:pt idx="68">
                  <c:v>3800000</c:v>
                </c:pt>
                <c:pt idx="69">
                  <c:v>3078950</c:v>
                </c:pt>
                <c:pt idx="70">
                  <c:v>305000</c:v>
                </c:pt>
                <c:pt idx="71">
                  <c:v>2649950</c:v>
                </c:pt>
                <c:pt idx="72">
                  <c:v>707990</c:v>
                </c:pt>
                <c:pt idx="73">
                  <c:v>3198000</c:v>
                </c:pt>
                <c:pt idx="74">
                  <c:v>1988000</c:v>
                </c:pt>
                <c:pt idx="75">
                  <c:v>1198888</c:v>
                </c:pt>
                <c:pt idx="76">
                  <c:v>675000</c:v>
                </c:pt>
                <c:pt idx="77">
                  <c:v>3588888</c:v>
                </c:pt>
                <c:pt idx="78">
                  <c:v>3498000</c:v>
                </c:pt>
                <c:pt idx="79">
                  <c:v>4588000</c:v>
                </c:pt>
                <c:pt idx="80">
                  <c:v>2788880</c:v>
                </c:pt>
                <c:pt idx="81">
                  <c:v>689888</c:v>
                </c:pt>
                <c:pt idx="82">
                  <c:v>2350000</c:v>
                </c:pt>
                <c:pt idx="83">
                  <c:v>985000</c:v>
                </c:pt>
                <c:pt idx="84">
                  <c:v>1098888</c:v>
                </c:pt>
                <c:pt idx="85">
                  <c:v>950000</c:v>
                </c:pt>
                <c:pt idx="86">
                  <c:v>1549000</c:v>
                </c:pt>
                <c:pt idx="87">
                  <c:v>1799000</c:v>
                </c:pt>
                <c:pt idx="88">
                  <c:v>365000</c:v>
                </c:pt>
                <c:pt idx="89">
                  <c:v>2495000</c:v>
                </c:pt>
                <c:pt idx="90">
                  <c:v>4988000</c:v>
                </c:pt>
                <c:pt idx="91">
                  <c:v>3499000</c:v>
                </c:pt>
                <c:pt idx="92">
                  <c:v>2725000</c:v>
                </c:pt>
                <c:pt idx="93">
                  <c:v>750000</c:v>
                </c:pt>
                <c:pt idx="94">
                  <c:v>1695000</c:v>
                </c:pt>
                <c:pt idx="95">
                  <c:v>908000</c:v>
                </c:pt>
                <c:pt idx="96">
                  <c:v>530000</c:v>
                </c:pt>
                <c:pt idx="97">
                  <c:v>1999000</c:v>
                </c:pt>
                <c:pt idx="98">
                  <c:v>1690000</c:v>
                </c:pt>
                <c:pt idx="99">
                  <c:v>698000</c:v>
                </c:pt>
                <c:pt idx="100">
                  <c:v>2698000</c:v>
                </c:pt>
                <c:pt idx="101">
                  <c:v>1399988</c:v>
                </c:pt>
                <c:pt idx="102">
                  <c:v>1500000</c:v>
                </c:pt>
                <c:pt idx="103">
                  <c:v>3250000</c:v>
                </c:pt>
                <c:pt idx="104">
                  <c:v>1998000</c:v>
                </c:pt>
                <c:pt idx="105">
                  <c:v>379800</c:v>
                </c:pt>
                <c:pt idx="106">
                  <c:v>1479800</c:v>
                </c:pt>
                <c:pt idx="107">
                  <c:v>2750000</c:v>
                </c:pt>
                <c:pt idx="108">
                  <c:v>1350000</c:v>
                </c:pt>
                <c:pt idx="109">
                  <c:v>3699000</c:v>
                </c:pt>
                <c:pt idx="110">
                  <c:v>891990</c:v>
                </c:pt>
                <c:pt idx="111">
                  <c:v>3298000</c:v>
                </c:pt>
                <c:pt idx="112">
                  <c:v>1049000</c:v>
                </c:pt>
                <c:pt idx="113">
                  <c:v>9988000</c:v>
                </c:pt>
                <c:pt idx="114">
                  <c:v>2490000</c:v>
                </c:pt>
                <c:pt idx="115">
                  <c:v>3898000</c:v>
                </c:pt>
                <c:pt idx="116">
                  <c:v>799000</c:v>
                </c:pt>
                <c:pt idx="117">
                  <c:v>1649995</c:v>
                </c:pt>
                <c:pt idx="118">
                  <c:v>1239000</c:v>
                </c:pt>
                <c:pt idx="119">
                  <c:v>4500000</c:v>
                </c:pt>
                <c:pt idx="120">
                  <c:v>1649999</c:v>
                </c:pt>
                <c:pt idx="121">
                  <c:v>2100000</c:v>
                </c:pt>
                <c:pt idx="122">
                  <c:v>1649000</c:v>
                </c:pt>
                <c:pt idx="123">
                  <c:v>625000</c:v>
                </c:pt>
                <c:pt idx="124">
                  <c:v>2398000</c:v>
                </c:pt>
                <c:pt idx="125">
                  <c:v>2745000</c:v>
                </c:pt>
                <c:pt idx="126">
                  <c:v>1850000</c:v>
                </c:pt>
                <c:pt idx="127">
                  <c:v>1250000</c:v>
                </c:pt>
                <c:pt idx="128">
                  <c:v>1575000</c:v>
                </c:pt>
                <c:pt idx="129">
                  <c:v>769000</c:v>
                </c:pt>
                <c:pt idx="130">
                  <c:v>6888000</c:v>
                </c:pt>
                <c:pt idx="131">
                  <c:v>1495555</c:v>
                </c:pt>
                <c:pt idx="132">
                  <c:v>3488888</c:v>
                </c:pt>
                <c:pt idx="133">
                  <c:v>3188888</c:v>
                </c:pt>
                <c:pt idx="134">
                  <c:v>1898000</c:v>
                </c:pt>
                <c:pt idx="135">
                  <c:v>1300000</c:v>
                </c:pt>
                <c:pt idx="136">
                  <c:v>15000000</c:v>
                </c:pt>
                <c:pt idx="137">
                  <c:v>1988888</c:v>
                </c:pt>
                <c:pt idx="138">
                  <c:v>2880000</c:v>
                </c:pt>
                <c:pt idx="139">
                  <c:v>949000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9-4687-829C-3A9D9030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21008"/>
        <c:axId val="773722320"/>
      </c:scatterChart>
      <c:valAx>
        <c:axId val="7737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22320"/>
        <c:crosses val="autoZero"/>
        <c:crossBetween val="midCat"/>
      </c:valAx>
      <c:valAx>
        <c:axId val="7737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2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solidFill>
                  <a:schemeClr val="bg1"/>
                </a:solidFill>
                <a:effectLst/>
                <a:latin typeface="+mn-lt"/>
              </a:rPr>
              <a:t>Number of BATHS Histogram</a:t>
            </a:r>
            <a:endParaRPr lang="en-US" sz="1400">
              <a:solidFill>
                <a:schemeClr val="bg1"/>
              </a:solidFill>
              <a:effectLst/>
              <a:latin typeface="+mn-lt"/>
            </a:endParaRPr>
          </a:p>
        </cx:rich>
      </cx:tx>
    </cx:title>
    <cx:plotArea>
      <cx:plotAreaRegion>
        <cx:series layoutId="clusteredColumn" uniqueId="{C01BAF1E-B80A-43F1-AC5C-B4B002247DBD}">
          <cx:tx>
            <cx:txData>
              <cx:f>_xlchart.v1.7</cx:f>
              <cx:v>BATHS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LOT SIZE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LOT SIZE Box Plot</a:t>
          </a:r>
        </a:p>
      </cx:txPr>
    </cx:title>
    <cx:plotArea>
      <cx:plotAreaRegion>
        <cx:series layoutId="boxWhisker" uniqueId="{E9C6293C-68FF-4A7E-9132-9F0FDE50A496}">
          <cx:tx>
            <cx:txData>
              <cx:f>_xlchart.v1.13</cx:f>
              <cx:v>LOT SIZE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AGE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AGE Box Plot</a:t>
          </a:r>
        </a:p>
      </cx:txPr>
    </cx:title>
    <cx:plotArea>
      <cx:plotAreaRegion>
        <cx:series layoutId="boxWhisker" uniqueId="{DBD15D91-4FD5-48F6-B8F9-93BDC70B3039}">
          <cx:tx>
            <cx:txData>
              <cx:f>_xlchart.v1.15</cx:f>
              <cx:v>AGE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PRICE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PRICE Box Plot</a:t>
          </a:r>
        </a:p>
      </cx:txPr>
    </cx:title>
    <cx:plotArea>
      <cx:plotAreaRegion>
        <cx:series layoutId="boxWhisker" uniqueId="{65637D45-46C3-426C-8D9D-C143EA562FD8}">
          <cx:tx>
            <cx:txData>
              <cx:f>_xlchart.v1.25</cx:f>
              <cx:v>PRICE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SQUARE FEET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SQUARE FEET Histogram</a:t>
          </a:r>
        </a:p>
      </cx:txPr>
    </cx:title>
    <cx:plotArea>
      <cx:plotAreaRegion>
        <cx:series layoutId="clusteredColumn" uniqueId="{C5B2B37B-819F-4A30-8026-65E89B11F11C}">
          <cx:tx>
            <cx:txData>
              <cx:f>_xlchart.v1.3</cx:f>
              <cx:v>SQUARE FEET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LOT SIZE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LOT SIZE Histogram</a:t>
          </a:r>
        </a:p>
      </cx:txPr>
    </cx:title>
    <cx:plotArea>
      <cx:plotAreaRegion>
        <cx:series layoutId="clusteredColumn" uniqueId="{7D3D26BD-5C3F-458A-AEDE-24CE1E85B487}">
          <cx:tx>
            <cx:txData>
              <cx:f>_xlchart.v1.5</cx:f>
              <cx:v>LOT SIZE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 overflow="70000">
              <cx:binSize val="700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AGE Histogram</a:t>
          </a:r>
        </a:p>
      </cx:txPr>
    </cx:title>
    <cx:plotArea>
      <cx:plotAreaRegion>
        <cx:series layoutId="clusteredColumn" uniqueId="{B6B75F00-C2B6-42BA-A142-EFF9397CD4FD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Number of BEDS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chemeClr val="bg1"/>
              </a:solidFill>
              <a:latin typeface="Calibri" panose="020F0502020204030204"/>
            </a:rPr>
            <a:t>Number of BEDS Histogram</a:t>
          </a:r>
        </a:p>
      </cx:txPr>
    </cx:title>
    <cx:plotArea>
      <cx:plotAreaRegion>
        <cx:series layoutId="clusteredColumn" uniqueId="{FC209CF2-20A4-482B-BEE3-60076E43E46A}" formatIdx="0">
          <cx:tx>
            <cx:txData>
              <cx:f/>
              <cx:v>Frequency</cx:v>
            </cx:txData>
          </cx:tx>
          <cx:dataLabels pos="in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" lastClr="FFFFFF">
                        <a:lumMod val="9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Frequency</a:t>
                </a:r>
                <a:endParaRPr lang="en-US">
                  <a:effectLst/>
                </a:endParaRPr>
              </a:p>
            </cx:rich>
          </cx:tx>
        </cx:title>
        <cx:majorGridlines/>
        <cx:tickLabels/>
        <cx:numFmt formatCode="General" sourceLinked="0"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PRICE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chemeClr val="bg1"/>
              </a:solidFill>
              <a:latin typeface="Calibri" panose="020F0502020204030204"/>
            </a:rPr>
            <a:t>PRICE Histogram</a:t>
          </a:r>
        </a:p>
      </cx:txPr>
    </cx:title>
    <cx:plotArea>
      <cx:plotAreaRegion>
        <cx:series layoutId="clusteredColumn" uniqueId="{953BB65F-8017-41CC-8A24-E94B71FB9BC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" lastClr="FFFFFF">
                        <a:lumMod val="9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Frequency</a:t>
                </a:r>
                <a:endParaRPr lang="en-US">
                  <a:effectLst/>
                </a:endParaRPr>
              </a:p>
            </cx:rich>
          </cx:tx>
        </cx:title>
        <cx:majorGridlines/>
        <cx:tickLabels/>
        <cx:numFmt formatCode="General" sourceLinked="0"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BEDS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BEDS Box Plot</a:t>
          </a:r>
        </a:p>
      </cx:txPr>
    </cx:title>
    <cx:plotArea>
      <cx:plotAreaRegion>
        <cx:series layoutId="boxWhisker" uniqueId="{65637D45-46C3-426C-8D9D-C143EA562FD8}">
          <cx:tx>
            <cx:txData>
              <cx:f>_xlchart.v1.19</cx:f>
              <cx:v>BEDS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BATHS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BATHS Box Plot</a:t>
          </a:r>
        </a:p>
      </cx:txPr>
    </cx:title>
    <cx:plotArea>
      <cx:plotAreaRegion>
        <cx:series layoutId="boxWhisker" uniqueId="{09FA094A-F7F0-4D4A-9A07-EA96538BB549}">
          <cx:tx>
            <cx:txData>
              <cx:f>_xlchart.v1.17</cx:f>
              <cx:v>BATHS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SQ FT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SQ FT Box Plot</a:t>
          </a:r>
        </a:p>
      </cx:txPr>
    </cx:title>
    <cx:plotArea>
      <cx:plotAreaRegion>
        <cx:series layoutId="boxWhisker" uniqueId="{C8F81420-A0B1-42F2-964A-27FE9D171E07}">
          <cx:tx>
            <cx:txData>
              <cx:f>_xlchart.v1.11</cx:f>
              <cx:v>SQUARE FEET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336176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CE03A2-112B-4061-BBDF-E9D617235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336176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BFA539-0708-4DFA-BECB-22ECA7C32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31</xdr:col>
      <xdr:colOff>336176</xdr:colOff>
      <xdr:row>15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D1D10F-D440-4EE7-9371-5C566D3E4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31</xdr:col>
      <xdr:colOff>336176</xdr:colOff>
      <xdr:row>30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B74DBC-0DCD-407F-AF96-ACDCC817A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39</xdr:col>
      <xdr:colOff>336176</xdr:colOff>
      <xdr:row>15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B199931-F3E0-4DC9-9DF8-3AB28E699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336176</xdr:colOff>
      <xdr:row>30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E165E6-2C7E-48AB-B9D4-B32C4E05D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0</xdr:colOff>
      <xdr:row>33</xdr:row>
      <xdr:rowOff>0</xdr:rowOff>
    </xdr:from>
    <xdr:to>
      <xdr:col>23</xdr:col>
      <xdr:colOff>49890</xdr:colOff>
      <xdr:row>38</xdr:row>
      <xdr:rowOff>152262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AACD4C1-C0E3-4383-B936-B015CDB6D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6147" y="6667500"/>
          <a:ext cx="4285714" cy="1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15</xdr:row>
      <xdr:rowOff>0</xdr:rowOff>
    </xdr:from>
    <xdr:to>
      <xdr:col>25</xdr:col>
      <xdr:colOff>0</xdr:colOff>
      <xdr:row>29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9F3E3219-8C26-4480-97F3-D095A80B49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3975" y="2857500"/>
              <a:ext cx="5486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0</xdr:colOff>
      <xdr:row>0</xdr:row>
      <xdr:rowOff>0</xdr:rowOff>
    </xdr:from>
    <xdr:to>
      <xdr:col>38</xdr:col>
      <xdr:colOff>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E00E19F-F20A-4D63-99F4-721C193AC0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5" y="0"/>
              <a:ext cx="7315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0</xdr:colOff>
      <xdr:row>14</xdr:row>
      <xdr:rowOff>190499</xdr:rowOff>
    </xdr:from>
    <xdr:to>
      <xdr:col>38</xdr:col>
      <xdr:colOff>0</xdr:colOff>
      <xdr:row>29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87222B5-E433-4C19-825D-C545FD2977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5" y="2857499"/>
              <a:ext cx="7315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39</xdr:col>
      <xdr:colOff>0</xdr:colOff>
      <xdr:row>0</xdr:row>
      <xdr:rowOff>0</xdr:rowOff>
    </xdr:from>
    <xdr:to>
      <xdr:col>46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7406B7AC-F1D5-479A-A224-6F7992B67F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5477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866774</xdr:colOff>
      <xdr:row>0</xdr:row>
      <xdr:rowOff>28575</xdr:rowOff>
    </xdr:from>
    <xdr:to>
      <xdr:col>25</xdr:col>
      <xdr:colOff>0</xdr:colOff>
      <xdr:row>14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36000E1-A9FA-44CC-B528-C8E90B961A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3974" y="28575"/>
              <a:ext cx="548640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152400</xdr:colOff>
      <xdr:row>0</xdr:row>
      <xdr:rowOff>19049</xdr:rowOff>
    </xdr:from>
    <xdr:to>
      <xdr:col>15</xdr:col>
      <xdr:colOff>819151</xdr:colOff>
      <xdr:row>19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E6ED5A6-5DF4-463E-878A-72054E62BD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9600" y="19049"/>
              <a:ext cx="5543551" cy="3667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290286-2A12-4CE0-A847-AFB96A435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AB9059-0AC8-4F3B-882A-A52F05AB5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7AE1C5-30DF-4D5F-A070-7843DC069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2B454B-05BF-4DD4-9641-1D610B2B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5D5910-A916-4283-A1AF-90D66B813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23</xdr:row>
      <xdr:rowOff>0</xdr:rowOff>
    </xdr:from>
    <xdr:to>
      <xdr:col>7</xdr:col>
      <xdr:colOff>19050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DE93F4D-89C0-4FCD-ABD2-629D53D88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1" y="4391025"/>
              <a:ext cx="239077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23</xdr:row>
      <xdr:rowOff>0</xdr:rowOff>
    </xdr:from>
    <xdr:to>
      <xdr:col>10</xdr:col>
      <xdr:colOff>28575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7DD1B4A-0BA7-4F13-9B1F-109ADB4EEF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1575" y="4391025"/>
              <a:ext cx="2409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23</xdr:row>
      <xdr:rowOff>0</xdr:rowOff>
    </xdr:from>
    <xdr:to>
      <xdr:col>13</xdr:col>
      <xdr:colOff>9525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7A801F5-472B-4602-B9FF-02344524F6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2425" y="4391025"/>
              <a:ext cx="23907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23</xdr:row>
      <xdr:rowOff>0</xdr:rowOff>
    </xdr:from>
    <xdr:to>
      <xdr:col>15</xdr:col>
      <xdr:colOff>600075</xdr:colOff>
      <xdr:row>37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F178DE6-3D7C-451F-92F9-F0D10B32B2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73275" y="4391025"/>
              <a:ext cx="2371725" cy="2676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23</xdr:row>
      <xdr:rowOff>0</xdr:rowOff>
    </xdr:from>
    <xdr:to>
      <xdr:col>19</xdr:col>
      <xdr:colOff>19050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9344BF4-37C5-4E61-9DCD-8A33CB2CFB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64125" y="4391025"/>
              <a:ext cx="2419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23</xdr:row>
      <xdr:rowOff>0</xdr:rowOff>
    </xdr:from>
    <xdr:to>
      <xdr:col>3</xdr:col>
      <xdr:colOff>619124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11FAD42-AA3B-4875-8C0B-3690277FAF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5" y="4391025"/>
              <a:ext cx="239077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0</xdr:row>
      <xdr:rowOff>95250</xdr:rowOff>
    </xdr:from>
    <xdr:to>
      <xdr:col>24</xdr:col>
      <xdr:colOff>190500</xdr:colOff>
      <xdr:row>10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3A859F7-97F2-485A-AC62-EED161879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178594</xdr:colOff>
      <xdr:row>11</xdr:row>
      <xdr:rowOff>23812</xdr:rowOff>
    </xdr:from>
    <xdr:to>
      <xdr:col>24</xdr:col>
      <xdr:colOff>178594</xdr:colOff>
      <xdr:row>21</xdr:row>
      <xdr:rowOff>23813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1C4754A-EDE0-4494-A485-5BCEF58B0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178595</xdr:colOff>
      <xdr:row>21</xdr:row>
      <xdr:rowOff>190500</xdr:rowOff>
    </xdr:from>
    <xdr:to>
      <xdr:col>24</xdr:col>
      <xdr:colOff>178594</xdr:colOff>
      <xdr:row>32</xdr:row>
      <xdr:rowOff>11906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465E61B-8937-4149-8C98-92EC1A016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321470</xdr:colOff>
      <xdr:row>0</xdr:row>
      <xdr:rowOff>95250</xdr:rowOff>
    </xdr:from>
    <xdr:to>
      <xdr:col>30</xdr:col>
      <xdr:colOff>357188</xdr:colOff>
      <xdr:row>10</xdr:row>
      <xdr:rowOff>107156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CCAA8A4-B6D0-4501-BB2C-DAB801369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380999</xdr:colOff>
      <xdr:row>11</xdr:row>
      <xdr:rowOff>83344</xdr:rowOff>
    </xdr:from>
    <xdr:to>
      <xdr:col>30</xdr:col>
      <xdr:colOff>381000</xdr:colOff>
      <xdr:row>21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64E2A42-43E9-42A1-B8DF-431CD84F8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392907</xdr:colOff>
      <xdr:row>22</xdr:row>
      <xdr:rowOff>11906</xdr:rowOff>
    </xdr:from>
    <xdr:to>
      <xdr:col>30</xdr:col>
      <xdr:colOff>381001</xdr:colOff>
      <xdr:row>32</xdr:row>
      <xdr:rowOff>23812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7F1ED5F-5BDF-41A9-B587-40A82AC64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0</xdr:row>
      <xdr:rowOff>180975</xdr:rowOff>
    </xdr:from>
    <xdr:to>
      <xdr:col>24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0B248-D298-4BE2-8AE0-08FA4A382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219075</xdr:colOff>
      <xdr:row>11</xdr:row>
      <xdr:rowOff>66675</xdr:rowOff>
    </xdr:from>
    <xdr:to>
      <xdr:col>24</xdr:col>
      <xdr:colOff>219075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6DC586-DEF4-42FE-9781-550A3C7F7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409575</xdr:colOff>
      <xdr:row>0</xdr:row>
      <xdr:rowOff>180975</xdr:rowOff>
    </xdr:from>
    <xdr:to>
      <xdr:col>30</xdr:col>
      <xdr:colOff>409575</xdr:colOff>
      <xdr:row>10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C13B44-FE27-4E32-845B-CEF63D434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400050</xdr:colOff>
      <xdr:row>11</xdr:row>
      <xdr:rowOff>85725</xdr:rowOff>
    </xdr:from>
    <xdr:to>
      <xdr:col>30</xdr:col>
      <xdr:colOff>400050</xdr:colOff>
      <xdr:row>21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922E72-525C-4284-A655-3E7E01ED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0</xdr:row>
      <xdr:rowOff>180975</xdr:rowOff>
    </xdr:from>
    <xdr:to>
      <xdr:col>24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6FE86-724F-472A-9053-534D5BC6F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142875</xdr:colOff>
      <xdr:row>11</xdr:row>
      <xdr:rowOff>85725</xdr:rowOff>
    </xdr:from>
    <xdr:to>
      <xdr:col>24</xdr:col>
      <xdr:colOff>142875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6D44B-72E1-4B59-AB32-D976B562D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390525</xdr:colOff>
      <xdr:row>7</xdr:row>
      <xdr:rowOff>180975</xdr:rowOff>
    </xdr:from>
    <xdr:to>
      <xdr:col>30</xdr:col>
      <xdr:colOff>390525</xdr:colOff>
      <xdr:row>17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8694F3-434A-4FCF-9C35-B0C1FD6AF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0</xdr:row>
      <xdr:rowOff>66675</xdr:rowOff>
    </xdr:from>
    <xdr:to>
      <xdr:col>23</xdr:col>
      <xdr:colOff>85725</xdr:colOff>
      <xdr:row>10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7857C5-BC1C-464B-9260-BA82D3B16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114300</xdr:colOff>
      <xdr:row>10</xdr:row>
      <xdr:rowOff>180975</xdr:rowOff>
    </xdr:from>
    <xdr:to>
      <xdr:col>23</xdr:col>
      <xdr:colOff>114300</xdr:colOff>
      <xdr:row>20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7AC82F-536C-4017-AA60-2D2658F93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352425</xdr:colOff>
      <xdr:row>0</xdr:row>
      <xdr:rowOff>47625</xdr:rowOff>
    </xdr:from>
    <xdr:to>
      <xdr:col>29</xdr:col>
      <xdr:colOff>352425</xdr:colOff>
      <xdr:row>10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BC0E77-A902-4850-A641-17F6E1FD8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323850</xdr:colOff>
      <xdr:row>11</xdr:row>
      <xdr:rowOff>0</xdr:rowOff>
    </xdr:from>
    <xdr:to>
      <xdr:col>29</xdr:col>
      <xdr:colOff>323850</xdr:colOff>
      <xdr:row>21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36704AE-164C-4011-89B0-6E875BEA4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123825</xdr:colOff>
      <xdr:row>21</xdr:row>
      <xdr:rowOff>123825</xdr:rowOff>
    </xdr:from>
    <xdr:to>
      <xdr:col>23</xdr:col>
      <xdr:colOff>123825</xdr:colOff>
      <xdr:row>31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D147CC7-3FCC-4195-B59F-FA92EF754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32</xdr:col>
      <xdr:colOff>304800</xdr:colOff>
      <xdr:row>36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C44451A-8D65-43DB-BEE6-E340CAD63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581025</xdr:colOff>
      <xdr:row>0</xdr:row>
      <xdr:rowOff>0</xdr:rowOff>
    </xdr:from>
    <xdr:to>
      <xdr:col>46</xdr:col>
      <xdr:colOff>276225</xdr:colOff>
      <xdr:row>14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3599352-E738-4C02-8FF1-AB7F6400E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476250</xdr:colOff>
      <xdr:row>15</xdr:row>
      <xdr:rowOff>57150</xdr:rowOff>
    </xdr:from>
    <xdr:to>
      <xdr:col>46</xdr:col>
      <xdr:colOff>171450</xdr:colOff>
      <xdr:row>29</xdr:row>
      <xdr:rowOff>104775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A55D0BB-5F72-4ABF-96D3-E59DB1F09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457200</xdr:colOff>
      <xdr:row>0</xdr:row>
      <xdr:rowOff>0</xdr:rowOff>
    </xdr:from>
    <xdr:to>
      <xdr:col>54</xdr:col>
      <xdr:colOff>152400</xdr:colOff>
      <xdr:row>14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71DD08D-5ABB-410F-B65B-4FC5D5098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171450</xdr:colOff>
      <xdr:row>33</xdr:row>
      <xdr:rowOff>0</xdr:rowOff>
    </xdr:from>
    <xdr:to>
      <xdr:col>23</xdr:col>
      <xdr:colOff>238125</xdr:colOff>
      <xdr:row>47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1E5A992-E1B9-4114-8C65-7AA41F217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C07E91-D68E-4AD0-B0DB-857BC9142B90}" name="Table2" displayName="Table2" ref="A1:G8" totalsRowShown="0">
  <autoFilter ref="A1:G8" xr:uid="{E70FC6C5-91AC-4CDC-A98A-C5FA0F6FBE18}"/>
  <tableColumns count="7">
    <tableColumn id="1" xr3:uid="{9223B554-7E00-4AC3-A182-6A6CA7365244}" name="  "/>
    <tableColumn id="2" xr3:uid="{DEA2775B-26CC-44A9-8A21-800A6D1D882D}" name="PRICE" dataDxfId="116" dataCellStyle="Comma"/>
    <tableColumn id="3" xr3:uid="{EAFBC687-0661-4714-9A91-D92AEE5B84B3}" name="BEDS" dataDxfId="115"/>
    <tableColumn id="4" xr3:uid="{80B3CA9C-DAFE-47BE-9222-86EEDB8308B0}" name="BATHS" dataDxfId="114"/>
    <tableColumn id="5" xr3:uid="{C0555C35-F387-415E-8730-F763FFF5056F}" name="SQUARE FEET" dataDxfId="113" dataCellStyle="Comma"/>
    <tableColumn id="6" xr3:uid="{203F7918-7A7E-4FDF-AB10-A977F9132917}" name="LOT SIZE" dataDxfId="112" dataCellStyle="Comma"/>
    <tableColumn id="7" xr3:uid="{7467C3C8-BDEE-4CAD-AF46-71F5C8E5C433}" name="AGE" dataDxfId="1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DAB678-CC5A-4CDF-8689-C8A0300FC5BC}" name="Correlation" displayName="Correlation" ref="Z19:AB24" totalsRowShown="0">
  <autoFilter ref="Z19:AB24" xr:uid="{FE54C097-D22F-45E2-B25C-0410D97D404E}"/>
  <tableColumns count="3">
    <tableColumn id="1" xr3:uid="{3FBABCF2-CE56-401F-8BFA-3F22A5047F7A}" name="  " dataDxfId="118"/>
    <tableColumn id="4" xr3:uid="{F2ED401D-25B2-426A-8CF4-8EC55F057211}" name="Column1" dataDxfId="117">
      <calculatedColumnFormula>CORREL(B1:B140,D1:D140)</calculatedColumnFormula>
    </tableColumn>
    <tableColumn id="5" xr3:uid="{4CC8FC93-EEA1-4EBD-82C8-FF39724A6BC1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5F62-45A7-43C7-A130-2331162FB5C3}">
  <dimension ref="A1:H141"/>
  <sheetViews>
    <sheetView tabSelected="1" topLeftCell="A120" workbookViewId="0">
      <selection sqref="A1:G141"/>
    </sheetView>
  </sheetViews>
  <sheetFormatPr defaultRowHeight="15" x14ac:dyDescent="0.25"/>
  <cols>
    <col min="8" max="8" width="13" bestFit="1" customWidth="1"/>
  </cols>
  <sheetData>
    <row r="1" spans="1:8" x14ac:dyDescent="0.25">
      <c r="A1" t="s">
        <v>571</v>
      </c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607</v>
      </c>
      <c r="H1" t="s">
        <v>13</v>
      </c>
    </row>
    <row r="2" spans="1:8" x14ac:dyDescent="0.25">
      <c r="A2">
        <v>1</v>
      </c>
      <c r="B2">
        <v>684500</v>
      </c>
      <c r="C2">
        <v>2</v>
      </c>
      <c r="D2">
        <v>2</v>
      </c>
      <c r="E2">
        <v>1730</v>
      </c>
      <c r="F2">
        <v>2912</v>
      </c>
      <c r="G2">
        <f>2018-H2</f>
        <v>39</v>
      </c>
      <c r="H2">
        <v>1979</v>
      </c>
    </row>
    <row r="3" spans="1:8" x14ac:dyDescent="0.25">
      <c r="A3">
        <v>2</v>
      </c>
      <c r="B3">
        <v>449000</v>
      </c>
      <c r="C3">
        <v>1</v>
      </c>
      <c r="D3">
        <v>1</v>
      </c>
      <c r="E3">
        <v>810</v>
      </c>
      <c r="F3">
        <v>74992</v>
      </c>
      <c r="G3">
        <f t="shared" ref="G3:G66" si="0">2018-H3</f>
        <v>38</v>
      </c>
      <c r="H3">
        <v>1980</v>
      </c>
    </row>
    <row r="4" spans="1:8" x14ac:dyDescent="0.25">
      <c r="A4">
        <v>3</v>
      </c>
      <c r="B4">
        <v>2298000</v>
      </c>
      <c r="C4">
        <v>5</v>
      </c>
      <c r="D4">
        <v>3</v>
      </c>
      <c r="E4">
        <v>3530</v>
      </c>
      <c r="F4">
        <v>11984</v>
      </c>
      <c r="G4">
        <f t="shared" si="0"/>
        <v>63</v>
      </c>
      <c r="H4">
        <v>1955</v>
      </c>
    </row>
    <row r="5" spans="1:8" x14ac:dyDescent="0.25">
      <c r="A5">
        <v>4</v>
      </c>
      <c r="B5">
        <v>2848000</v>
      </c>
      <c r="C5">
        <v>3</v>
      </c>
      <c r="D5">
        <v>3.25</v>
      </c>
      <c r="E5">
        <v>3600</v>
      </c>
      <c r="F5">
        <v>16259</v>
      </c>
      <c r="G5">
        <f t="shared" si="0"/>
        <v>26</v>
      </c>
      <c r="H5">
        <v>1992</v>
      </c>
    </row>
    <row r="6" spans="1:8" x14ac:dyDescent="0.25">
      <c r="A6">
        <v>5</v>
      </c>
      <c r="B6">
        <v>649800</v>
      </c>
      <c r="C6">
        <v>3</v>
      </c>
      <c r="D6">
        <v>1.75</v>
      </c>
      <c r="E6">
        <v>1380</v>
      </c>
      <c r="F6">
        <v>9600</v>
      </c>
      <c r="G6">
        <f t="shared" si="0"/>
        <v>61</v>
      </c>
      <c r="H6">
        <v>1957</v>
      </c>
    </row>
    <row r="7" spans="1:8" x14ac:dyDescent="0.25">
      <c r="A7">
        <v>6</v>
      </c>
      <c r="B7">
        <v>2500000</v>
      </c>
      <c r="C7">
        <v>4</v>
      </c>
      <c r="D7">
        <v>3</v>
      </c>
      <c r="E7">
        <v>2857</v>
      </c>
      <c r="F7">
        <v>37445</v>
      </c>
      <c r="G7">
        <f t="shared" si="0"/>
        <v>75</v>
      </c>
      <c r="H7">
        <v>1943</v>
      </c>
    </row>
    <row r="8" spans="1:8" x14ac:dyDescent="0.25">
      <c r="A8">
        <v>7</v>
      </c>
      <c r="B8">
        <v>369900</v>
      </c>
      <c r="C8">
        <v>2</v>
      </c>
      <c r="D8">
        <v>1</v>
      </c>
      <c r="E8">
        <v>1105</v>
      </c>
      <c r="F8">
        <v>497890</v>
      </c>
      <c r="G8">
        <f t="shared" si="0"/>
        <v>43</v>
      </c>
      <c r="H8">
        <v>1975</v>
      </c>
    </row>
    <row r="9" spans="1:8" x14ac:dyDescent="0.25">
      <c r="A9">
        <v>8</v>
      </c>
      <c r="B9">
        <v>1400000</v>
      </c>
      <c r="C9">
        <v>3</v>
      </c>
      <c r="D9">
        <v>2</v>
      </c>
      <c r="E9">
        <v>2460</v>
      </c>
      <c r="F9">
        <v>9799</v>
      </c>
      <c r="G9">
        <f t="shared" si="0"/>
        <v>63</v>
      </c>
      <c r="H9">
        <v>1955</v>
      </c>
    </row>
    <row r="10" spans="1:8" x14ac:dyDescent="0.25">
      <c r="A10">
        <v>9</v>
      </c>
      <c r="B10">
        <v>949950</v>
      </c>
      <c r="C10">
        <v>4</v>
      </c>
      <c r="D10">
        <v>2.5</v>
      </c>
      <c r="E10">
        <v>2740</v>
      </c>
      <c r="F10">
        <v>11160</v>
      </c>
      <c r="G10">
        <f t="shared" si="0"/>
        <v>44</v>
      </c>
      <c r="H10">
        <v>1974</v>
      </c>
    </row>
    <row r="11" spans="1:8" x14ac:dyDescent="0.25">
      <c r="A11">
        <v>10</v>
      </c>
      <c r="B11">
        <v>750000</v>
      </c>
      <c r="C11">
        <v>3</v>
      </c>
      <c r="D11">
        <v>3</v>
      </c>
      <c r="E11">
        <v>2437</v>
      </c>
      <c r="F11">
        <v>976179</v>
      </c>
      <c r="G11">
        <f t="shared" si="0"/>
        <v>45</v>
      </c>
      <c r="H11">
        <v>1973</v>
      </c>
    </row>
    <row r="12" spans="1:8" x14ac:dyDescent="0.25">
      <c r="A12">
        <v>11</v>
      </c>
      <c r="B12">
        <v>2689950</v>
      </c>
      <c r="C12">
        <v>5</v>
      </c>
      <c r="D12">
        <v>4</v>
      </c>
      <c r="E12">
        <v>4304</v>
      </c>
      <c r="F12">
        <v>9450</v>
      </c>
      <c r="G12">
        <f t="shared" si="0"/>
        <v>1</v>
      </c>
      <c r="H12">
        <v>2017</v>
      </c>
    </row>
    <row r="13" spans="1:8" x14ac:dyDescent="0.25">
      <c r="A13">
        <v>12</v>
      </c>
      <c r="B13">
        <v>850000</v>
      </c>
      <c r="C13">
        <v>3</v>
      </c>
      <c r="D13">
        <v>2.25</v>
      </c>
      <c r="E13">
        <v>2120</v>
      </c>
      <c r="F13">
        <v>4192</v>
      </c>
      <c r="G13">
        <f t="shared" si="0"/>
        <v>19</v>
      </c>
      <c r="H13">
        <v>1999</v>
      </c>
    </row>
    <row r="14" spans="1:8" x14ac:dyDescent="0.25">
      <c r="A14">
        <v>13</v>
      </c>
      <c r="B14">
        <v>2350000</v>
      </c>
      <c r="C14">
        <v>6</v>
      </c>
      <c r="D14">
        <v>4</v>
      </c>
      <c r="E14">
        <v>5780</v>
      </c>
      <c r="F14">
        <v>20908</v>
      </c>
      <c r="G14">
        <f t="shared" si="0"/>
        <v>30</v>
      </c>
      <c r="H14">
        <v>1988</v>
      </c>
    </row>
    <row r="15" spans="1:8" x14ac:dyDescent="0.25">
      <c r="A15">
        <v>14</v>
      </c>
      <c r="B15">
        <v>359000</v>
      </c>
      <c r="C15">
        <v>2</v>
      </c>
      <c r="D15">
        <v>1.75</v>
      </c>
      <c r="E15">
        <v>1001</v>
      </c>
      <c r="F15">
        <v>468270</v>
      </c>
      <c r="G15">
        <f t="shared" si="0"/>
        <v>39</v>
      </c>
      <c r="H15">
        <v>1979</v>
      </c>
    </row>
    <row r="16" spans="1:8" x14ac:dyDescent="0.25">
      <c r="A16">
        <v>15</v>
      </c>
      <c r="B16">
        <v>888000</v>
      </c>
      <c r="C16">
        <v>3</v>
      </c>
      <c r="D16">
        <v>1.75</v>
      </c>
      <c r="E16">
        <v>1919</v>
      </c>
      <c r="F16">
        <v>8297</v>
      </c>
      <c r="G16">
        <f t="shared" si="0"/>
        <v>50</v>
      </c>
      <c r="H16">
        <v>1968</v>
      </c>
    </row>
    <row r="17" spans="1:8" x14ac:dyDescent="0.25">
      <c r="A17">
        <v>16</v>
      </c>
      <c r="B17">
        <v>655000</v>
      </c>
      <c r="C17">
        <v>2</v>
      </c>
      <c r="D17">
        <v>1.75</v>
      </c>
      <c r="E17">
        <v>1351</v>
      </c>
      <c r="F17">
        <v>155556</v>
      </c>
      <c r="G17">
        <f t="shared" si="0"/>
        <v>20</v>
      </c>
      <c r="H17">
        <v>1998</v>
      </c>
    </row>
    <row r="18" spans="1:8" x14ac:dyDescent="0.25">
      <c r="A18">
        <v>17</v>
      </c>
      <c r="B18">
        <v>799000</v>
      </c>
      <c r="C18">
        <v>3</v>
      </c>
      <c r="D18">
        <v>1.75</v>
      </c>
      <c r="E18">
        <v>1640</v>
      </c>
      <c r="F18">
        <v>10399</v>
      </c>
      <c r="G18">
        <f t="shared" si="0"/>
        <v>51</v>
      </c>
      <c r="H18">
        <v>1967</v>
      </c>
    </row>
    <row r="19" spans="1:8" x14ac:dyDescent="0.25">
      <c r="A19">
        <v>18</v>
      </c>
      <c r="B19">
        <v>549000</v>
      </c>
      <c r="C19">
        <v>2</v>
      </c>
      <c r="D19">
        <v>2.25</v>
      </c>
      <c r="E19">
        <v>1750</v>
      </c>
      <c r="F19">
        <v>2634</v>
      </c>
      <c r="G19">
        <f t="shared" si="0"/>
        <v>32</v>
      </c>
      <c r="H19">
        <v>1986</v>
      </c>
    </row>
    <row r="20" spans="1:8" x14ac:dyDescent="0.25">
      <c r="A20">
        <v>19</v>
      </c>
      <c r="B20">
        <v>1498000</v>
      </c>
      <c r="C20">
        <v>5</v>
      </c>
      <c r="D20">
        <v>3.25</v>
      </c>
      <c r="E20">
        <v>4560</v>
      </c>
      <c r="F20">
        <v>18750</v>
      </c>
      <c r="G20">
        <f t="shared" si="0"/>
        <v>51</v>
      </c>
      <c r="H20">
        <v>1967</v>
      </c>
    </row>
    <row r="21" spans="1:8" x14ac:dyDescent="0.25">
      <c r="A21">
        <v>20</v>
      </c>
      <c r="B21">
        <v>999950</v>
      </c>
      <c r="C21">
        <v>4</v>
      </c>
      <c r="D21">
        <v>3</v>
      </c>
      <c r="E21">
        <v>3400</v>
      </c>
      <c r="F21">
        <v>13062</v>
      </c>
      <c r="G21">
        <f t="shared" si="0"/>
        <v>36</v>
      </c>
      <c r="H21">
        <v>1982</v>
      </c>
    </row>
    <row r="22" spans="1:8" x14ac:dyDescent="0.25">
      <c r="A22">
        <v>21</v>
      </c>
      <c r="B22">
        <v>899000</v>
      </c>
      <c r="C22">
        <v>3</v>
      </c>
      <c r="D22">
        <v>2.5</v>
      </c>
      <c r="E22">
        <v>1970</v>
      </c>
      <c r="F22">
        <v>3502</v>
      </c>
      <c r="G22">
        <f t="shared" si="0"/>
        <v>18</v>
      </c>
      <c r="H22">
        <v>2000</v>
      </c>
    </row>
    <row r="23" spans="1:8" x14ac:dyDescent="0.25">
      <c r="A23">
        <v>22</v>
      </c>
      <c r="B23">
        <v>949950</v>
      </c>
      <c r="C23">
        <v>6</v>
      </c>
      <c r="D23">
        <v>3</v>
      </c>
      <c r="E23">
        <v>2300</v>
      </c>
      <c r="F23">
        <v>13503</v>
      </c>
      <c r="G23">
        <f t="shared" si="0"/>
        <v>63</v>
      </c>
      <c r="H23">
        <v>1955</v>
      </c>
    </row>
    <row r="24" spans="1:8" x14ac:dyDescent="0.25">
      <c r="A24">
        <v>23</v>
      </c>
      <c r="B24">
        <v>1490000</v>
      </c>
      <c r="C24">
        <v>3</v>
      </c>
      <c r="D24">
        <v>1.75</v>
      </c>
      <c r="E24">
        <v>2020</v>
      </c>
      <c r="F24">
        <v>8515</v>
      </c>
      <c r="G24">
        <f t="shared" si="0"/>
        <v>57</v>
      </c>
      <c r="H24">
        <v>1961</v>
      </c>
    </row>
    <row r="25" spans="1:8" x14ac:dyDescent="0.25">
      <c r="A25">
        <v>24</v>
      </c>
      <c r="B25">
        <v>998000</v>
      </c>
      <c r="C25">
        <v>4</v>
      </c>
      <c r="D25">
        <v>2.5</v>
      </c>
      <c r="E25">
        <v>2570</v>
      </c>
      <c r="F25">
        <v>11375</v>
      </c>
      <c r="G25">
        <f t="shared" si="0"/>
        <v>45</v>
      </c>
      <c r="H25">
        <v>1973</v>
      </c>
    </row>
    <row r="26" spans="1:8" x14ac:dyDescent="0.25">
      <c r="A26">
        <v>25</v>
      </c>
      <c r="B26">
        <v>950000</v>
      </c>
      <c r="C26">
        <v>3</v>
      </c>
      <c r="D26">
        <v>2.75</v>
      </c>
      <c r="E26">
        <v>2330</v>
      </c>
      <c r="F26">
        <v>36671</v>
      </c>
      <c r="G26">
        <f t="shared" si="0"/>
        <v>52</v>
      </c>
      <c r="H26">
        <v>1966</v>
      </c>
    </row>
    <row r="27" spans="1:8" x14ac:dyDescent="0.25">
      <c r="A27">
        <v>26</v>
      </c>
      <c r="B27">
        <v>649950</v>
      </c>
      <c r="C27">
        <v>3</v>
      </c>
      <c r="D27">
        <v>1.75</v>
      </c>
      <c r="E27">
        <v>1400</v>
      </c>
      <c r="F27">
        <v>15000</v>
      </c>
      <c r="G27">
        <f t="shared" si="0"/>
        <v>106</v>
      </c>
      <c r="H27">
        <v>1912</v>
      </c>
    </row>
    <row r="28" spans="1:8" x14ac:dyDescent="0.25">
      <c r="A28">
        <v>27</v>
      </c>
      <c r="B28">
        <v>835000</v>
      </c>
      <c r="C28">
        <v>3</v>
      </c>
      <c r="D28">
        <v>2</v>
      </c>
      <c r="E28">
        <v>1440</v>
      </c>
      <c r="F28">
        <v>8400</v>
      </c>
      <c r="G28">
        <f t="shared" si="0"/>
        <v>50</v>
      </c>
      <c r="H28">
        <v>1968</v>
      </c>
    </row>
    <row r="29" spans="1:8" x14ac:dyDescent="0.25">
      <c r="A29">
        <v>28</v>
      </c>
      <c r="B29">
        <v>2836000</v>
      </c>
      <c r="C29">
        <v>4</v>
      </c>
      <c r="D29">
        <v>3.5</v>
      </c>
      <c r="E29">
        <v>4800</v>
      </c>
      <c r="F29">
        <v>10634</v>
      </c>
      <c r="G29">
        <f t="shared" si="0"/>
        <v>9</v>
      </c>
      <c r="H29">
        <v>2009</v>
      </c>
    </row>
    <row r="30" spans="1:8" x14ac:dyDescent="0.25">
      <c r="A30">
        <v>29</v>
      </c>
      <c r="B30">
        <v>685000</v>
      </c>
      <c r="C30">
        <v>3</v>
      </c>
      <c r="D30">
        <v>2</v>
      </c>
      <c r="E30">
        <v>1430</v>
      </c>
      <c r="F30">
        <v>7464</v>
      </c>
      <c r="G30">
        <f t="shared" si="0"/>
        <v>55</v>
      </c>
      <c r="H30">
        <v>1963</v>
      </c>
    </row>
    <row r="31" spans="1:8" x14ac:dyDescent="0.25">
      <c r="A31">
        <v>30</v>
      </c>
      <c r="B31">
        <v>765000</v>
      </c>
      <c r="C31">
        <v>3</v>
      </c>
      <c r="D31">
        <v>1.75</v>
      </c>
      <c r="E31">
        <v>1250</v>
      </c>
      <c r="F31">
        <v>8190</v>
      </c>
      <c r="G31">
        <f t="shared" si="0"/>
        <v>52</v>
      </c>
      <c r="H31">
        <v>1966</v>
      </c>
    </row>
    <row r="32" spans="1:8" x14ac:dyDescent="0.25">
      <c r="A32">
        <v>31</v>
      </c>
      <c r="B32">
        <v>725000</v>
      </c>
      <c r="C32">
        <v>1</v>
      </c>
      <c r="D32">
        <v>1.5</v>
      </c>
      <c r="E32">
        <v>1008</v>
      </c>
      <c r="F32">
        <v>102684</v>
      </c>
      <c r="G32">
        <f t="shared" si="0"/>
        <v>10</v>
      </c>
      <c r="H32">
        <v>2008</v>
      </c>
    </row>
    <row r="33" spans="1:8" x14ac:dyDescent="0.25">
      <c r="A33">
        <v>32</v>
      </c>
      <c r="B33">
        <v>979000</v>
      </c>
      <c r="C33">
        <v>4</v>
      </c>
      <c r="D33">
        <v>2.5</v>
      </c>
      <c r="E33">
        <v>2570</v>
      </c>
      <c r="F33">
        <v>9760</v>
      </c>
      <c r="G33">
        <f t="shared" si="0"/>
        <v>49</v>
      </c>
      <c r="H33">
        <v>1969</v>
      </c>
    </row>
    <row r="34" spans="1:8" x14ac:dyDescent="0.25">
      <c r="A34">
        <v>33</v>
      </c>
      <c r="B34">
        <v>2895000</v>
      </c>
      <c r="C34">
        <v>5</v>
      </c>
      <c r="D34">
        <v>4.25</v>
      </c>
      <c r="E34">
        <v>5050</v>
      </c>
      <c r="F34">
        <v>15120</v>
      </c>
      <c r="G34">
        <f t="shared" si="0"/>
        <v>1</v>
      </c>
      <c r="H34">
        <v>2017</v>
      </c>
    </row>
    <row r="35" spans="1:8" x14ac:dyDescent="0.25">
      <c r="A35">
        <v>34</v>
      </c>
      <c r="B35">
        <v>850000</v>
      </c>
      <c r="C35">
        <v>5</v>
      </c>
      <c r="D35">
        <v>2.75</v>
      </c>
      <c r="E35">
        <v>2690</v>
      </c>
      <c r="F35">
        <v>15908</v>
      </c>
      <c r="G35">
        <f t="shared" si="0"/>
        <v>50</v>
      </c>
      <c r="H35">
        <v>1968</v>
      </c>
    </row>
    <row r="36" spans="1:8" x14ac:dyDescent="0.25">
      <c r="A36">
        <v>35</v>
      </c>
      <c r="B36">
        <v>1325000</v>
      </c>
      <c r="C36">
        <v>6</v>
      </c>
      <c r="D36">
        <v>3.5</v>
      </c>
      <c r="E36">
        <v>4140</v>
      </c>
      <c r="F36">
        <v>16491</v>
      </c>
      <c r="G36">
        <f t="shared" si="0"/>
        <v>19</v>
      </c>
      <c r="H36">
        <v>1999</v>
      </c>
    </row>
    <row r="37" spans="1:8" x14ac:dyDescent="0.25">
      <c r="A37">
        <v>36</v>
      </c>
      <c r="B37">
        <v>2450000</v>
      </c>
      <c r="C37">
        <v>4</v>
      </c>
      <c r="D37">
        <v>4</v>
      </c>
      <c r="E37">
        <v>4850</v>
      </c>
      <c r="F37">
        <v>9123</v>
      </c>
      <c r="G37">
        <f t="shared" si="0"/>
        <v>16</v>
      </c>
      <c r="H37">
        <v>2002</v>
      </c>
    </row>
    <row r="38" spans="1:8" x14ac:dyDescent="0.25">
      <c r="A38">
        <v>37</v>
      </c>
      <c r="B38">
        <v>829950</v>
      </c>
      <c r="C38">
        <v>3</v>
      </c>
      <c r="D38">
        <v>2.5</v>
      </c>
      <c r="E38">
        <v>2200</v>
      </c>
      <c r="F38">
        <v>7000</v>
      </c>
      <c r="G38">
        <f t="shared" si="0"/>
        <v>44</v>
      </c>
      <c r="H38">
        <v>1974</v>
      </c>
    </row>
    <row r="39" spans="1:8" x14ac:dyDescent="0.25">
      <c r="A39">
        <v>38</v>
      </c>
      <c r="B39">
        <v>950000</v>
      </c>
      <c r="C39">
        <v>4</v>
      </c>
      <c r="D39">
        <v>2.75</v>
      </c>
      <c r="E39">
        <v>2270</v>
      </c>
      <c r="F39">
        <v>7700</v>
      </c>
      <c r="G39">
        <f t="shared" si="0"/>
        <v>52</v>
      </c>
      <c r="H39">
        <v>1966</v>
      </c>
    </row>
    <row r="40" spans="1:8" x14ac:dyDescent="0.25">
      <c r="A40">
        <v>39</v>
      </c>
      <c r="B40">
        <v>1988000</v>
      </c>
      <c r="C40">
        <v>5</v>
      </c>
      <c r="D40">
        <v>4</v>
      </c>
      <c r="E40">
        <v>4381</v>
      </c>
      <c r="F40">
        <v>7890</v>
      </c>
      <c r="G40">
        <f t="shared" si="0"/>
        <v>1</v>
      </c>
      <c r="H40">
        <v>2017</v>
      </c>
    </row>
    <row r="41" spans="1:8" x14ac:dyDescent="0.25">
      <c r="A41">
        <v>40</v>
      </c>
      <c r="B41">
        <v>1998000</v>
      </c>
      <c r="C41">
        <v>5</v>
      </c>
      <c r="D41">
        <v>3.25</v>
      </c>
      <c r="E41">
        <v>3770</v>
      </c>
      <c r="F41">
        <v>16362</v>
      </c>
      <c r="G41">
        <f t="shared" si="0"/>
        <v>42</v>
      </c>
      <c r="H41">
        <v>1976</v>
      </c>
    </row>
    <row r="42" spans="1:8" x14ac:dyDescent="0.25">
      <c r="A42">
        <v>41</v>
      </c>
      <c r="B42">
        <v>1800000</v>
      </c>
      <c r="C42">
        <v>6</v>
      </c>
      <c r="D42">
        <v>3.5</v>
      </c>
      <c r="E42">
        <v>4600</v>
      </c>
      <c r="F42">
        <v>8610</v>
      </c>
      <c r="G42">
        <f t="shared" si="0"/>
        <v>22</v>
      </c>
      <c r="H42">
        <v>1996</v>
      </c>
    </row>
    <row r="43" spans="1:8" x14ac:dyDescent="0.25">
      <c r="A43">
        <v>42</v>
      </c>
      <c r="B43">
        <v>1288000</v>
      </c>
      <c r="C43">
        <v>5</v>
      </c>
      <c r="D43">
        <v>4.25</v>
      </c>
      <c r="E43">
        <v>3770</v>
      </c>
      <c r="F43">
        <v>10949</v>
      </c>
      <c r="G43">
        <f t="shared" si="0"/>
        <v>38</v>
      </c>
      <c r="H43">
        <v>1980</v>
      </c>
    </row>
    <row r="44" spans="1:8" x14ac:dyDescent="0.25">
      <c r="A44">
        <v>43</v>
      </c>
      <c r="B44">
        <v>769990</v>
      </c>
      <c r="C44">
        <v>3</v>
      </c>
      <c r="D44">
        <v>3.25</v>
      </c>
      <c r="E44">
        <v>2002</v>
      </c>
      <c r="F44">
        <v>1</v>
      </c>
      <c r="G44">
        <f t="shared" si="0"/>
        <v>1</v>
      </c>
      <c r="H44">
        <v>2017</v>
      </c>
    </row>
    <row r="45" spans="1:8" x14ac:dyDescent="0.25">
      <c r="A45">
        <v>44</v>
      </c>
      <c r="B45">
        <v>2785950</v>
      </c>
      <c r="C45">
        <v>5</v>
      </c>
      <c r="D45">
        <v>4.5</v>
      </c>
      <c r="E45">
        <v>4586</v>
      </c>
      <c r="F45">
        <v>11408</v>
      </c>
      <c r="G45">
        <f t="shared" si="0"/>
        <v>1</v>
      </c>
      <c r="H45">
        <v>2017</v>
      </c>
    </row>
    <row r="46" spans="1:8" x14ac:dyDescent="0.25">
      <c r="A46">
        <v>45</v>
      </c>
      <c r="B46">
        <v>1498000</v>
      </c>
      <c r="C46">
        <v>4</v>
      </c>
      <c r="D46">
        <v>3.25</v>
      </c>
      <c r="E46">
        <v>4380</v>
      </c>
      <c r="F46">
        <v>9186</v>
      </c>
      <c r="G46">
        <f t="shared" si="0"/>
        <v>19</v>
      </c>
      <c r="H46">
        <v>1999</v>
      </c>
    </row>
    <row r="47" spans="1:8" x14ac:dyDescent="0.25">
      <c r="A47">
        <v>46</v>
      </c>
      <c r="B47">
        <v>2354000</v>
      </c>
      <c r="C47">
        <v>4</v>
      </c>
      <c r="D47">
        <v>2.75</v>
      </c>
      <c r="E47">
        <v>2288</v>
      </c>
      <c r="F47">
        <v>10347</v>
      </c>
      <c r="G47">
        <f t="shared" si="0"/>
        <v>88</v>
      </c>
      <c r="H47">
        <v>1930</v>
      </c>
    </row>
    <row r="48" spans="1:8" x14ac:dyDescent="0.25">
      <c r="A48">
        <v>47</v>
      </c>
      <c r="B48">
        <v>892000</v>
      </c>
      <c r="C48">
        <v>3</v>
      </c>
      <c r="D48">
        <v>2.75</v>
      </c>
      <c r="E48">
        <v>2040</v>
      </c>
      <c r="F48">
        <v>8636</v>
      </c>
      <c r="G48">
        <f t="shared" si="0"/>
        <v>39</v>
      </c>
      <c r="H48">
        <v>1979</v>
      </c>
    </row>
    <row r="49" spans="1:8" x14ac:dyDescent="0.25">
      <c r="A49">
        <v>48</v>
      </c>
      <c r="B49">
        <v>4800000</v>
      </c>
      <c r="C49">
        <v>5</v>
      </c>
      <c r="D49">
        <v>3.75</v>
      </c>
      <c r="E49">
        <v>5090</v>
      </c>
      <c r="F49">
        <v>30539</v>
      </c>
      <c r="G49">
        <f t="shared" si="0"/>
        <v>36</v>
      </c>
      <c r="H49">
        <v>1982</v>
      </c>
    </row>
    <row r="50" spans="1:8" x14ac:dyDescent="0.25">
      <c r="A50">
        <v>49</v>
      </c>
      <c r="B50">
        <v>1374950</v>
      </c>
      <c r="C50">
        <v>4</v>
      </c>
      <c r="D50">
        <v>2.75</v>
      </c>
      <c r="E50">
        <v>2260</v>
      </c>
      <c r="F50">
        <v>14780</v>
      </c>
      <c r="G50">
        <f t="shared" si="0"/>
        <v>48</v>
      </c>
      <c r="H50">
        <v>1970</v>
      </c>
    </row>
    <row r="51" spans="1:8" x14ac:dyDescent="0.25">
      <c r="A51">
        <v>50</v>
      </c>
      <c r="B51">
        <v>3588888</v>
      </c>
      <c r="C51">
        <v>6</v>
      </c>
      <c r="D51">
        <v>6</v>
      </c>
      <c r="E51">
        <v>5701</v>
      </c>
      <c r="F51">
        <v>10230</v>
      </c>
      <c r="G51">
        <f t="shared" si="0"/>
        <v>1</v>
      </c>
      <c r="H51">
        <v>2017</v>
      </c>
    </row>
    <row r="52" spans="1:8" x14ac:dyDescent="0.25">
      <c r="A52">
        <v>51</v>
      </c>
      <c r="B52">
        <v>1208000</v>
      </c>
      <c r="C52">
        <v>2</v>
      </c>
      <c r="D52">
        <v>2.5</v>
      </c>
      <c r="E52">
        <v>1751</v>
      </c>
      <c r="F52">
        <v>105864</v>
      </c>
      <c r="G52">
        <f t="shared" si="0"/>
        <v>10</v>
      </c>
      <c r="H52">
        <v>2008</v>
      </c>
    </row>
    <row r="53" spans="1:8" x14ac:dyDescent="0.25">
      <c r="A53">
        <v>52</v>
      </c>
      <c r="B53">
        <v>1088000</v>
      </c>
      <c r="C53">
        <v>3</v>
      </c>
      <c r="D53">
        <v>2.5</v>
      </c>
      <c r="E53">
        <v>3180</v>
      </c>
      <c r="F53">
        <v>10497</v>
      </c>
      <c r="G53">
        <f t="shared" si="0"/>
        <v>33</v>
      </c>
      <c r="H53">
        <v>1985</v>
      </c>
    </row>
    <row r="54" spans="1:8" x14ac:dyDescent="0.25">
      <c r="A54">
        <v>53</v>
      </c>
      <c r="B54">
        <v>549950</v>
      </c>
      <c r="C54">
        <v>2</v>
      </c>
      <c r="D54">
        <v>1.75</v>
      </c>
      <c r="E54">
        <v>1320</v>
      </c>
      <c r="F54">
        <v>2175</v>
      </c>
      <c r="G54">
        <f t="shared" si="0"/>
        <v>32</v>
      </c>
      <c r="H54">
        <v>1986</v>
      </c>
    </row>
    <row r="55" spans="1:8" x14ac:dyDescent="0.25">
      <c r="A55">
        <v>54</v>
      </c>
      <c r="B55">
        <v>3500000</v>
      </c>
      <c r="C55">
        <v>3</v>
      </c>
      <c r="D55">
        <v>3</v>
      </c>
      <c r="E55">
        <v>2740</v>
      </c>
      <c r="F55">
        <v>52307</v>
      </c>
      <c r="G55">
        <f t="shared" si="0"/>
        <v>34</v>
      </c>
      <c r="H55">
        <v>1984</v>
      </c>
    </row>
    <row r="56" spans="1:8" x14ac:dyDescent="0.25">
      <c r="A56">
        <v>55</v>
      </c>
      <c r="B56">
        <v>3988800</v>
      </c>
      <c r="C56">
        <v>5</v>
      </c>
      <c r="D56">
        <v>5.5</v>
      </c>
      <c r="E56">
        <v>5489</v>
      </c>
      <c r="F56">
        <v>15666</v>
      </c>
      <c r="G56">
        <f t="shared" si="0"/>
        <v>1</v>
      </c>
      <c r="H56">
        <v>2017</v>
      </c>
    </row>
    <row r="57" spans="1:8" x14ac:dyDescent="0.25">
      <c r="A57">
        <v>56</v>
      </c>
      <c r="B57">
        <v>5580000</v>
      </c>
      <c r="C57">
        <v>13</v>
      </c>
      <c r="D57">
        <v>9.25</v>
      </c>
      <c r="E57">
        <v>15360</v>
      </c>
      <c r="F57">
        <v>82328</v>
      </c>
      <c r="G57">
        <f t="shared" si="0"/>
        <v>18</v>
      </c>
      <c r="H57">
        <v>2000</v>
      </c>
    </row>
    <row r="58" spans="1:8" x14ac:dyDescent="0.25">
      <c r="A58">
        <v>57</v>
      </c>
      <c r="B58">
        <v>5980000</v>
      </c>
      <c r="C58">
        <v>5</v>
      </c>
      <c r="D58">
        <v>5.75</v>
      </c>
      <c r="E58">
        <v>7594</v>
      </c>
      <c r="F58">
        <v>69125</v>
      </c>
      <c r="G58">
        <f t="shared" si="0"/>
        <v>25</v>
      </c>
      <c r="H58">
        <v>1993</v>
      </c>
    </row>
    <row r="59" spans="1:8" x14ac:dyDescent="0.25">
      <c r="A59">
        <v>58</v>
      </c>
      <c r="B59">
        <v>1998888</v>
      </c>
      <c r="C59">
        <v>3</v>
      </c>
      <c r="D59">
        <v>1.5</v>
      </c>
      <c r="E59">
        <v>2520</v>
      </c>
      <c r="F59">
        <v>11273</v>
      </c>
      <c r="G59">
        <f t="shared" si="0"/>
        <v>61</v>
      </c>
      <c r="H59">
        <v>1957</v>
      </c>
    </row>
    <row r="60" spans="1:8" x14ac:dyDescent="0.25">
      <c r="A60">
        <v>59</v>
      </c>
      <c r="B60">
        <v>2460000</v>
      </c>
      <c r="C60">
        <v>4</v>
      </c>
      <c r="D60">
        <v>2.5</v>
      </c>
      <c r="E60">
        <v>4130</v>
      </c>
      <c r="F60">
        <v>112521</v>
      </c>
      <c r="G60">
        <f t="shared" si="0"/>
        <v>40</v>
      </c>
      <c r="H60">
        <v>1978</v>
      </c>
    </row>
    <row r="61" spans="1:8" x14ac:dyDescent="0.25">
      <c r="A61">
        <v>60</v>
      </c>
      <c r="B61">
        <v>1195000</v>
      </c>
      <c r="C61">
        <v>4</v>
      </c>
      <c r="D61">
        <v>2.25</v>
      </c>
      <c r="E61">
        <v>2812</v>
      </c>
      <c r="F61">
        <v>17411</v>
      </c>
      <c r="G61">
        <f t="shared" si="0"/>
        <v>39</v>
      </c>
      <c r="H61">
        <v>1979</v>
      </c>
    </row>
    <row r="62" spans="1:8" x14ac:dyDescent="0.25">
      <c r="A62">
        <v>61</v>
      </c>
      <c r="B62">
        <v>2499800</v>
      </c>
      <c r="C62">
        <v>4</v>
      </c>
      <c r="D62">
        <v>4.25</v>
      </c>
      <c r="E62">
        <v>5360</v>
      </c>
      <c r="F62">
        <v>24515</v>
      </c>
      <c r="G62">
        <f t="shared" si="0"/>
        <v>21</v>
      </c>
      <c r="H62">
        <v>1997</v>
      </c>
    </row>
    <row r="63" spans="1:8" x14ac:dyDescent="0.25">
      <c r="A63">
        <v>62</v>
      </c>
      <c r="B63">
        <v>339995</v>
      </c>
      <c r="C63">
        <v>2</v>
      </c>
      <c r="D63">
        <v>1.75</v>
      </c>
      <c r="E63">
        <v>1254</v>
      </c>
      <c r="F63">
        <v>22389</v>
      </c>
      <c r="G63">
        <f t="shared" si="0"/>
        <v>37</v>
      </c>
      <c r="H63">
        <v>1981</v>
      </c>
    </row>
    <row r="64" spans="1:8" x14ac:dyDescent="0.25">
      <c r="A64">
        <v>63</v>
      </c>
      <c r="B64">
        <v>975000</v>
      </c>
      <c r="C64">
        <v>2</v>
      </c>
      <c r="D64">
        <v>1.75</v>
      </c>
      <c r="E64">
        <v>1474</v>
      </c>
      <c r="F64">
        <v>43078</v>
      </c>
      <c r="G64">
        <f t="shared" si="0"/>
        <v>16</v>
      </c>
      <c r="H64">
        <v>2002</v>
      </c>
    </row>
    <row r="65" spans="1:8" x14ac:dyDescent="0.25">
      <c r="A65">
        <v>64</v>
      </c>
      <c r="B65">
        <v>3900000</v>
      </c>
      <c r="C65">
        <v>6</v>
      </c>
      <c r="D65">
        <v>6.25</v>
      </c>
      <c r="E65">
        <v>4848</v>
      </c>
      <c r="F65">
        <v>8548</v>
      </c>
      <c r="G65">
        <f t="shared" si="0"/>
        <v>1</v>
      </c>
      <c r="H65">
        <v>2017</v>
      </c>
    </row>
    <row r="66" spans="1:8" x14ac:dyDescent="0.25">
      <c r="A66">
        <v>65</v>
      </c>
      <c r="B66">
        <v>2949995</v>
      </c>
      <c r="C66">
        <v>6</v>
      </c>
      <c r="D66">
        <v>4.5</v>
      </c>
      <c r="E66">
        <v>5761</v>
      </c>
      <c r="F66">
        <v>16511</v>
      </c>
      <c r="G66">
        <f t="shared" si="0"/>
        <v>5</v>
      </c>
      <c r="H66">
        <v>2013</v>
      </c>
    </row>
    <row r="67" spans="1:8" x14ac:dyDescent="0.25">
      <c r="A67">
        <v>66</v>
      </c>
      <c r="B67">
        <v>1650000</v>
      </c>
      <c r="C67">
        <v>4</v>
      </c>
      <c r="D67">
        <v>3.75</v>
      </c>
      <c r="E67">
        <v>3914</v>
      </c>
      <c r="F67">
        <v>41444</v>
      </c>
      <c r="G67">
        <f t="shared" ref="G67:G130" si="1">2018-H67</f>
        <v>19</v>
      </c>
      <c r="H67">
        <v>1999</v>
      </c>
    </row>
    <row r="68" spans="1:8" x14ac:dyDescent="0.25">
      <c r="A68">
        <v>67</v>
      </c>
      <c r="B68">
        <v>2198800</v>
      </c>
      <c r="C68">
        <v>5</v>
      </c>
      <c r="D68">
        <v>3.25</v>
      </c>
      <c r="E68">
        <v>3850</v>
      </c>
      <c r="F68">
        <v>23172</v>
      </c>
      <c r="G68">
        <f t="shared" si="1"/>
        <v>17</v>
      </c>
      <c r="H68">
        <v>2001</v>
      </c>
    </row>
    <row r="69" spans="1:8" x14ac:dyDescent="0.25">
      <c r="A69">
        <v>68</v>
      </c>
      <c r="B69">
        <v>2988000</v>
      </c>
      <c r="C69">
        <v>6</v>
      </c>
      <c r="D69">
        <v>4.25</v>
      </c>
      <c r="E69">
        <v>5130</v>
      </c>
      <c r="F69">
        <v>9045</v>
      </c>
      <c r="G69">
        <f t="shared" si="1"/>
        <v>1</v>
      </c>
      <c r="H69">
        <v>2017</v>
      </c>
    </row>
    <row r="70" spans="1:8" x14ac:dyDescent="0.25">
      <c r="A70">
        <v>69</v>
      </c>
      <c r="B70">
        <v>3800000</v>
      </c>
      <c r="C70">
        <v>5</v>
      </c>
      <c r="D70">
        <v>5</v>
      </c>
      <c r="E70">
        <v>4568</v>
      </c>
      <c r="F70">
        <v>8570</v>
      </c>
      <c r="G70">
        <f t="shared" si="1"/>
        <v>1</v>
      </c>
      <c r="H70">
        <v>2017</v>
      </c>
    </row>
    <row r="71" spans="1:8" x14ac:dyDescent="0.25">
      <c r="A71">
        <v>70</v>
      </c>
      <c r="B71">
        <v>3078950</v>
      </c>
      <c r="C71">
        <v>5</v>
      </c>
      <c r="D71">
        <v>5</v>
      </c>
      <c r="E71">
        <v>4998</v>
      </c>
      <c r="F71">
        <v>13500</v>
      </c>
      <c r="G71">
        <f t="shared" si="1"/>
        <v>1</v>
      </c>
      <c r="H71">
        <v>2017</v>
      </c>
    </row>
    <row r="72" spans="1:8" x14ac:dyDescent="0.25">
      <c r="A72">
        <v>71</v>
      </c>
      <c r="B72">
        <v>305000</v>
      </c>
      <c r="C72">
        <v>2</v>
      </c>
      <c r="D72">
        <v>1</v>
      </c>
      <c r="E72">
        <v>889</v>
      </c>
      <c r="F72">
        <v>435710</v>
      </c>
      <c r="G72">
        <f t="shared" si="1"/>
        <v>40</v>
      </c>
      <c r="H72">
        <v>1978</v>
      </c>
    </row>
    <row r="73" spans="1:8" x14ac:dyDescent="0.25">
      <c r="A73">
        <v>72</v>
      </c>
      <c r="B73">
        <v>2649950</v>
      </c>
      <c r="C73">
        <v>5</v>
      </c>
      <c r="D73">
        <v>5</v>
      </c>
      <c r="E73">
        <v>4309</v>
      </c>
      <c r="F73">
        <v>9137</v>
      </c>
      <c r="G73">
        <f t="shared" si="1"/>
        <v>1</v>
      </c>
      <c r="H73">
        <v>2017</v>
      </c>
    </row>
    <row r="74" spans="1:8" x14ac:dyDescent="0.25">
      <c r="A74">
        <v>73</v>
      </c>
      <c r="B74">
        <v>707990</v>
      </c>
      <c r="C74">
        <v>2</v>
      </c>
      <c r="D74">
        <v>1.75</v>
      </c>
      <c r="E74">
        <v>1360</v>
      </c>
      <c r="F74">
        <v>1</v>
      </c>
      <c r="G74">
        <f t="shared" si="1"/>
        <v>1</v>
      </c>
      <c r="H74">
        <v>2017</v>
      </c>
    </row>
    <row r="75" spans="1:8" x14ac:dyDescent="0.25">
      <c r="A75">
        <v>74</v>
      </c>
      <c r="B75">
        <v>3198000</v>
      </c>
      <c r="C75">
        <v>5</v>
      </c>
      <c r="D75">
        <v>5</v>
      </c>
      <c r="E75">
        <v>6200</v>
      </c>
      <c r="F75">
        <v>20056</v>
      </c>
      <c r="G75">
        <f t="shared" si="1"/>
        <v>17</v>
      </c>
      <c r="H75">
        <v>2001</v>
      </c>
    </row>
    <row r="76" spans="1:8" x14ac:dyDescent="0.25">
      <c r="A76">
        <v>75</v>
      </c>
      <c r="B76">
        <v>1988000</v>
      </c>
      <c r="C76">
        <v>3</v>
      </c>
      <c r="D76">
        <v>3</v>
      </c>
      <c r="E76">
        <v>3390</v>
      </c>
      <c r="F76">
        <v>19833</v>
      </c>
      <c r="G76">
        <f t="shared" si="1"/>
        <v>47</v>
      </c>
      <c r="H76">
        <v>1971</v>
      </c>
    </row>
    <row r="77" spans="1:8" x14ac:dyDescent="0.25">
      <c r="A77">
        <v>76</v>
      </c>
      <c r="B77">
        <v>1198888</v>
      </c>
      <c r="C77">
        <v>4</v>
      </c>
      <c r="D77">
        <v>3</v>
      </c>
      <c r="E77">
        <v>2620</v>
      </c>
      <c r="F77">
        <v>17418</v>
      </c>
      <c r="G77">
        <f t="shared" si="1"/>
        <v>50</v>
      </c>
      <c r="H77">
        <v>1968</v>
      </c>
    </row>
    <row r="78" spans="1:8" x14ac:dyDescent="0.25">
      <c r="A78">
        <v>77</v>
      </c>
      <c r="B78">
        <v>675000</v>
      </c>
      <c r="C78">
        <v>4</v>
      </c>
      <c r="D78">
        <v>1.75</v>
      </c>
      <c r="E78">
        <v>1700</v>
      </c>
      <c r="F78">
        <v>8640</v>
      </c>
      <c r="G78">
        <f t="shared" si="1"/>
        <v>63</v>
      </c>
      <c r="H78">
        <v>1955</v>
      </c>
    </row>
    <row r="79" spans="1:8" x14ac:dyDescent="0.25">
      <c r="A79">
        <v>78</v>
      </c>
      <c r="B79">
        <v>3588888</v>
      </c>
      <c r="C79">
        <v>5</v>
      </c>
      <c r="D79">
        <v>4.5</v>
      </c>
      <c r="E79">
        <v>5102</v>
      </c>
      <c r="F79">
        <v>15300</v>
      </c>
      <c r="G79">
        <f t="shared" si="1"/>
        <v>1</v>
      </c>
      <c r="H79">
        <v>2017</v>
      </c>
    </row>
    <row r="80" spans="1:8" x14ac:dyDescent="0.25">
      <c r="A80">
        <v>79</v>
      </c>
      <c r="B80">
        <v>3498000</v>
      </c>
      <c r="C80">
        <v>6</v>
      </c>
      <c r="D80">
        <v>6</v>
      </c>
      <c r="E80">
        <v>6389</v>
      </c>
      <c r="F80">
        <v>9491</v>
      </c>
      <c r="G80">
        <f t="shared" si="1"/>
        <v>1</v>
      </c>
      <c r="H80">
        <v>2017</v>
      </c>
    </row>
    <row r="81" spans="1:8" x14ac:dyDescent="0.25">
      <c r="A81">
        <v>80</v>
      </c>
      <c r="B81">
        <v>4588000</v>
      </c>
      <c r="C81">
        <v>6</v>
      </c>
      <c r="D81">
        <v>5.25</v>
      </c>
      <c r="E81">
        <v>8277</v>
      </c>
      <c r="F81">
        <v>45100</v>
      </c>
      <c r="G81">
        <f t="shared" si="1"/>
        <v>9</v>
      </c>
      <c r="H81">
        <v>2009</v>
      </c>
    </row>
    <row r="82" spans="1:8" x14ac:dyDescent="0.25">
      <c r="A82">
        <v>81</v>
      </c>
      <c r="B82">
        <v>2788880</v>
      </c>
      <c r="C82">
        <v>5</v>
      </c>
      <c r="D82">
        <v>4.25</v>
      </c>
      <c r="E82">
        <v>4397</v>
      </c>
      <c r="F82">
        <v>9572</v>
      </c>
      <c r="G82">
        <f t="shared" si="1"/>
        <v>1</v>
      </c>
      <c r="H82">
        <v>2017</v>
      </c>
    </row>
    <row r="83" spans="1:8" x14ac:dyDescent="0.25">
      <c r="A83">
        <v>82</v>
      </c>
      <c r="B83">
        <v>689888</v>
      </c>
      <c r="C83">
        <v>2</v>
      </c>
      <c r="D83">
        <v>2</v>
      </c>
      <c r="E83">
        <v>1558</v>
      </c>
      <c r="F83">
        <v>4930</v>
      </c>
      <c r="G83">
        <f t="shared" si="1"/>
        <v>39</v>
      </c>
      <c r="H83">
        <v>1979</v>
      </c>
    </row>
    <row r="84" spans="1:8" x14ac:dyDescent="0.25">
      <c r="A84">
        <v>83</v>
      </c>
      <c r="B84">
        <v>2350000</v>
      </c>
      <c r="C84">
        <v>5</v>
      </c>
      <c r="D84">
        <v>4.5</v>
      </c>
      <c r="E84">
        <v>3800</v>
      </c>
      <c r="F84">
        <v>10000</v>
      </c>
      <c r="G84">
        <f t="shared" si="1"/>
        <v>1</v>
      </c>
      <c r="H84">
        <v>2017</v>
      </c>
    </row>
    <row r="85" spans="1:8" x14ac:dyDescent="0.25">
      <c r="A85">
        <v>84</v>
      </c>
      <c r="B85">
        <v>985000</v>
      </c>
      <c r="C85">
        <v>4</v>
      </c>
      <c r="D85">
        <v>2.5</v>
      </c>
      <c r="E85">
        <v>2540</v>
      </c>
      <c r="F85">
        <v>8712</v>
      </c>
      <c r="G85">
        <f t="shared" si="1"/>
        <v>35</v>
      </c>
      <c r="H85">
        <v>1983</v>
      </c>
    </row>
    <row r="86" spans="1:8" x14ac:dyDescent="0.25">
      <c r="A86">
        <v>85</v>
      </c>
      <c r="B86">
        <v>1098888</v>
      </c>
      <c r="C86">
        <v>5</v>
      </c>
      <c r="D86">
        <v>2.5</v>
      </c>
      <c r="E86">
        <v>2420</v>
      </c>
      <c r="F86">
        <v>8395</v>
      </c>
      <c r="G86">
        <f t="shared" si="1"/>
        <v>60</v>
      </c>
      <c r="H86">
        <v>1958</v>
      </c>
    </row>
    <row r="87" spans="1:8" x14ac:dyDescent="0.25">
      <c r="A87">
        <v>86</v>
      </c>
      <c r="B87">
        <v>950000</v>
      </c>
      <c r="C87">
        <v>4</v>
      </c>
      <c r="D87">
        <v>3.75</v>
      </c>
      <c r="E87">
        <v>2750</v>
      </c>
      <c r="F87">
        <v>9315</v>
      </c>
      <c r="G87">
        <f t="shared" si="1"/>
        <v>40</v>
      </c>
      <c r="H87">
        <v>1978</v>
      </c>
    </row>
    <row r="88" spans="1:8" x14ac:dyDescent="0.25">
      <c r="A88">
        <v>87</v>
      </c>
      <c r="B88">
        <v>1549000</v>
      </c>
      <c r="C88">
        <v>8</v>
      </c>
      <c r="D88">
        <v>4.75</v>
      </c>
      <c r="E88">
        <v>3470</v>
      </c>
      <c r="F88">
        <v>9800</v>
      </c>
      <c r="G88">
        <f t="shared" si="1"/>
        <v>51</v>
      </c>
      <c r="H88">
        <v>1967</v>
      </c>
    </row>
    <row r="89" spans="1:8" x14ac:dyDescent="0.25">
      <c r="A89">
        <v>88</v>
      </c>
      <c r="B89">
        <v>1799000</v>
      </c>
      <c r="C89">
        <v>4</v>
      </c>
      <c r="D89">
        <v>2.5</v>
      </c>
      <c r="E89">
        <v>3560</v>
      </c>
      <c r="F89">
        <v>35719</v>
      </c>
      <c r="G89">
        <f t="shared" si="1"/>
        <v>42</v>
      </c>
      <c r="H89">
        <v>1976</v>
      </c>
    </row>
    <row r="90" spans="1:8" x14ac:dyDescent="0.25">
      <c r="A90">
        <v>89</v>
      </c>
      <c r="B90">
        <v>365000</v>
      </c>
      <c r="C90">
        <v>2</v>
      </c>
      <c r="D90">
        <v>1</v>
      </c>
      <c r="E90">
        <v>1012</v>
      </c>
      <c r="F90">
        <v>497890</v>
      </c>
      <c r="G90">
        <f t="shared" si="1"/>
        <v>43</v>
      </c>
      <c r="H90">
        <v>1975</v>
      </c>
    </row>
    <row r="91" spans="1:8" x14ac:dyDescent="0.25">
      <c r="A91">
        <v>90</v>
      </c>
      <c r="B91">
        <v>2495000</v>
      </c>
      <c r="C91">
        <v>5</v>
      </c>
      <c r="D91">
        <v>4.5</v>
      </c>
      <c r="E91">
        <v>4645</v>
      </c>
      <c r="F91">
        <v>8602</v>
      </c>
      <c r="G91">
        <f t="shared" si="1"/>
        <v>1</v>
      </c>
      <c r="H91">
        <v>2017</v>
      </c>
    </row>
    <row r="92" spans="1:8" x14ac:dyDescent="0.25">
      <c r="A92">
        <v>91</v>
      </c>
      <c r="B92">
        <v>4988000</v>
      </c>
      <c r="C92">
        <v>5</v>
      </c>
      <c r="D92">
        <v>4.75</v>
      </c>
      <c r="E92">
        <v>6500</v>
      </c>
      <c r="F92">
        <v>10500</v>
      </c>
      <c r="G92">
        <f t="shared" si="1"/>
        <v>43</v>
      </c>
      <c r="H92">
        <v>1975</v>
      </c>
    </row>
    <row r="93" spans="1:8" x14ac:dyDescent="0.25">
      <c r="A93">
        <v>92</v>
      </c>
      <c r="B93">
        <v>3499000</v>
      </c>
      <c r="C93">
        <v>5</v>
      </c>
      <c r="D93">
        <v>4.5</v>
      </c>
      <c r="E93">
        <v>7950</v>
      </c>
      <c r="F93">
        <v>26729</v>
      </c>
      <c r="G93">
        <f t="shared" si="1"/>
        <v>13</v>
      </c>
      <c r="H93">
        <v>2005</v>
      </c>
    </row>
    <row r="94" spans="1:8" x14ac:dyDescent="0.25">
      <c r="A94">
        <v>93</v>
      </c>
      <c r="B94">
        <v>2725000</v>
      </c>
      <c r="C94">
        <v>5</v>
      </c>
      <c r="D94">
        <v>3.5</v>
      </c>
      <c r="E94">
        <v>5030</v>
      </c>
      <c r="F94">
        <v>20007</v>
      </c>
      <c r="G94">
        <f t="shared" si="1"/>
        <v>54</v>
      </c>
      <c r="H94">
        <v>1964</v>
      </c>
    </row>
    <row r="95" spans="1:8" x14ac:dyDescent="0.25">
      <c r="A95">
        <v>94</v>
      </c>
      <c r="B95">
        <v>750000</v>
      </c>
      <c r="C95">
        <v>6</v>
      </c>
      <c r="D95">
        <v>2.75</v>
      </c>
      <c r="E95">
        <v>2480</v>
      </c>
      <c r="F95">
        <v>8732</v>
      </c>
      <c r="G95">
        <f t="shared" si="1"/>
        <v>54</v>
      </c>
      <c r="H95">
        <v>1964</v>
      </c>
    </row>
    <row r="96" spans="1:8" x14ac:dyDescent="0.25">
      <c r="A96">
        <v>95</v>
      </c>
      <c r="B96">
        <v>1695000</v>
      </c>
      <c r="C96">
        <v>4</v>
      </c>
      <c r="D96">
        <v>3.5</v>
      </c>
      <c r="E96">
        <v>4987</v>
      </c>
      <c r="F96">
        <v>31623</v>
      </c>
      <c r="G96">
        <f t="shared" si="1"/>
        <v>19</v>
      </c>
      <c r="H96">
        <v>1999</v>
      </c>
    </row>
    <row r="97" spans="1:8" x14ac:dyDescent="0.25">
      <c r="A97">
        <v>96</v>
      </c>
      <c r="B97">
        <v>908000</v>
      </c>
      <c r="C97">
        <v>4</v>
      </c>
      <c r="D97">
        <v>2.75</v>
      </c>
      <c r="E97">
        <v>2270</v>
      </c>
      <c r="F97">
        <v>8666</v>
      </c>
      <c r="G97">
        <f t="shared" si="1"/>
        <v>40</v>
      </c>
      <c r="H97">
        <v>1978</v>
      </c>
    </row>
    <row r="98" spans="1:8" x14ac:dyDescent="0.25">
      <c r="A98">
        <v>97</v>
      </c>
      <c r="B98">
        <v>530000</v>
      </c>
      <c r="C98">
        <v>2</v>
      </c>
      <c r="D98">
        <v>2</v>
      </c>
      <c r="E98">
        <v>978</v>
      </c>
      <c r="F98">
        <v>102355</v>
      </c>
      <c r="G98">
        <f t="shared" si="1"/>
        <v>29</v>
      </c>
      <c r="H98">
        <v>1989</v>
      </c>
    </row>
    <row r="99" spans="1:8" x14ac:dyDescent="0.25">
      <c r="A99">
        <v>98</v>
      </c>
      <c r="B99">
        <v>1999000</v>
      </c>
      <c r="C99">
        <v>5</v>
      </c>
      <c r="D99">
        <v>2.5</v>
      </c>
      <c r="E99">
        <v>3360</v>
      </c>
      <c r="F99">
        <v>10311</v>
      </c>
      <c r="G99">
        <f t="shared" si="1"/>
        <v>36</v>
      </c>
      <c r="H99">
        <v>1982</v>
      </c>
    </row>
    <row r="100" spans="1:8" x14ac:dyDescent="0.25">
      <c r="A100">
        <v>99</v>
      </c>
      <c r="B100">
        <v>1690000</v>
      </c>
      <c r="C100">
        <v>4</v>
      </c>
      <c r="D100">
        <v>2.25</v>
      </c>
      <c r="E100">
        <v>2340</v>
      </c>
      <c r="F100">
        <v>11275</v>
      </c>
      <c r="G100">
        <f t="shared" si="1"/>
        <v>62</v>
      </c>
      <c r="H100">
        <v>1956</v>
      </c>
    </row>
    <row r="101" spans="1:8" x14ac:dyDescent="0.25">
      <c r="A101">
        <v>100</v>
      </c>
      <c r="B101">
        <v>698000</v>
      </c>
      <c r="C101">
        <v>5</v>
      </c>
      <c r="D101">
        <v>2.75</v>
      </c>
      <c r="E101">
        <v>3006</v>
      </c>
      <c r="F101">
        <v>267617</v>
      </c>
      <c r="G101">
        <f t="shared" si="1"/>
        <v>35</v>
      </c>
      <c r="H101">
        <v>1983</v>
      </c>
    </row>
    <row r="102" spans="1:8" x14ac:dyDescent="0.25">
      <c r="A102">
        <v>101</v>
      </c>
      <c r="B102">
        <v>2698000</v>
      </c>
      <c r="C102">
        <v>5</v>
      </c>
      <c r="D102">
        <v>4.5</v>
      </c>
      <c r="E102">
        <v>4400</v>
      </c>
      <c r="F102">
        <v>15580</v>
      </c>
      <c r="G102">
        <f t="shared" si="1"/>
        <v>15</v>
      </c>
      <c r="H102">
        <v>2003</v>
      </c>
    </row>
    <row r="103" spans="1:8" x14ac:dyDescent="0.25">
      <c r="A103">
        <v>102</v>
      </c>
      <c r="B103">
        <v>1399988</v>
      </c>
      <c r="C103">
        <v>4</v>
      </c>
      <c r="D103">
        <v>3</v>
      </c>
      <c r="E103">
        <v>3580</v>
      </c>
      <c r="F103">
        <v>9845</v>
      </c>
      <c r="G103">
        <f t="shared" si="1"/>
        <v>11</v>
      </c>
      <c r="H103">
        <v>2007</v>
      </c>
    </row>
    <row r="104" spans="1:8" x14ac:dyDescent="0.25">
      <c r="A104">
        <v>103</v>
      </c>
      <c r="B104">
        <v>1500000</v>
      </c>
      <c r="C104">
        <v>4</v>
      </c>
      <c r="D104">
        <v>2.75</v>
      </c>
      <c r="E104">
        <v>2140</v>
      </c>
      <c r="F104">
        <v>21930</v>
      </c>
      <c r="G104">
        <f t="shared" si="1"/>
        <v>57</v>
      </c>
      <c r="H104">
        <v>1961</v>
      </c>
    </row>
    <row r="105" spans="1:8" x14ac:dyDescent="0.25">
      <c r="A105">
        <v>104</v>
      </c>
      <c r="B105">
        <v>3250000</v>
      </c>
      <c r="C105">
        <v>5</v>
      </c>
      <c r="D105">
        <v>5</v>
      </c>
      <c r="E105">
        <v>6494</v>
      </c>
      <c r="F105">
        <v>11945</v>
      </c>
      <c r="G105">
        <f t="shared" si="1"/>
        <v>11</v>
      </c>
      <c r="H105">
        <v>2007</v>
      </c>
    </row>
    <row r="106" spans="1:8" x14ac:dyDescent="0.25">
      <c r="A106">
        <v>105</v>
      </c>
      <c r="B106">
        <v>1998000</v>
      </c>
      <c r="C106">
        <v>3</v>
      </c>
      <c r="D106">
        <v>2.75</v>
      </c>
      <c r="E106">
        <v>3580</v>
      </c>
      <c r="F106">
        <v>17182</v>
      </c>
      <c r="G106">
        <f t="shared" si="1"/>
        <v>48</v>
      </c>
      <c r="H106">
        <v>1970</v>
      </c>
    </row>
    <row r="107" spans="1:8" x14ac:dyDescent="0.25">
      <c r="A107">
        <v>106</v>
      </c>
      <c r="B107">
        <v>379800</v>
      </c>
      <c r="C107">
        <v>2</v>
      </c>
      <c r="D107">
        <v>1.5</v>
      </c>
      <c r="E107">
        <v>1018</v>
      </c>
      <c r="F107">
        <v>92784</v>
      </c>
      <c r="G107">
        <f t="shared" si="1"/>
        <v>48</v>
      </c>
      <c r="H107">
        <v>1970</v>
      </c>
    </row>
    <row r="108" spans="1:8" x14ac:dyDescent="0.25">
      <c r="A108">
        <v>107</v>
      </c>
      <c r="B108">
        <v>1479800</v>
      </c>
      <c r="C108">
        <v>5</v>
      </c>
      <c r="D108">
        <v>4.5</v>
      </c>
      <c r="E108">
        <v>3770</v>
      </c>
      <c r="F108">
        <v>5667</v>
      </c>
      <c r="G108">
        <f t="shared" si="1"/>
        <v>1</v>
      </c>
      <c r="H108">
        <v>2017</v>
      </c>
    </row>
    <row r="109" spans="1:8" x14ac:dyDescent="0.25">
      <c r="A109">
        <v>108</v>
      </c>
      <c r="B109">
        <v>2750000</v>
      </c>
      <c r="C109">
        <v>4</v>
      </c>
      <c r="D109">
        <v>4.25</v>
      </c>
      <c r="E109">
        <v>6340</v>
      </c>
      <c r="F109">
        <v>8740</v>
      </c>
      <c r="G109">
        <f t="shared" si="1"/>
        <v>10</v>
      </c>
      <c r="H109">
        <v>2008</v>
      </c>
    </row>
    <row r="110" spans="1:8" x14ac:dyDescent="0.25">
      <c r="A110">
        <v>109</v>
      </c>
      <c r="B110">
        <v>1350000</v>
      </c>
      <c r="C110">
        <v>3</v>
      </c>
      <c r="D110">
        <v>2.5</v>
      </c>
      <c r="E110">
        <v>3030</v>
      </c>
      <c r="F110">
        <v>8662</v>
      </c>
      <c r="G110">
        <f t="shared" si="1"/>
        <v>31</v>
      </c>
      <c r="H110">
        <v>1987</v>
      </c>
    </row>
    <row r="111" spans="1:8" x14ac:dyDescent="0.25">
      <c r="A111">
        <v>110</v>
      </c>
      <c r="B111">
        <v>3699000</v>
      </c>
      <c r="C111">
        <v>5</v>
      </c>
      <c r="D111">
        <v>5.25</v>
      </c>
      <c r="E111">
        <v>6348</v>
      </c>
      <c r="F111">
        <v>12210</v>
      </c>
      <c r="G111">
        <f t="shared" si="1"/>
        <v>9</v>
      </c>
      <c r="H111">
        <v>2009</v>
      </c>
    </row>
    <row r="112" spans="1:8" x14ac:dyDescent="0.25">
      <c r="A112">
        <v>111</v>
      </c>
      <c r="B112">
        <v>891990</v>
      </c>
      <c r="C112">
        <v>3</v>
      </c>
      <c r="D112">
        <v>3</v>
      </c>
      <c r="E112">
        <v>1796</v>
      </c>
      <c r="F112">
        <v>1</v>
      </c>
      <c r="G112">
        <f t="shared" si="1"/>
        <v>1</v>
      </c>
      <c r="H112">
        <v>2017</v>
      </c>
    </row>
    <row r="113" spans="1:8" x14ac:dyDescent="0.25">
      <c r="A113">
        <v>112</v>
      </c>
      <c r="B113">
        <v>3298000</v>
      </c>
      <c r="C113">
        <v>5</v>
      </c>
      <c r="D113">
        <v>4.5</v>
      </c>
      <c r="E113">
        <v>9116</v>
      </c>
      <c r="F113">
        <v>48787</v>
      </c>
      <c r="G113">
        <f t="shared" si="1"/>
        <v>63</v>
      </c>
      <c r="H113">
        <v>1955</v>
      </c>
    </row>
    <row r="114" spans="1:8" x14ac:dyDescent="0.25">
      <c r="A114">
        <v>113</v>
      </c>
      <c r="B114">
        <v>1049000</v>
      </c>
      <c r="C114">
        <v>4</v>
      </c>
      <c r="D114">
        <v>2.5</v>
      </c>
      <c r="E114">
        <v>2150</v>
      </c>
      <c r="F114">
        <v>7707</v>
      </c>
      <c r="G114">
        <f t="shared" si="1"/>
        <v>43</v>
      </c>
      <c r="H114">
        <v>1975</v>
      </c>
    </row>
    <row r="115" spans="1:8" x14ac:dyDescent="0.25">
      <c r="A115">
        <v>114</v>
      </c>
      <c r="B115">
        <v>9988000</v>
      </c>
      <c r="C115">
        <v>5</v>
      </c>
      <c r="D115">
        <v>5.75</v>
      </c>
      <c r="E115">
        <v>14140</v>
      </c>
      <c r="F115">
        <v>71936</v>
      </c>
      <c r="G115">
        <f t="shared" si="1"/>
        <v>15</v>
      </c>
      <c r="H115">
        <v>2003</v>
      </c>
    </row>
    <row r="116" spans="1:8" x14ac:dyDescent="0.25">
      <c r="A116">
        <v>115</v>
      </c>
      <c r="B116">
        <v>2490000</v>
      </c>
      <c r="C116">
        <v>6</v>
      </c>
      <c r="D116">
        <v>4.5</v>
      </c>
      <c r="E116">
        <v>5400</v>
      </c>
      <c r="F116">
        <v>10500</v>
      </c>
      <c r="G116">
        <f t="shared" si="1"/>
        <v>8</v>
      </c>
      <c r="H116">
        <v>2010</v>
      </c>
    </row>
    <row r="117" spans="1:8" x14ac:dyDescent="0.25">
      <c r="A117">
        <v>116</v>
      </c>
      <c r="B117">
        <v>3898000</v>
      </c>
      <c r="C117">
        <v>5</v>
      </c>
      <c r="D117">
        <v>4.25</v>
      </c>
      <c r="E117">
        <v>5450</v>
      </c>
      <c r="F117">
        <v>14132</v>
      </c>
      <c r="G117">
        <f t="shared" si="1"/>
        <v>11</v>
      </c>
      <c r="H117">
        <v>2007</v>
      </c>
    </row>
    <row r="118" spans="1:8" x14ac:dyDescent="0.25">
      <c r="A118">
        <v>117</v>
      </c>
      <c r="B118">
        <v>799000</v>
      </c>
      <c r="C118">
        <v>3</v>
      </c>
      <c r="D118">
        <v>2</v>
      </c>
      <c r="E118">
        <v>1250</v>
      </c>
      <c r="F118">
        <v>7585</v>
      </c>
      <c r="G118">
        <f t="shared" si="1"/>
        <v>53</v>
      </c>
      <c r="H118">
        <v>1965</v>
      </c>
    </row>
    <row r="119" spans="1:8" x14ac:dyDescent="0.25">
      <c r="A119">
        <v>118</v>
      </c>
      <c r="B119">
        <v>1649995</v>
      </c>
      <c r="C119">
        <v>6</v>
      </c>
      <c r="D119">
        <v>3.25</v>
      </c>
      <c r="E119">
        <v>4194</v>
      </c>
      <c r="F119">
        <v>8823</v>
      </c>
      <c r="G119">
        <f t="shared" si="1"/>
        <v>1</v>
      </c>
      <c r="H119">
        <v>2017</v>
      </c>
    </row>
    <row r="120" spans="1:8" x14ac:dyDescent="0.25">
      <c r="A120">
        <v>119</v>
      </c>
      <c r="B120">
        <v>1239000</v>
      </c>
      <c r="C120">
        <v>8</v>
      </c>
      <c r="D120">
        <v>3.25</v>
      </c>
      <c r="E120">
        <v>3820</v>
      </c>
      <c r="F120">
        <v>9223</v>
      </c>
      <c r="G120">
        <f t="shared" si="1"/>
        <v>60</v>
      </c>
      <c r="H120">
        <v>1958</v>
      </c>
    </row>
    <row r="121" spans="1:8" x14ac:dyDescent="0.25">
      <c r="A121">
        <v>120</v>
      </c>
      <c r="B121">
        <v>4500000</v>
      </c>
      <c r="C121">
        <v>4</v>
      </c>
      <c r="D121">
        <v>3</v>
      </c>
      <c r="E121">
        <v>5060</v>
      </c>
      <c r="F121">
        <v>47153</v>
      </c>
      <c r="G121">
        <f t="shared" si="1"/>
        <v>34</v>
      </c>
      <c r="H121">
        <v>1984</v>
      </c>
    </row>
    <row r="122" spans="1:8" x14ac:dyDescent="0.25">
      <c r="A122">
        <v>121</v>
      </c>
      <c r="B122">
        <v>1649999</v>
      </c>
      <c r="C122">
        <v>5</v>
      </c>
      <c r="D122">
        <v>3.75</v>
      </c>
      <c r="E122">
        <v>3982</v>
      </c>
      <c r="F122">
        <v>34830</v>
      </c>
      <c r="G122">
        <f t="shared" si="1"/>
        <v>56</v>
      </c>
      <c r="H122">
        <v>1962</v>
      </c>
    </row>
    <row r="123" spans="1:8" x14ac:dyDescent="0.25">
      <c r="A123">
        <v>122</v>
      </c>
      <c r="B123">
        <v>2100000</v>
      </c>
      <c r="C123">
        <v>4</v>
      </c>
      <c r="D123">
        <v>3.25</v>
      </c>
      <c r="E123">
        <v>4881</v>
      </c>
      <c r="F123">
        <v>47916</v>
      </c>
      <c r="G123">
        <f t="shared" si="1"/>
        <v>35</v>
      </c>
      <c r="H123">
        <v>1983</v>
      </c>
    </row>
    <row r="124" spans="1:8" x14ac:dyDescent="0.25">
      <c r="A124">
        <v>123</v>
      </c>
      <c r="B124">
        <v>1649000</v>
      </c>
      <c r="C124">
        <v>5</v>
      </c>
      <c r="D124">
        <v>3</v>
      </c>
      <c r="E124">
        <v>3970</v>
      </c>
      <c r="F124">
        <v>24011</v>
      </c>
      <c r="G124">
        <f t="shared" si="1"/>
        <v>38</v>
      </c>
      <c r="H124">
        <v>1980</v>
      </c>
    </row>
    <row r="125" spans="1:8" x14ac:dyDescent="0.25">
      <c r="A125">
        <v>124</v>
      </c>
      <c r="B125">
        <v>625000</v>
      </c>
      <c r="C125">
        <v>3</v>
      </c>
      <c r="D125">
        <v>1.75</v>
      </c>
      <c r="E125">
        <v>1180</v>
      </c>
      <c r="F125">
        <v>12400</v>
      </c>
      <c r="G125">
        <f t="shared" si="1"/>
        <v>52</v>
      </c>
      <c r="H125">
        <v>1966</v>
      </c>
    </row>
    <row r="126" spans="1:8" x14ac:dyDescent="0.25">
      <c r="A126">
        <v>125</v>
      </c>
      <c r="B126">
        <v>2398000</v>
      </c>
      <c r="C126">
        <v>5</v>
      </c>
      <c r="D126">
        <v>4.5</v>
      </c>
      <c r="E126">
        <v>5300</v>
      </c>
      <c r="F126">
        <v>33150</v>
      </c>
      <c r="G126">
        <f t="shared" si="1"/>
        <v>48</v>
      </c>
      <c r="H126">
        <v>1970</v>
      </c>
    </row>
    <row r="127" spans="1:8" x14ac:dyDescent="0.25">
      <c r="A127">
        <v>126</v>
      </c>
      <c r="B127">
        <v>2745000</v>
      </c>
      <c r="C127">
        <v>5</v>
      </c>
      <c r="D127">
        <v>5.25</v>
      </c>
      <c r="E127">
        <v>8058</v>
      </c>
      <c r="F127">
        <v>63160</v>
      </c>
      <c r="G127">
        <f t="shared" si="1"/>
        <v>42</v>
      </c>
      <c r="H127">
        <v>1976</v>
      </c>
    </row>
    <row r="128" spans="1:8" x14ac:dyDescent="0.25">
      <c r="A128">
        <v>127</v>
      </c>
      <c r="B128">
        <v>1850000</v>
      </c>
      <c r="C128">
        <v>4</v>
      </c>
      <c r="D128">
        <v>3.25</v>
      </c>
      <c r="E128">
        <v>4070</v>
      </c>
      <c r="F128">
        <v>9768</v>
      </c>
      <c r="G128">
        <f t="shared" si="1"/>
        <v>20</v>
      </c>
      <c r="H128">
        <v>1998</v>
      </c>
    </row>
    <row r="129" spans="1:8" x14ac:dyDescent="0.25">
      <c r="A129">
        <v>128</v>
      </c>
      <c r="B129">
        <v>1250000</v>
      </c>
      <c r="C129">
        <v>5</v>
      </c>
      <c r="D129">
        <v>4.25</v>
      </c>
      <c r="E129">
        <v>2570</v>
      </c>
      <c r="F129">
        <v>31222</v>
      </c>
      <c r="G129">
        <f t="shared" si="1"/>
        <v>53</v>
      </c>
      <c r="H129">
        <v>1965</v>
      </c>
    </row>
    <row r="130" spans="1:8" x14ac:dyDescent="0.25">
      <c r="A130">
        <v>129</v>
      </c>
      <c r="B130">
        <v>1575000</v>
      </c>
      <c r="C130">
        <v>4</v>
      </c>
      <c r="D130">
        <v>3.5</v>
      </c>
      <c r="E130">
        <v>2768</v>
      </c>
      <c r="F130">
        <v>20971</v>
      </c>
      <c r="G130">
        <f t="shared" si="1"/>
        <v>28</v>
      </c>
      <c r="H130">
        <v>1990</v>
      </c>
    </row>
    <row r="131" spans="1:8" x14ac:dyDescent="0.25">
      <c r="A131">
        <v>130</v>
      </c>
      <c r="B131">
        <v>769000</v>
      </c>
      <c r="C131">
        <v>3</v>
      </c>
      <c r="D131">
        <v>1.75</v>
      </c>
      <c r="E131">
        <v>1680</v>
      </c>
      <c r="F131">
        <v>18000</v>
      </c>
      <c r="G131">
        <f t="shared" ref="G131:G141" si="2">2018-H131</f>
        <v>59</v>
      </c>
      <c r="H131">
        <v>1959</v>
      </c>
    </row>
    <row r="132" spans="1:8" x14ac:dyDescent="0.25">
      <c r="A132">
        <v>131</v>
      </c>
      <c r="B132">
        <v>6888000</v>
      </c>
      <c r="C132">
        <v>6</v>
      </c>
      <c r="D132">
        <v>6.5</v>
      </c>
      <c r="E132">
        <v>10088</v>
      </c>
      <c r="F132">
        <v>131244</v>
      </c>
      <c r="G132">
        <f t="shared" si="2"/>
        <v>17</v>
      </c>
      <c r="H132">
        <v>2001</v>
      </c>
    </row>
    <row r="133" spans="1:8" x14ac:dyDescent="0.25">
      <c r="A133">
        <v>132</v>
      </c>
      <c r="B133">
        <v>1495555</v>
      </c>
      <c r="C133">
        <v>4</v>
      </c>
      <c r="D133">
        <v>3.25</v>
      </c>
      <c r="E133">
        <v>2700</v>
      </c>
      <c r="F133">
        <v>4325</v>
      </c>
      <c r="G133">
        <f t="shared" si="2"/>
        <v>1</v>
      </c>
      <c r="H133">
        <v>2017</v>
      </c>
    </row>
    <row r="134" spans="1:8" x14ac:dyDescent="0.25">
      <c r="A134">
        <v>133</v>
      </c>
      <c r="B134">
        <v>3488888</v>
      </c>
      <c r="C134">
        <v>5</v>
      </c>
      <c r="D134">
        <v>5</v>
      </c>
      <c r="E134">
        <v>6369</v>
      </c>
      <c r="F134">
        <v>35718</v>
      </c>
      <c r="G134">
        <f t="shared" si="2"/>
        <v>1</v>
      </c>
      <c r="H134">
        <v>2017</v>
      </c>
    </row>
    <row r="135" spans="1:8" x14ac:dyDescent="0.25">
      <c r="A135">
        <v>134</v>
      </c>
      <c r="B135">
        <v>3188888</v>
      </c>
      <c r="C135">
        <v>5</v>
      </c>
      <c r="D135">
        <v>4</v>
      </c>
      <c r="E135">
        <v>5927</v>
      </c>
      <c r="F135">
        <v>34939</v>
      </c>
      <c r="G135">
        <f t="shared" si="2"/>
        <v>1</v>
      </c>
      <c r="H135">
        <v>2017</v>
      </c>
    </row>
    <row r="136" spans="1:8" x14ac:dyDescent="0.25">
      <c r="A136">
        <v>135</v>
      </c>
      <c r="B136">
        <v>1898000</v>
      </c>
      <c r="C136">
        <v>3</v>
      </c>
      <c r="D136">
        <v>2.5</v>
      </c>
      <c r="E136">
        <v>2750</v>
      </c>
      <c r="F136">
        <v>29129</v>
      </c>
      <c r="G136">
        <f t="shared" si="2"/>
        <v>88</v>
      </c>
      <c r="H136">
        <v>1930</v>
      </c>
    </row>
    <row r="137" spans="1:8" x14ac:dyDescent="0.25">
      <c r="A137">
        <v>136</v>
      </c>
      <c r="B137">
        <v>1300000</v>
      </c>
      <c r="C137">
        <v>4</v>
      </c>
      <c r="D137">
        <v>4</v>
      </c>
      <c r="E137">
        <v>3240</v>
      </c>
      <c r="F137">
        <v>22651</v>
      </c>
      <c r="G137">
        <f t="shared" si="2"/>
        <v>22</v>
      </c>
      <c r="H137">
        <v>1996</v>
      </c>
    </row>
    <row r="138" spans="1:8" x14ac:dyDescent="0.25">
      <c r="A138">
        <v>137</v>
      </c>
      <c r="B138">
        <v>15000000</v>
      </c>
      <c r="C138">
        <v>5</v>
      </c>
      <c r="D138">
        <v>6.75</v>
      </c>
      <c r="E138">
        <v>15975</v>
      </c>
      <c r="F138">
        <v>50397</v>
      </c>
      <c r="G138">
        <f t="shared" si="2"/>
        <v>13</v>
      </c>
      <c r="H138">
        <v>2005</v>
      </c>
    </row>
    <row r="139" spans="1:8" x14ac:dyDescent="0.25">
      <c r="A139">
        <v>138</v>
      </c>
      <c r="B139">
        <v>1988888</v>
      </c>
      <c r="C139">
        <v>4</v>
      </c>
      <c r="D139">
        <v>2</v>
      </c>
      <c r="E139">
        <v>2000</v>
      </c>
      <c r="F139">
        <v>41831</v>
      </c>
      <c r="G139">
        <f t="shared" si="2"/>
        <v>62</v>
      </c>
      <c r="H139">
        <v>1956</v>
      </c>
    </row>
    <row r="140" spans="1:8" x14ac:dyDescent="0.25">
      <c r="A140">
        <v>139</v>
      </c>
      <c r="B140">
        <v>2880000</v>
      </c>
      <c r="C140">
        <v>6</v>
      </c>
      <c r="D140">
        <v>5.5</v>
      </c>
      <c r="E140">
        <v>5970</v>
      </c>
      <c r="F140">
        <v>16206</v>
      </c>
      <c r="G140">
        <f t="shared" si="2"/>
        <v>3</v>
      </c>
      <c r="H140">
        <v>2015</v>
      </c>
    </row>
    <row r="141" spans="1:8" x14ac:dyDescent="0.25">
      <c r="A141">
        <v>140</v>
      </c>
      <c r="B141">
        <v>949000</v>
      </c>
      <c r="C141">
        <v>4</v>
      </c>
      <c r="D141">
        <v>3</v>
      </c>
      <c r="E141">
        <v>2906</v>
      </c>
      <c r="F141">
        <v>8263</v>
      </c>
      <c r="G141">
        <f t="shared" si="2"/>
        <v>34</v>
      </c>
      <c r="H141">
        <v>1984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F407-7EEA-4211-B659-5735F47D8624}">
  <dimension ref="A1:W167"/>
  <sheetViews>
    <sheetView topLeftCell="E1" workbookViewId="0">
      <selection activeCell="M13" sqref="M13"/>
    </sheetView>
  </sheetViews>
  <sheetFormatPr defaultRowHeight="15" x14ac:dyDescent="0.25"/>
  <cols>
    <col min="4" max="4" width="6.7109375" bestFit="1" customWidth="1"/>
    <col min="6" max="6" width="10.7109375" bestFit="1" customWidth="1"/>
    <col min="10" max="10" width="18" bestFit="1" customWidth="1"/>
    <col min="13" max="13" width="12" bestFit="1" customWidth="1"/>
  </cols>
  <sheetData>
    <row r="1" spans="1:23" x14ac:dyDescent="0.25">
      <c r="A1" t="s">
        <v>571</v>
      </c>
      <c r="B1" t="s">
        <v>7</v>
      </c>
      <c r="C1" t="s">
        <v>8</v>
      </c>
      <c r="D1" t="s">
        <v>9</v>
      </c>
      <c r="E1" t="s">
        <v>11</v>
      </c>
      <c r="F1" t="s">
        <v>607</v>
      </c>
      <c r="I1" s="31">
        <v>1</v>
      </c>
      <c r="J1" t="s">
        <v>612</v>
      </c>
      <c r="T1" s="3" t="s">
        <v>636</v>
      </c>
      <c r="U1" s="3" t="s">
        <v>637</v>
      </c>
      <c r="V1" s="3" t="s">
        <v>638</v>
      </c>
      <c r="W1" s="3" t="s">
        <v>651</v>
      </c>
    </row>
    <row r="2" spans="1:23" ht="15.75" thickBot="1" x14ac:dyDescent="0.3">
      <c r="A2">
        <v>1</v>
      </c>
      <c r="B2">
        <v>684500</v>
      </c>
      <c r="C2">
        <v>2</v>
      </c>
      <c r="D2">
        <v>2</v>
      </c>
      <c r="E2">
        <v>1730</v>
      </c>
      <c r="F2">
        <v>39</v>
      </c>
      <c r="I2" s="32">
        <v>2</v>
      </c>
      <c r="T2">
        <v>112</v>
      </c>
      <c r="U2">
        <v>5884808.1942590773</v>
      </c>
      <c r="V2">
        <v>-2586808.1942590773</v>
      </c>
      <c r="W2" s="1">
        <v>-3.3931767674663122</v>
      </c>
    </row>
    <row r="3" spans="1:23" ht="15.75" thickBot="1" x14ac:dyDescent="0.3">
      <c r="A3">
        <v>2</v>
      </c>
      <c r="B3">
        <v>449000</v>
      </c>
      <c r="C3">
        <v>1</v>
      </c>
      <c r="D3">
        <v>1</v>
      </c>
      <c r="E3">
        <v>810</v>
      </c>
      <c r="F3">
        <v>38</v>
      </c>
      <c r="I3" s="33">
        <v>3</v>
      </c>
      <c r="J3" s="4" t="s">
        <v>613</v>
      </c>
      <c r="K3" s="4"/>
      <c r="T3">
        <v>126</v>
      </c>
      <c r="U3">
        <v>5234121.6565264398</v>
      </c>
      <c r="V3">
        <v>-2489121.6565264398</v>
      </c>
      <c r="W3" s="1">
        <v>-3.265039052786022</v>
      </c>
    </row>
    <row r="4" spans="1:23" x14ac:dyDescent="0.25">
      <c r="A4">
        <v>3</v>
      </c>
      <c r="B4">
        <v>2298000</v>
      </c>
      <c r="C4">
        <v>5</v>
      </c>
      <c r="D4">
        <v>3</v>
      </c>
      <c r="E4">
        <v>3530</v>
      </c>
      <c r="F4">
        <v>63</v>
      </c>
      <c r="I4" s="34">
        <v>4</v>
      </c>
      <c r="J4" s="1" t="s">
        <v>614</v>
      </c>
      <c r="K4" s="1">
        <v>0.90666066405624557</v>
      </c>
      <c r="T4">
        <v>56</v>
      </c>
      <c r="U4">
        <v>8052130.0965665886</v>
      </c>
      <c r="V4">
        <v>-2472130.0965665886</v>
      </c>
      <c r="W4" s="1">
        <v>-3.2427508264587925</v>
      </c>
    </row>
    <row r="5" spans="1:23" x14ac:dyDescent="0.25">
      <c r="A5">
        <v>4</v>
      </c>
      <c r="B5">
        <v>2848000</v>
      </c>
      <c r="C5">
        <v>3</v>
      </c>
      <c r="D5">
        <v>3.25</v>
      </c>
      <c r="E5">
        <v>3600</v>
      </c>
      <c r="F5">
        <v>26</v>
      </c>
      <c r="I5" s="34">
        <v>5</v>
      </c>
      <c r="J5" s="1" t="s">
        <v>615</v>
      </c>
      <c r="K5" s="15">
        <v>0.82203355974691217</v>
      </c>
      <c r="T5">
        <v>120</v>
      </c>
      <c r="U5">
        <v>2945374.1843290576</v>
      </c>
      <c r="V5">
        <v>1554625.8156709424</v>
      </c>
      <c r="W5" s="1">
        <v>2.03923901723565</v>
      </c>
    </row>
    <row r="6" spans="1:23" x14ac:dyDescent="0.25">
      <c r="A6">
        <v>5</v>
      </c>
      <c r="B6">
        <v>649800</v>
      </c>
      <c r="C6">
        <v>3</v>
      </c>
      <c r="D6">
        <v>1.75</v>
      </c>
      <c r="E6">
        <v>1380</v>
      </c>
      <c r="F6">
        <v>61</v>
      </c>
      <c r="I6" s="34">
        <v>6</v>
      </c>
      <c r="J6" s="1" t="s">
        <v>616</v>
      </c>
      <c r="K6" s="15">
        <v>0.81676048003570956</v>
      </c>
      <c r="T6">
        <v>54</v>
      </c>
      <c r="U6">
        <v>1721926.6294670817</v>
      </c>
      <c r="V6">
        <v>1778073.3705329183</v>
      </c>
      <c r="W6" s="1">
        <v>2.3323403973795211</v>
      </c>
    </row>
    <row r="7" spans="1:23" x14ac:dyDescent="0.25">
      <c r="A7">
        <v>6</v>
      </c>
      <c r="B7">
        <v>2500000</v>
      </c>
      <c r="C7">
        <v>4</v>
      </c>
      <c r="D7">
        <v>3</v>
      </c>
      <c r="E7">
        <v>2857</v>
      </c>
      <c r="F7">
        <v>75</v>
      </c>
      <c r="I7" s="34">
        <v>7</v>
      </c>
      <c r="J7" s="1" t="s">
        <v>573</v>
      </c>
      <c r="K7" s="30">
        <v>773567.57783362758</v>
      </c>
      <c r="T7">
        <v>48</v>
      </c>
      <c r="U7">
        <v>2767746.9787696232</v>
      </c>
      <c r="V7">
        <v>2032253.0212303768</v>
      </c>
      <c r="W7" s="1">
        <v>2.6657537859034246</v>
      </c>
    </row>
    <row r="8" spans="1:23" ht="15.75" thickBot="1" x14ac:dyDescent="0.3">
      <c r="A8">
        <v>7</v>
      </c>
      <c r="B8">
        <v>369900</v>
      </c>
      <c r="C8">
        <v>2</v>
      </c>
      <c r="D8">
        <v>1</v>
      </c>
      <c r="E8">
        <v>1105</v>
      </c>
      <c r="F8">
        <v>43</v>
      </c>
      <c r="I8" s="35">
        <v>8</v>
      </c>
      <c r="J8" s="2" t="s">
        <v>617</v>
      </c>
      <c r="K8" s="2">
        <v>140</v>
      </c>
      <c r="T8">
        <v>137</v>
      </c>
      <c r="U8">
        <v>10984377.81080641</v>
      </c>
      <c r="V8">
        <v>4015622.1891935896</v>
      </c>
      <c r="W8" s="1">
        <v>5.2673854789595742</v>
      </c>
    </row>
    <row r="9" spans="1:23" x14ac:dyDescent="0.25">
      <c r="A9">
        <v>8</v>
      </c>
      <c r="B9">
        <v>1400000</v>
      </c>
      <c r="C9">
        <v>3</v>
      </c>
      <c r="D9">
        <v>2</v>
      </c>
      <c r="E9">
        <v>2460</v>
      </c>
      <c r="F9">
        <v>63</v>
      </c>
      <c r="I9" s="32">
        <v>9</v>
      </c>
    </row>
    <row r="10" spans="1:23" ht="15.75" thickBot="1" x14ac:dyDescent="0.3">
      <c r="A10">
        <v>9</v>
      </c>
      <c r="B10">
        <v>949950</v>
      </c>
      <c r="C10">
        <v>4</v>
      </c>
      <c r="D10">
        <v>2.5</v>
      </c>
      <c r="E10">
        <v>2740</v>
      </c>
      <c r="F10">
        <v>44</v>
      </c>
      <c r="I10" s="31">
        <v>10</v>
      </c>
      <c r="J10" t="s">
        <v>618</v>
      </c>
    </row>
    <row r="11" spans="1:23" ht="15.75" thickBot="1" x14ac:dyDescent="0.3">
      <c r="A11">
        <v>10</v>
      </c>
      <c r="B11">
        <v>750000</v>
      </c>
      <c r="C11">
        <v>3</v>
      </c>
      <c r="D11">
        <v>3</v>
      </c>
      <c r="E11">
        <v>2437</v>
      </c>
      <c r="F11">
        <v>45</v>
      </c>
      <c r="I11" s="33">
        <v>11</v>
      </c>
      <c r="J11" s="3"/>
      <c r="K11" s="3" t="s">
        <v>623</v>
      </c>
      <c r="L11" s="3" t="s">
        <v>624</v>
      </c>
      <c r="M11" s="3" t="s">
        <v>625</v>
      </c>
      <c r="N11" s="3" t="s">
        <v>626</v>
      </c>
      <c r="O11" s="3" t="s">
        <v>627</v>
      </c>
    </row>
    <row r="12" spans="1:23" x14ac:dyDescent="0.25">
      <c r="A12">
        <v>11</v>
      </c>
      <c r="B12">
        <v>2689950</v>
      </c>
      <c r="C12">
        <v>5</v>
      </c>
      <c r="D12">
        <v>4</v>
      </c>
      <c r="E12">
        <v>4304</v>
      </c>
      <c r="F12">
        <v>1</v>
      </c>
      <c r="I12" s="34">
        <v>12</v>
      </c>
      <c r="J12" s="1" t="s">
        <v>619</v>
      </c>
      <c r="K12" s="1">
        <v>4</v>
      </c>
      <c r="L12" s="1">
        <v>373148518017189.88</v>
      </c>
      <c r="M12" s="1">
        <v>93287129504297.469</v>
      </c>
      <c r="N12" s="1">
        <v>155.89249637180916</v>
      </c>
      <c r="O12" s="29">
        <v>1.4118001345567753E-49</v>
      </c>
    </row>
    <row r="13" spans="1:23" x14ac:dyDescent="0.25">
      <c r="A13">
        <v>12</v>
      </c>
      <c r="B13">
        <v>850000</v>
      </c>
      <c r="C13">
        <v>3</v>
      </c>
      <c r="D13">
        <v>2.25</v>
      </c>
      <c r="E13">
        <v>2120</v>
      </c>
      <c r="F13">
        <v>19</v>
      </c>
      <c r="I13" s="34">
        <v>13</v>
      </c>
      <c r="J13" s="1" t="s">
        <v>620</v>
      </c>
      <c r="K13" s="1">
        <v>135</v>
      </c>
      <c r="L13" s="1">
        <v>80784917659177.047</v>
      </c>
      <c r="M13" s="30">
        <v>598406797475.38501</v>
      </c>
      <c r="N13" s="1"/>
      <c r="O13" s="1"/>
    </row>
    <row r="14" spans="1:23" ht="15.75" thickBot="1" x14ac:dyDescent="0.3">
      <c r="A14">
        <v>13</v>
      </c>
      <c r="B14">
        <v>2350000</v>
      </c>
      <c r="C14">
        <v>6</v>
      </c>
      <c r="D14">
        <v>4</v>
      </c>
      <c r="E14">
        <v>5780</v>
      </c>
      <c r="F14">
        <v>30</v>
      </c>
      <c r="I14" s="35">
        <v>14</v>
      </c>
      <c r="J14" s="2" t="s">
        <v>621</v>
      </c>
      <c r="K14" s="2">
        <v>139</v>
      </c>
      <c r="L14" s="2">
        <v>453933435676366.94</v>
      </c>
      <c r="M14" s="2"/>
      <c r="N14" s="2"/>
      <c r="O14" s="2"/>
    </row>
    <row r="15" spans="1:23" ht="15.75" thickBot="1" x14ac:dyDescent="0.3">
      <c r="A15">
        <v>14</v>
      </c>
      <c r="B15">
        <v>359000</v>
      </c>
      <c r="C15">
        <v>2</v>
      </c>
      <c r="D15">
        <v>1.75</v>
      </c>
      <c r="E15">
        <v>1001</v>
      </c>
      <c r="F15">
        <v>39</v>
      </c>
      <c r="I15" s="32">
        <v>15</v>
      </c>
    </row>
    <row r="16" spans="1:23" ht="15.75" thickBot="1" x14ac:dyDescent="0.3">
      <c r="A16">
        <v>15</v>
      </c>
      <c r="B16">
        <v>888000</v>
      </c>
      <c r="C16">
        <v>3</v>
      </c>
      <c r="D16">
        <v>1.75</v>
      </c>
      <c r="E16">
        <v>1919</v>
      </c>
      <c r="F16">
        <v>50</v>
      </c>
      <c r="I16" s="33">
        <v>16</v>
      </c>
      <c r="J16" s="3"/>
      <c r="K16" s="3" t="s">
        <v>628</v>
      </c>
      <c r="L16" s="3" t="s">
        <v>573</v>
      </c>
      <c r="M16" s="3" t="s">
        <v>629</v>
      </c>
      <c r="N16" s="3" t="s">
        <v>630</v>
      </c>
      <c r="O16" s="3" t="s">
        <v>631</v>
      </c>
      <c r="P16" s="3" t="s">
        <v>632</v>
      </c>
      <c r="Q16" s="3" t="s">
        <v>633</v>
      </c>
      <c r="R16" s="3" t="s">
        <v>634</v>
      </c>
    </row>
    <row r="17" spans="1:18" x14ac:dyDescent="0.25">
      <c r="A17">
        <v>16</v>
      </c>
      <c r="B17">
        <v>655000</v>
      </c>
      <c r="C17">
        <v>2</v>
      </c>
      <c r="D17">
        <v>1.75</v>
      </c>
      <c r="E17">
        <v>1351</v>
      </c>
      <c r="F17">
        <v>20</v>
      </c>
      <c r="I17" s="34">
        <v>17</v>
      </c>
      <c r="J17" s="1" t="s">
        <v>622</v>
      </c>
      <c r="K17" s="1">
        <v>91789.961332153151</v>
      </c>
      <c r="L17" s="1">
        <v>292828.07213554386</v>
      </c>
      <c r="M17" s="1">
        <v>0.3134602521634795</v>
      </c>
      <c r="N17" s="1">
        <v>0.75441480652820525</v>
      </c>
      <c r="O17" s="1">
        <v>-487333.85548917204</v>
      </c>
      <c r="P17" s="1">
        <v>670913.7781534784</v>
      </c>
      <c r="Q17" s="1">
        <v>-487333.85548917204</v>
      </c>
      <c r="R17" s="1">
        <v>670913.7781534784</v>
      </c>
    </row>
    <row r="18" spans="1:18" x14ac:dyDescent="0.25">
      <c r="A18">
        <v>17</v>
      </c>
      <c r="B18">
        <v>799000</v>
      </c>
      <c r="C18">
        <v>3</v>
      </c>
      <c r="D18">
        <v>1.75</v>
      </c>
      <c r="E18">
        <v>1640</v>
      </c>
      <c r="F18">
        <v>51</v>
      </c>
      <c r="I18" s="34">
        <v>18</v>
      </c>
      <c r="J18" s="1" t="s">
        <v>8</v>
      </c>
      <c r="K18" s="1">
        <v>-393031.60427286167</v>
      </c>
      <c r="L18" s="1">
        <v>74915.666081747768</v>
      </c>
      <c r="M18" s="1">
        <v>-5.2463206273035956</v>
      </c>
      <c r="N18" s="1">
        <v>5.8589738890410288E-7</v>
      </c>
      <c r="O18" s="1">
        <v>-541191.73852696922</v>
      </c>
      <c r="P18" s="1">
        <v>-244871.47001875413</v>
      </c>
      <c r="Q18" s="1">
        <v>-541191.73852696922</v>
      </c>
      <c r="R18" s="1">
        <v>-244871.47001875413</v>
      </c>
    </row>
    <row r="19" spans="1:18" x14ac:dyDescent="0.25">
      <c r="A19">
        <v>18</v>
      </c>
      <c r="B19">
        <v>549000</v>
      </c>
      <c r="C19">
        <v>2</v>
      </c>
      <c r="D19">
        <v>2.25</v>
      </c>
      <c r="E19">
        <v>1750</v>
      </c>
      <c r="F19">
        <v>32</v>
      </c>
      <c r="I19" s="34">
        <v>19</v>
      </c>
      <c r="J19" s="1" t="s">
        <v>9</v>
      </c>
      <c r="K19" s="1">
        <v>246811.71416074771</v>
      </c>
      <c r="L19" s="1">
        <v>130733.96366760616</v>
      </c>
      <c r="M19" s="1">
        <v>1.8878928415898997</v>
      </c>
      <c r="N19" s="1">
        <v>6.1186572823317305E-2</v>
      </c>
      <c r="O19" s="1">
        <v>-11739.836157554644</v>
      </c>
      <c r="P19" s="1">
        <v>505363.26447905006</v>
      </c>
      <c r="Q19" s="1">
        <v>-11739.836157554644</v>
      </c>
      <c r="R19" s="1">
        <v>505363.26447905006</v>
      </c>
    </row>
    <row r="20" spans="1:18" x14ac:dyDescent="0.25">
      <c r="A20">
        <v>19</v>
      </c>
      <c r="B20">
        <v>1498000</v>
      </c>
      <c r="C20">
        <v>5</v>
      </c>
      <c r="D20">
        <v>3.25</v>
      </c>
      <c r="E20">
        <v>4560</v>
      </c>
      <c r="F20">
        <v>51</v>
      </c>
      <c r="I20" s="34">
        <v>20</v>
      </c>
      <c r="J20" s="1" t="s">
        <v>11</v>
      </c>
      <c r="K20" s="1">
        <v>696.75825824777473</v>
      </c>
      <c r="L20" s="1">
        <v>51.792409967639827</v>
      </c>
      <c r="M20" s="1">
        <v>13.452902822693769</v>
      </c>
      <c r="N20" s="1">
        <v>1.0594998948312539E-26</v>
      </c>
      <c r="O20" s="1">
        <v>594.32880903516389</v>
      </c>
      <c r="P20" s="1">
        <v>799.18770746038558</v>
      </c>
      <c r="Q20" s="1">
        <v>594.32880903516389</v>
      </c>
      <c r="R20" s="1">
        <v>799.18770746038558</v>
      </c>
    </row>
    <row r="21" spans="1:18" ht="15.75" thickBot="1" x14ac:dyDescent="0.3">
      <c r="A21">
        <v>20</v>
      </c>
      <c r="B21">
        <v>999950</v>
      </c>
      <c r="C21">
        <v>4</v>
      </c>
      <c r="D21">
        <v>3</v>
      </c>
      <c r="E21">
        <v>3400</v>
      </c>
      <c r="F21">
        <v>36</v>
      </c>
      <c r="I21" s="35">
        <v>21</v>
      </c>
      <c r="J21" s="2" t="s">
        <v>607</v>
      </c>
      <c r="K21" s="2">
        <v>4696.4326727167045</v>
      </c>
      <c r="L21" s="2">
        <v>3739.4344532833125</v>
      </c>
      <c r="M21" s="2">
        <v>1.255920576062812</v>
      </c>
      <c r="N21" s="2">
        <v>0.21131398981450455</v>
      </c>
      <c r="O21" s="2">
        <v>-2699.0179667841066</v>
      </c>
      <c r="P21" s="2">
        <v>12091.883312217517</v>
      </c>
      <c r="Q21" s="2">
        <v>-2699.0179667841066</v>
      </c>
      <c r="R21" s="2">
        <v>12091.883312217517</v>
      </c>
    </row>
    <row r="22" spans="1:18" x14ac:dyDescent="0.25">
      <c r="A22">
        <v>21</v>
      </c>
      <c r="B22">
        <v>899000</v>
      </c>
      <c r="C22">
        <v>3</v>
      </c>
      <c r="D22">
        <v>2.5</v>
      </c>
      <c r="E22">
        <v>1970</v>
      </c>
      <c r="F22">
        <v>18</v>
      </c>
    </row>
    <row r="23" spans="1:18" x14ac:dyDescent="0.25">
      <c r="A23">
        <v>22</v>
      </c>
      <c r="B23">
        <v>949950</v>
      </c>
      <c r="C23">
        <v>6</v>
      </c>
      <c r="D23">
        <v>3</v>
      </c>
      <c r="E23">
        <v>2300</v>
      </c>
      <c r="F23">
        <v>63</v>
      </c>
    </row>
    <row r="24" spans="1:18" x14ac:dyDescent="0.25">
      <c r="A24">
        <v>23</v>
      </c>
      <c r="B24">
        <v>1490000</v>
      </c>
      <c r="C24">
        <v>3</v>
      </c>
      <c r="D24">
        <v>1.75</v>
      </c>
      <c r="E24">
        <v>2020</v>
      </c>
      <c r="F24">
        <v>57</v>
      </c>
    </row>
    <row r="25" spans="1:18" x14ac:dyDescent="0.25">
      <c r="A25">
        <v>24</v>
      </c>
      <c r="B25">
        <v>998000</v>
      </c>
      <c r="C25">
        <v>4</v>
      </c>
      <c r="D25">
        <v>2.5</v>
      </c>
      <c r="E25">
        <v>2570</v>
      </c>
      <c r="F25">
        <v>45</v>
      </c>
      <c r="J25" t="s">
        <v>635</v>
      </c>
      <c r="O25" t="s">
        <v>639</v>
      </c>
    </row>
    <row r="26" spans="1:18" ht="15.75" thickBot="1" x14ac:dyDescent="0.3">
      <c r="A26">
        <v>25</v>
      </c>
      <c r="B26">
        <v>950000</v>
      </c>
      <c r="C26">
        <v>3</v>
      </c>
      <c r="D26">
        <v>2.75</v>
      </c>
      <c r="E26">
        <v>2330</v>
      </c>
      <c r="F26">
        <v>52</v>
      </c>
    </row>
    <row r="27" spans="1:18" x14ac:dyDescent="0.25">
      <c r="A27">
        <v>26</v>
      </c>
      <c r="B27">
        <v>649950</v>
      </c>
      <c r="C27">
        <v>3</v>
      </c>
      <c r="D27">
        <v>1.75</v>
      </c>
      <c r="E27">
        <v>1400</v>
      </c>
      <c r="F27">
        <v>106</v>
      </c>
      <c r="J27" s="3" t="s">
        <v>636</v>
      </c>
      <c r="K27" s="3" t="s">
        <v>637</v>
      </c>
      <c r="L27" s="3" t="s">
        <v>638</v>
      </c>
      <c r="M27" s="3" t="s">
        <v>651</v>
      </c>
      <c r="O27" s="3" t="s">
        <v>640</v>
      </c>
      <c r="P27" s="3" t="s">
        <v>7</v>
      </c>
    </row>
    <row r="28" spans="1:18" x14ac:dyDescent="0.25">
      <c r="A28">
        <v>27</v>
      </c>
      <c r="B28">
        <v>835000</v>
      </c>
      <c r="C28">
        <v>3</v>
      </c>
      <c r="D28">
        <v>2</v>
      </c>
      <c r="E28">
        <v>1440</v>
      </c>
      <c r="F28">
        <v>50</v>
      </c>
      <c r="J28">
        <v>1</v>
      </c>
      <c r="K28">
        <v>1187902.8421125272</v>
      </c>
      <c r="L28">
        <v>-503402.84211252723</v>
      </c>
      <c r="M28" s="1">
        <v>-0.6603252735643933</v>
      </c>
      <c r="O28" s="1">
        <v>0.35714285714285715</v>
      </c>
      <c r="P28" s="1">
        <v>305000</v>
      </c>
    </row>
    <row r="29" spans="1:18" x14ac:dyDescent="0.25">
      <c r="A29">
        <v>28</v>
      </c>
      <c r="B29">
        <v>2836000</v>
      </c>
      <c r="C29">
        <v>4</v>
      </c>
      <c r="D29">
        <v>3.5</v>
      </c>
      <c r="E29">
        <v>4800</v>
      </c>
      <c r="F29">
        <v>9</v>
      </c>
      <c r="J29">
        <v>2</v>
      </c>
      <c r="K29">
        <v>688408.70196397149</v>
      </c>
      <c r="L29">
        <v>-239408.70196397149</v>
      </c>
      <c r="M29" s="1">
        <v>-0.31403798984257214</v>
      </c>
      <c r="O29" s="1">
        <v>1.0714285714285714</v>
      </c>
      <c r="P29" s="1">
        <v>339995</v>
      </c>
    </row>
    <row r="30" spans="1:18" x14ac:dyDescent="0.25">
      <c r="A30">
        <v>29</v>
      </c>
      <c r="B30">
        <v>685000</v>
      </c>
      <c r="C30">
        <v>3</v>
      </c>
      <c r="D30">
        <v>2</v>
      </c>
      <c r="E30">
        <v>1430</v>
      </c>
      <c r="F30">
        <v>55</v>
      </c>
      <c r="J30">
        <v>3</v>
      </c>
      <c r="K30">
        <v>1622498.9924458852</v>
      </c>
      <c r="L30">
        <v>675501.0075541148</v>
      </c>
      <c r="M30" s="1">
        <v>0.88607045946412655</v>
      </c>
      <c r="O30" s="1">
        <v>1.7857142857142858</v>
      </c>
      <c r="P30" s="1">
        <v>359000</v>
      </c>
    </row>
    <row r="31" spans="1:18" x14ac:dyDescent="0.25">
      <c r="A31">
        <v>30</v>
      </c>
      <c r="B31">
        <v>765000</v>
      </c>
      <c r="C31">
        <v>3</v>
      </c>
      <c r="D31">
        <v>1.75</v>
      </c>
      <c r="E31">
        <v>1250</v>
      </c>
      <c r="F31">
        <v>52</v>
      </c>
      <c r="J31">
        <v>4</v>
      </c>
      <c r="K31">
        <v>2345270.1987186219</v>
      </c>
      <c r="L31">
        <v>502729.80128137814</v>
      </c>
      <c r="M31" s="1">
        <v>0.65944243017581905</v>
      </c>
      <c r="O31" s="1">
        <v>2.5</v>
      </c>
      <c r="P31" s="1">
        <v>365000</v>
      </c>
    </row>
    <row r="32" spans="1:18" x14ac:dyDescent="0.25">
      <c r="A32">
        <v>31</v>
      </c>
      <c r="B32">
        <v>725000</v>
      </c>
      <c r="C32">
        <v>1</v>
      </c>
      <c r="D32">
        <v>1.5</v>
      </c>
      <c r="E32">
        <v>1008</v>
      </c>
      <c r="F32">
        <v>10</v>
      </c>
      <c r="J32">
        <v>5</v>
      </c>
      <c r="K32">
        <v>592624.43771252478</v>
      </c>
      <c r="L32">
        <v>57175.562287475215</v>
      </c>
      <c r="M32" s="1">
        <v>7.4998521363603479E-2</v>
      </c>
      <c r="O32" s="1">
        <v>3.2142857142857144</v>
      </c>
      <c r="P32" s="1">
        <v>369900</v>
      </c>
    </row>
    <row r="33" spans="1:16" x14ac:dyDescent="0.25">
      <c r="A33">
        <v>32</v>
      </c>
      <c r="B33">
        <v>979000</v>
      </c>
      <c r="C33">
        <v>4</v>
      </c>
      <c r="D33">
        <v>2.5</v>
      </c>
      <c r="E33">
        <v>2570</v>
      </c>
      <c r="F33">
        <v>49</v>
      </c>
      <c r="J33">
        <v>6</v>
      </c>
      <c r="K33">
        <v>1602969.480990595</v>
      </c>
      <c r="L33">
        <v>897030.51900940505</v>
      </c>
      <c r="M33" s="1">
        <v>1.1766558972428076</v>
      </c>
      <c r="O33" s="1">
        <v>3.9285714285714288</v>
      </c>
      <c r="P33" s="1">
        <v>379800</v>
      </c>
    </row>
    <row r="34" spans="1:16" x14ac:dyDescent="0.25">
      <c r="A34">
        <v>33</v>
      </c>
      <c r="B34">
        <v>2895000</v>
      </c>
      <c r="C34">
        <v>5</v>
      </c>
      <c r="D34">
        <v>4.25</v>
      </c>
      <c r="E34">
        <v>5050</v>
      </c>
      <c r="F34">
        <v>1</v>
      </c>
      <c r="J34">
        <v>7</v>
      </c>
      <c r="K34">
        <v>524402.94723778695</v>
      </c>
      <c r="L34">
        <v>-154502.94723778695</v>
      </c>
      <c r="M34" s="1">
        <v>-0.20266512694517397</v>
      </c>
      <c r="O34" s="1">
        <v>4.6428571428571423</v>
      </c>
      <c r="P34" s="1">
        <v>449000</v>
      </c>
    </row>
    <row r="35" spans="1:16" x14ac:dyDescent="0.25">
      <c r="A35">
        <v>34</v>
      </c>
      <c r="B35">
        <v>850000</v>
      </c>
      <c r="C35">
        <v>5</v>
      </c>
      <c r="D35">
        <v>2.75</v>
      </c>
      <c r="E35">
        <v>2690</v>
      </c>
      <c r="F35">
        <v>50</v>
      </c>
      <c r="J35">
        <v>8</v>
      </c>
      <c r="K35">
        <v>1416219.1505057416</v>
      </c>
      <c r="L35">
        <v>-16219.150505741592</v>
      </c>
      <c r="M35" s="1">
        <v>-2.1275038793467645E-2</v>
      </c>
      <c r="O35" s="1">
        <v>5.3571428571428568</v>
      </c>
      <c r="P35" s="1">
        <v>530000</v>
      </c>
    </row>
    <row r="36" spans="1:16" x14ac:dyDescent="0.25">
      <c r="A36">
        <v>35</v>
      </c>
      <c r="B36">
        <v>1325000</v>
      </c>
      <c r="C36">
        <v>6</v>
      </c>
      <c r="D36">
        <v>3.5</v>
      </c>
      <c r="E36">
        <v>4140</v>
      </c>
      <c r="F36">
        <v>19</v>
      </c>
      <c r="J36">
        <v>9</v>
      </c>
      <c r="K36">
        <v>1252453.4948410133</v>
      </c>
      <c r="L36">
        <v>-302503.49484101334</v>
      </c>
      <c r="M36" s="1">
        <v>-0.39680090431516923</v>
      </c>
      <c r="O36" s="1">
        <v>6.0714285714285712</v>
      </c>
      <c r="P36" s="1">
        <v>549000</v>
      </c>
    </row>
    <row r="37" spans="1:16" x14ac:dyDescent="0.25">
      <c r="A37">
        <v>36</v>
      </c>
      <c r="B37">
        <v>2450000</v>
      </c>
      <c r="C37">
        <v>4</v>
      </c>
      <c r="D37">
        <v>4</v>
      </c>
      <c r="E37">
        <v>4850</v>
      </c>
      <c r="F37">
        <v>16</v>
      </c>
      <c r="J37">
        <v>10</v>
      </c>
      <c r="K37">
        <v>1562469.6366178899</v>
      </c>
      <c r="L37">
        <v>-812469.63661788986</v>
      </c>
      <c r="M37" s="1">
        <v>-1.0657354114471747</v>
      </c>
      <c r="O37" s="1">
        <v>6.7857142857142856</v>
      </c>
      <c r="P37" s="1">
        <v>549950</v>
      </c>
    </row>
    <row r="38" spans="1:16" x14ac:dyDescent="0.25">
      <c r="A38">
        <v>37</v>
      </c>
      <c r="B38">
        <v>829950</v>
      </c>
      <c r="C38">
        <v>3</v>
      </c>
      <c r="D38">
        <v>2.5</v>
      </c>
      <c r="E38">
        <v>2200</v>
      </c>
      <c r="F38">
        <v>44</v>
      </c>
      <c r="J38">
        <v>11</v>
      </c>
      <c r="K38">
        <v>2117422.7727819746</v>
      </c>
      <c r="L38">
        <v>572527.22721802536</v>
      </c>
      <c r="M38" s="1">
        <v>0.75099734508709526</v>
      </c>
      <c r="O38" s="1">
        <v>7.5</v>
      </c>
      <c r="P38" s="1">
        <v>625000</v>
      </c>
    </row>
    <row r="39" spans="1:16" x14ac:dyDescent="0.25">
      <c r="A39">
        <v>38</v>
      </c>
      <c r="B39">
        <v>950000</v>
      </c>
      <c r="C39">
        <v>4</v>
      </c>
      <c r="D39">
        <v>2.75</v>
      </c>
      <c r="E39">
        <v>2270</v>
      </c>
      <c r="F39">
        <v>52</v>
      </c>
      <c r="J39">
        <v>12</v>
      </c>
      <c r="K39">
        <v>1034381.2336421502</v>
      </c>
      <c r="L39">
        <v>-184381.23364215018</v>
      </c>
      <c r="M39" s="1">
        <v>-0.24185717353911487</v>
      </c>
      <c r="O39" s="1">
        <v>8.2142857142857153</v>
      </c>
      <c r="P39" s="1">
        <v>649800</v>
      </c>
    </row>
    <row r="40" spans="1:16" x14ac:dyDescent="0.25">
      <c r="A40">
        <v>39</v>
      </c>
      <c r="B40">
        <v>1988000</v>
      </c>
      <c r="C40">
        <v>5</v>
      </c>
      <c r="D40">
        <v>4</v>
      </c>
      <c r="E40">
        <v>4381</v>
      </c>
      <c r="F40">
        <v>1</v>
      </c>
      <c r="J40">
        <v>13</v>
      </c>
      <c r="K40">
        <v>2889002.9051916134</v>
      </c>
      <c r="L40">
        <v>-539002.90519161336</v>
      </c>
      <c r="M40" s="1">
        <v>-0.70702270835232106</v>
      </c>
      <c r="O40" s="1">
        <v>8.9285714285714288</v>
      </c>
      <c r="P40" s="1">
        <v>649950</v>
      </c>
    </row>
    <row r="41" spans="1:16" x14ac:dyDescent="0.25">
      <c r="A41">
        <v>40</v>
      </c>
      <c r="B41">
        <v>1998000</v>
      </c>
      <c r="C41">
        <v>5</v>
      </c>
      <c r="D41">
        <v>3.25</v>
      </c>
      <c r="E41">
        <v>3770</v>
      </c>
      <c r="F41">
        <v>42</v>
      </c>
      <c r="J41">
        <v>14</v>
      </c>
      <c r="K41">
        <v>618263.14330971229</v>
      </c>
      <c r="L41">
        <v>-259263.14330971229</v>
      </c>
      <c r="M41" s="1">
        <v>-0.34008152459513102</v>
      </c>
      <c r="O41" s="1">
        <v>9.6428571428571441</v>
      </c>
      <c r="P41" s="1">
        <v>655000</v>
      </c>
    </row>
    <row r="42" spans="1:16" x14ac:dyDescent="0.25">
      <c r="A42">
        <v>41</v>
      </c>
      <c r="B42">
        <v>1800000</v>
      </c>
      <c r="C42">
        <v>6</v>
      </c>
      <c r="D42">
        <v>3.5</v>
      </c>
      <c r="E42">
        <v>4600</v>
      </c>
      <c r="F42">
        <v>22</v>
      </c>
      <c r="J42">
        <v>15</v>
      </c>
      <c r="K42">
        <v>916516.37950819149</v>
      </c>
      <c r="L42">
        <v>-28516.379508191487</v>
      </c>
      <c r="M42" s="1">
        <v>-3.740560148765202E-2</v>
      </c>
      <c r="O42" s="1">
        <v>10.357142857142858</v>
      </c>
      <c r="P42" s="1">
        <v>675000</v>
      </c>
    </row>
    <row r="43" spans="1:16" x14ac:dyDescent="0.25">
      <c r="A43">
        <v>42</v>
      </c>
      <c r="B43">
        <v>1288000</v>
      </c>
      <c r="C43">
        <v>5</v>
      </c>
      <c r="D43">
        <v>4.25</v>
      </c>
      <c r="E43">
        <v>3770</v>
      </c>
      <c r="F43">
        <v>38</v>
      </c>
      <c r="J43">
        <v>16</v>
      </c>
      <c r="K43">
        <v>772896.31291481608</v>
      </c>
      <c r="L43">
        <v>-117896.31291481608</v>
      </c>
      <c r="M43" s="1">
        <v>-0.15464734913099121</v>
      </c>
      <c r="O43" s="1">
        <v>11.071428571428573</v>
      </c>
      <c r="P43" s="1">
        <v>684500</v>
      </c>
    </row>
    <row r="44" spans="1:16" x14ac:dyDescent="0.25">
      <c r="A44">
        <v>43</v>
      </c>
      <c r="B44">
        <v>769990</v>
      </c>
      <c r="C44">
        <v>3</v>
      </c>
      <c r="D44">
        <v>3.25</v>
      </c>
      <c r="E44">
        <v>2002</v>
      </c>
      <c r="F44">
        <v>1</v>
      </c>
      <c r="J44">
        <v>17</v>
      </c>
      <c r="K44">
        <v>726817.25812977902</v>
      </c>
      <c r="L44">
        <v>72182.741870220983</v>
      </c>
      <c r="M44" s="1">
        <v>9.468378957111083E-2</v>
      </c>
      <c r="O44" s="1">
        <v>11.785714285714286</v>
      </c>
      <c r="P44" s="1">
        <v>685000</v>
      </c>
    </row>
    <row r="45" spans="1:16" x14ac:dyDescent="0.25">
      <c r="A45">
        <v>44</v>
      </c>
      <c r="B45">
        <v>2785950</v>
      </c>
      <c r="C45">
        <v>5</v>
      </c>
      <c r="D45">
        <v>4.5</v>
      </c>
      <c r="E45">
        <v>4586</v>
      </c>
      <c r="F45">
        <v>1</v>
      </c>
      <c r="J45">
        <v>18</v>
      </c>
      <c r="K45">
        <v>1230665.9071086526</v>
      </c>
      <c r="L45">
        <v>-681665.90710865264</v>
      </c>
      <c r="M45" s="1">
        <v>-0.89415710229626466</v>
      </c>
      <c r="O45" s="1">
        <v>12.5</v>
      </c>
      <c r="P45" s="1">
        <v>689888</v>
      </c>
    </row>
    <row r="46" spans="1:16" x14ac:dyDescent="0.25">
      <c r="A46">
        <v>45</v>
      </c>
      <c r="B46">
        <v>1498000</v>
      </c>
      <c r="C46">
        <v>4</v>
      </c>
      <c r="D46">
        <v>3.25</v>
      </c>
      <c r="E46">
        <v>4380</v>
      </c>
      <c r="F46">
        <v>19</v>
      </c>
      <c r="J46">
        <v>19</v>
      </c>
      <c r="K46">
        <v>2345505.7349086795</v>
      </c>
      <c r="L46">
        <v>-847505.7349086795</v>
      </c>
      <c r="M46" s="1">
        <v>-1.1116930804412706</v>
      </c>
      <c r="O46" s="1">
        <v>13.214285714285715</v>
      </c>
      <c r="P46" s="1">
        <v>698000</v>
      </c>
    </row>
    <row r="47" spans="1:16" x14ac:dyDescent="0.25">
      <c r="A47">
        <v>46</v>
      </c>
      <c r="B47">
        <v>2354000</v>
      </c>
      <c r="C47">
        <v>4</v>
      </c>
      <c r="D47">
        <v>2.75</v>
      </c>
      <c r="E47">
        <v>2288</v>
      </c>
      <c r="F47">
        <v>88</v>
      </c>
      <c r="J47">
        <v>20</v>
      </c>
      <c r="K47">
        <v>1798148.340983185</v>
      </c>
      <c r="L47">
        <v>-798198.34098318499</v>
      </c>
      <c r="M47" s="1">
        <v>-1.0470154194134422</v>
      </c>
      <c r="O47" s="1">
        <v>13.928571428571429</v>
      </c>
      <c r="P47" s="1">
        <v>707990</v>
      </c>
    </row>
    <row r="48" spans="1:16" x14ac:dyDescent="0.25">
      <c r="A48">
        <v>47</v>
      </c>
      <c r="B48">
        <v>892000</v>
      </c>
      <c r="C48">
        <v>3</v>
      </c>
      <c r="D48">
        <v>2.75</v>
      </c>
      <c r="E48">
        <v>2040</v>
      </c>
      <c r="F48">
        <v>39</v>
      </c>
      <c r="J48">
        <v>21</v>
      </c>
      <c r="K48">
        <v>986873.9907724543</v>
      </c>
      <c r="L48">
        <v>-87873.990772454301</v>
      </c>
      <c r="M48" s="1">
        <v>-0.11526636749310457</v>
      </c>
      <c r="O48" s="1">
        <v>14.642857142857144</v>
      </c>
      <c r="P48" s="1">
        <v>725000</v>
      </c>
    </row>
    <row r="49" spans="1:16" x14ac:dyDescent="0.25">
      <c r="A49">
        <v>48</v>
      </c>
      <c r="B49">
        <v>4800000</v>
      </c>
      <c r="C49">
        <v>5</v>
      </c>
      <c r="D49">
        <v>3.75</v>
      </c>
      <c r="E49">
        <v>5090</v>
      </c>
      <c r="F49">
        <v>36</v>
      </c>
      <c r="J49">
        <v>22</v>
      </c>
      <c r="K49">
        <v>372454.73052826046</v>
      </c>
      <c r="L49">
        <v>577495.26947173954</v>
      </c>
      <c r="M49" s="1">
        <v>0.75751404222471297</v>
      </c>
      <c r="O49" s="1">
        <v>15.357142857142858</v>
      </c>
      <c r="P49" s="1">
        <v>750000</v>
      </c>
    </row>
    <row r="50" spans="1:16" x14ac:dyDescent="0.25">
      <c r="A50">
        <v>49</v>
      </c>
      <c r="B50">
        <v>1374950</v>
      </c>
      <c r="C50">
        <v>4</v>
      </c>
      <c r="D50">
        <v>2.75</v>
      </c>
      <c r="E50">
        <v>2260</v>
      </c>
      <c r="F50">
        <v>48</v>
      </c>
      <c r="J50">
        <v>23</v>
      </c>
      <c r="K50">
        <v>1019763.9923002338</v>
      </c>
      <c r="L50">
        <v>470236.0076997662</v>
      </c>
      <c r="M50" s="1">
        <v>0.61681956168766972</v>
      </c>
      <c r="O50" s="1">
        <v>16.071428571428573</v>
      </c>
      <c r="P50" s="1">
        <v>750000</v>
      </c>
    </row>
    <row r="51" spans="1:16" x14ac:dyDescent="0.25">
      <c r="A51">
        <v>50</v>
      </c>
      <c r="B51">
        <v>3588888</v>
      </c>
      <c r="C51">
        <v>6</v>
      </c>
      <c r="D51">
        <v>6</v>
      </c>
      <c r="E51">
        <v>5701</v>
      </c>
      <c r="F51">
        <v>1</v>
      </c>
      <c r="J51">
        <v>24</v>
      </c>
      <c r="K51">
        <v>1138701.0236116084</v>
      </c>
      <c r="L51">
        <v>-140701.02361160843</v>
      </c>
      <c r="M51" s="1">
        <v>-0.18456082114521988</v>
      </c>
      <c r="O51" s="1">
        <v>16.785714285714288</v>
      </c>
      <c r="P51" s="1">
        <v>765000</v>
      </c>
    </row>
    <row r="52" spans="1:16" x14ac:dyDescent="0.25">
      <c r="A52">
        <v>51</v>
      </c>
      <c r="B52">
        <v>1208000</v>
      </c>
      <c r="C52">
        <v>2</v>
      </c>
      <c r="D52">
        <v>2.5</v>
      </c>
      <c r="E52">
        <v>1751</v>
      </c>
      <c r="F52">
        <v>10</v>
      </c>
      <c r="J52">
        <v>25</v>
      </c>
      <c r="K52">
        <v>1459088.603154208</v>
      </c>
      <c r="L52">
        <v>-509088.60315420805</v>
      </c>
      <c r="M52" s="1">
        <v>-0.66778341921075901</v>
      </c>
      <c r="O52" s="1">
        <v>17.5</v>
      </c>
      <c r="P52" s="1">
        <v>769000</v>
      </c>
    </row>
    <row r="53" spans="1:16" x14ac:dyDescent="0.25">
      <c r="A53">
        <v>52</v>
      </c>
      <c r="B53">
        <v>1088000</v>
      </c>
      <c r="C53">
        <v>3</v>
      </c>
      <c r="D53">
        <v>2.5</v>
      </c>
      <c r="E53">
        <v>3180</v>
      </c>
      <c r="F53">
        <v>33</v>
      </c>
      <c r="J53">
        <v>26</v>
      </c>
      <c r="K53">
        <v>817899.07314973185</v>
      </c>
      <c r="L53">
        <v>-167949.07314973185</v>
      </c>
      <c r="M53" s="1">
        <v>-0.22030272456763947</v>
      </c>
      <c r="O53" s="1">
        <v>18.214285714285715</v>
      </c>
      <c r="P53" s="1">
        <v>769990</v>
      </c>
    </row>
    <row r="54" spans="1:16" x14ac:dyDescent="0.25">
      <c r="A54">
        <v>53</v>
      </c>
      <c r="B54">
        <v>549950</v>
      </c>
      <c r="C54">
        <v>2</v>
      </c>
      <c r="D54">
        <v>1.75</v>
      </c>
      <c r="E54">
        <v>1320</v>
      </c>
      <c r="F54">
        <v>32</v>
      </c>
      <c r="J54">
        <v>27</v>
      </c>
      <c r="K54">
        <v>644472.10234769434</v>
      </c>
      <c r="L54">
        <v>190527.89765230566</v>
      </c>
      <c r="M54" s="1">
        <v>0.24991989638148424</v>
      </c>
      <c r="O54" s="1">
        <v>18.928571428571431</v>
      </c>
      <c r="P54" s="1">
        <v>799000</v>
      </c>
    </row>
    <row r="55" spans="1:16" x14ac:dyDescent="0.25">
      <c r="A55">
        <v>54</v>
      </c>
      <c r="B55">
        <v>3500000</v>
      </c>
      <c r="C55">
        <v>3</v>
      </c>
      <c r="D55">
        <v>3</v>
      </c>
      <c r="E55">
        <v>2740</v>
      </c>
      <c r="F55">
        <v>34</v>
      </c>
      <c r="J55">
        <v>28</v>
      </c>
      <c r="K55">
        <v>2770212.0774470926</v>
      </c>
      <c r="L55">
        <v>65787.922552907374</v>
      </c>
      <c r="M55" s="1">
        <v>8.629555561243947E-2</v>
      </c>
      <c r="O55" s="1">
        <v>19.642857142857142</v>
      </c>
      <c r="P55" s="1">
        <v>799000</v>
      </c>
    </row>
    <row r="56" spans="1:16" x14ac:dyDescent="0.25">
      <c r="A56">
        <v>55</v>
      </c>
      <c r="B56">
        <v>3988800</v>
      </c>
      <c r="C56">
        <v>5</v>
      </c>
      <c r="D56">
        <v>5.5</v>
      </c>
      <c r="E56">
        <v>5489</v>
      </c>
      <c r="F56">
        <v>1</v>
      </c>
      <c r="J56">
        <v>29</v>
      </c>
      <c r="K56">
        <v>660986.68312880013</v>
      </c>
      <c r="L56">
        <v>24013.316871199873</v>
      </c>
      <c r="M56" s="1">
        <v>3.1498828980824546E-2</v>
      </c>
      <c r="O56" s="1">
        <v>20.357142857142858</v>
      </c>
      <c r="P56" s="1">
        <v>829950</v>
      </c>
    </row>
    <row r="57" spans="1:16" x14ac:dyDescent="0.25">
      <c r="A57">
        <v>56</v>
      </c>
      <c r="B57">
        <v>5580000</v>
      </c>
      <c r="C57">
        <v>13</v>
      </c>
      <c r="D57">
        <v>9.25</v>
      </c>
      <c r="E57">
        <v>15360</v>
      </c>
      <c r="F57">
        <v>18</v>
      </c>
      <c r="J57">
        <v>30</v>
      </c>
      <c r="K57">
        <v>459777.97008586361</v>
      </c>
      <c r="L57">
        <v>305222.02991413639</v>
      </c>
      <c r="M57" s="1">
        <v>0.40036687030837098</v>
      </c>
      <c r="O57" s="1">
        <v>21.071428571428573</v>
      </c>
      <c r="P57" s="1">
        <v>835000</v>
      </c>
    </row>
    <row r="58" spans="1:16" x14ac:dyDescent="0.25">
      <c r="A58">
        <v>57</v>
      </c>
      <c r="B58">
        <v>5980000</v>
      </c>
      <c r="C58">
        <v>5</v>
      </c>
      <c r="D58">
        <v>5.75</v>
      </c>
      <c r="E58">
        <v>7594</v>
      </c>
      <c r="F58">
        <v>25</v>
      </c>
      <c r="J58">
        <v>31</v>
      </c>
      <c r="K58">
        <v>818272.57934133685</v>
      </c>
      <c r="L58">
        <v>-93272.579341336852</v>
      </c>
      <c r="M58" s="1">
        <v>-0.12234782229508624</v>
      </c>
      <c r="O58" s="1">
        <v>21.785714285714288</v>
      </c>
      <c r="P58" s="1">
        <v>850000</v>
      </c>
    </row>
    <row r="59" spans="1:16" x14ac:dyDescent="0.25">
      <c r="A59">
        <v>58</v>
      </c>
      <c r="B59">
        <v>1998888</v>
      </c>
      <c r="C59">
        <v>3</v>
      </c>
      <c r="D59">
        <v>1.5</v>
      </c>
      <c r="E59">
        <v>2520</v>
      </c>
      <c r="F59">
        <v>61</v>
      </c>
      <c r="J59">
        <v>32</v>
      </c>
      <c r="K59">
        <v>1157486.7543024754</v>
      </c>
      <c r="L59">
        <v>-178486.75430247537</v>
      </c>
      <c r="M59" s="1">
        <v>-0.23412524722309222</v>
      </c>
      <c r="O59" s="1">
        <v>22.5</v>
      </c>
      <c r="P59" s="1">
        <v>850000</v>
      </c>
    </row>
    <row r="60" spans="1:16" x14ac:dyDescent="0.25">
      <c r="A60">
        <v>59</v>
      </c>
      <c r="B60">
        <v>2460000</v>
      </c>
      <c r="C60">
        <v>4</v>
      </c>
      <c r="D60">
        <v>2.5</v>
      </c>
      <c r="E60">
        <v>4130</v>
      </c>
      <c r="F60">
        <v>40</v>
      </c>
      <c r="J60">
        <v>33</v>
      </c>
      <c r="K60">
        <v>2698907.3619750016</v>
      </c>
      <c r="L60">
        <v>196092.63802499836</v>
      </c>
      <c r="M60" s="1">
        <v>0.25721929638783492</v>
      </c>
      <c r="O60" s="1">
        <v>23.214285714285715</v>
      </c>
      <c r="P60" s="1">
        <v>888000</v>
      </c>
    </row>
    <row r="61" spans="1:16" x14ac:dyDescent="0.25">
      <c r="A61">
        <v>60</v>
      </c>
      <c r="B61">
        <v>1195000</v>
      </c>
      <c r="C61">
        <v>4</v>
      </c>
      <c r="D61">
        <v>2.25</v>
      </c>
      <c r="E61">
        <v>2812</v>
      </c>
      <c r="F61">
        <v>39</v>
      </c>
      <c r="J61">
        <v>34</v>
      </c>
      <c r="K61">
        <v>914465.50223225006</v>
      </c>
      <c r="L61">
        <v>-64465.502232250059</v>
      </c>
      <c r="M61" s="1">
        <v>-8.4560905970135783E-2</v>
      </c>
      <c r="O61" s="1">
        <v>23.928571428571431</v>
      </c>
      <c r="P61" s="1">
        <v>891990</v>
      </c>
    </row>
    <row r="62" spans="1:16" x14ac:dyDescent="0.25">
      <c r="A62">
        <v>61</v>
      </c>
      <c r="B62">
        <v>2499800</v>
      </c>
      <c r="C62">
        <v>4</v>
      </c>
      <c r="D62">
        <v>4.25</v>
      </c>
      <c r="E62">
        <v>5360</v>
      </c>
      <c r="F62">
        <v>21</v>
      </c>
      <c r="J62">
        <v>35</v>
      </c>
      <c r="K62">
        <v>1571252.745185005</v>
      </c>
      <c r="L62">
        <v>-246252.74518500501</v>
      </c>
      <c r="M62" s="1">
        <v>-0.32301548129504448</v>
      </c>
      <c r="O62" s="1">
        <v>24.642857142857142</v>
      </c>
      <c r="P62" s="1">
        <v>892000</v>
      </c>
    </row>
    <row r="63" spans="1:16" x14ac:dyDescent="0.25">
      <c r="A63">
        <v>62</v>
      </c>
      <c r="B63">
        <v>339995</v>
      </c>
      <c r="C63">
        <v>2</v>
      </c>
      <c r="D63">
        <v>1.75</v>
      </c>
      <c r="E63">
        <v>1254</v>
      </c>
      <c r="F63">
        <v>37</v>
      </c>
      <c r="J63">
        <v>36</v>
      </c>
      <c r="K63">
        <v>2961330.8761488716</v>
      </c>
      <c r="L63">
        <v>-511330.87614887161</v>
      </c>
      <c r="M63" s="1">
        <v>-0.67072466110441575</v>
      </c>
      <c r="O63" s="1">
        <v>25.357142857142858</v>
      </c>
      <c r="P63" s="1">
        <v>899000</v>
      </c>
    </row>
    <row r="64" spans="1:16" x14ac:dyDescent="0.25">
      <c r="A64">
        <v>63</v>
      </c>
      <c r="B64">
        <v>975000</v>
      </c>
      <c r="C64">
        <v>2</v>
      </c>
      <c r="D64">
        <v>1.75</v>
      </c>
      <c r="E64">
        <v>1474</v>
      </c>
      <c r="F64">
        <v>16</v>
      </c>
      <c r="J64">
        <v>37</v>
      </c>
      <c r="K64">
        <v>1269235.6396600767</v>
      </c>
      <c r="L64">
        <v>-439285.6396600767</v>
      </c>
      <c r="M64" s="1">
        <v>-0.57622124055590662</v>
      </c>
      <c r="O64" s="1">
        <v>26.071428571428573</v>
      </c>
      <c r="P64" s="1">
        <v>908000</v>
      </c>
    </row>
    <row r="65" spans="1:16" x14ac:dyDescent="0.25">
      <c r="A65">
        <v>64</v>
      </c>
      <c r="B65">
        <v>3900000</v>
      </c>
      <c r="C65">
        <v>6</v>
      </c>
      <c r="D65">
        <v>6.25</v>
      </c>
      <c r="E65">
        <v>4848</v>
      </c>
      <c r="F65">
        <v>1</v>
      </c>
      <c r="J65">
        <v>38</v>
      </c>
      <c r="K65">
        <v>1024251.5033864797</v>
      </c>
      <c r="L65">
        <v>-74251.503386479686</v>
      </c>
      <c r="M65" s="1">
        <v>-9.7397432403221934E-2</v>
      </c>
      <c r="O65" s="1">
        <v>26.785714285714288</v>
      </c>
      <c r="P65" s="1">
        <v>949000</v>
      </c>
    </row>
    <row r="66" spans="1:16" x14ac:dyDescent="0.25">
      <c r="A66">
        <v>65</v>
      </c>
      <c r="B66">
        <v>2949995</v>
      </c>
      <c r="C66">
        <v>6</v>
      </c>
      <c r="D66">
        <v>4.5</v>
      </c>
      <c r="E66">
        <v>5761</v>
      </c>
      <c r="F66">
        <v>5</v>
      </c>
      <c r="J66">
        <v>39</v>
      </c>
      <c r="K66">
        <v>2171073.1586670531</v>
      </c>
      <c r="L66">
        <v>-183073.1586670531</v>
      </c>
      <c r="M66" s="1">
        <v>-0.24014134102186291</v>
      </c>
      <c r="O66" s="1">
        <v>27.5</v>
      </c>
      <c r="P66" s="1">
        <v>949950</v>
      </c>
    </row>
    <row r="67" spans="1:16" x14ac:dyDescent="0.25">
      <c r="A67">
        <v>66</v>
      </c>
      <c r="B67">
        <v>1650000</v>
      </c>
      <c r="C67">
        <v>4</v>
      </c>
      <c r="D67">
        <v>3.75</v>
      </c>
      <c r="E67">
        <v>3914</v>
      </c>
      <c r="F67">
        <v>19</v>
      </c>
      <c r="J67">
        <v>40</v>
      </c>
      <c r="K67">
        <v>1752798.8168384868</v>
      </c>
      <c r="L67">
        <v>245201.18316151318</v>
      </c>
      <c r="M67" s="1">
        <v>0.32163612281165127</v>
      </c>
      <c r="O67" s="1">
        <v>28.214285714285715</v>
      </c>
      <c r="P67" s="1">
        <v>949950</v>
      </c>
    </row>
    <row r="68" spans="1:16" x14ac:dyDescent="0.25">
      <c r="A68">
        <v>67</v>
      </c>
      <c r="B68">
        <v>2198800</v>
      </c>
      <c r="C68">
        <v>5</v>
      </c>
      <c r="D68">
        <v>3.25</v>
      </c>
      <c r="E68">
        <v>3850</v>
      </c>
      <c r="F68">
        <v>17</v>
      </c>
      <c r="J68">
        <v>41</v>
      </c>
      <c r="K68">
        <v>1905850.8419971315</v>
      </c>
      <c r="L68">
        <v>-105850.84199713147</v>
      </c>
      <c r="M68" s="1">
        <v>-0.13884702340070051</v>
      </c>
      <c r="O68" s="1">
        <v>28.928571428571431</v>
      </c>
      <c r="P68" s="1">
        <v>950000</v>
      </c>
    </row>
    <row r="69" spans="1:16" x14ac:dyDescent="0.25">
      <c r="A69">
        <v>68</v>
      </c>
      <c r="B69">
        <v>2988000</v>
      </c>
      <c r="C69">
        <v>6</v>
      </c>
      <c r="D69">
        <v>4.25</v>
      </c>
      <c r="E69">
        <v>5130</v>
      </c>
      <c r="F69">
        <v>1</v>
      </c>
      <c r="J69">
        <v>42</v>
      </c>
      <c r="K69">
        <v>1980824.8003083677</v>
      </c>
      <c r="L69">
        <v>-692824.8003083677</v>
      </c>
      <c r="M69" s="1">
        <v>-0.90879448331274015</v>
      </c>
      <c r="O69" s="1">
        <v>29.642857142857142</v>
      </c>
      <c r="P69" s="1">
        <v>950000</v>
      </c>
    </row>
    <row r="70" spans="1:16" x14ac:dyDescent="0.25">
      <c r="A70">
        <v>69</v>
      </c>
      <c r="B70">
        <v>3800000</v>
      </c>
      <c r="C70">
        <v>5</v>
      </c>
      <c r="D70">
        <v>5</v>
      </c>
      <c r="E70">
        <v>4568</v>
      </c>
      <c r="F70">
        <v>1</v>
      </c>
      <c r="J70">
        <v>43</v>
      </c>
      <c r="K70">
        <v>1114439.6852207598</v>
      </c>
      <c r="L70">
        <v>-344449.68522075983</v>
      </c>
      <c r="M70" s="1">
        <v>-0.45182270260549112</v>
      </c>
      <c r="O70" s="1">
        <v>30.357142857142858</v>
      </c>
      <c r="P70" s="1">
        <v>950000</v>
      </c>
    </row>
    <row r="71" spans="1:16" x14ac:dyDescent="0.25">
      <c r="A71">
        <v>70</v>
      </c>
      <c r="B71">
        <v>3078950</v>
      </c>
      <c r="C71">
        <v>5</v>
      </c>
      <c r="D71">
        <v>5</v>
      </c>
      <c r="E71">
        <v>4998</v>
      </c>
      <c r="F71">
        <v>1</v>
      </c>
      <c r="J71">
        <v>44</v>
      </c>
      <c r="K71">
        <v>2437314.4586882209</v>
      </c>
      <c r="L71">
        <v>348635.54131177906</v>
      </c>
      <c r="M71" s="1">
        <v>0.45731338787219372</v>
      </c>
      <c r="O71" s="1">
        <v>31.071428571428573</v>
      </c>
      <c r="P71" s="1">
        <v>975000</v>
      </c>
    </row>
    <row r="72" spans="1:16" x14ac:dyDescent="0.25">
      <c r="A72">
        <v>71</v>
      </c>
      <c r="B72">
        <v>305000</v>
      </c>
      <c r="C72">
        <v>2</v>
      </c>
      <c r="D72">
        <v>1</v>
      </c>
      <c r="E72">
        <v>889</v>
      </c>
      <c r="F72">
        <v>40</v>
      </c>
      <c r="J72">
        <v>45</v>
      </c>
      <c r="K72">
        <v>2462835.0071700071</v>
      </c>
      <c r="L72">
        <v>-964835.0071700071</v>
      </c>
      <c r="M72" s="1">
        <v>-1.2655966290941683</v>
      </c>
      <c r="O72" s="1">
        <v>31.785714285714288</v>
      </c>
      <c r="P72" s="1">
        <v>979000</v>
      </c>
    </row>
    <row r="73" spans="1:16" x14ac:dyDescent="0.25">
      <c r="A73">
        <v>72</v>
      </c>
      <c r="B73">
        <v>2649950</v>
      </c>
      <c r="C73">
        <v>5</v>
      </c>
      <c r="D73">
        <v>5</v>
      </c>
      <c r="E73">
        <v>4309</v>
      </c>
      <c r="F73">
        <v>1</v>
      </c>
      <c r="J73">
        <v>46</v>
      </c>
      <c r="K73">
        <v>1205864.7282527413</v>
      </c>
      <c r="L73">
        <v>1148135.2717472587</v>
      </c>
      <c r="M73" s="1">
        <v>1.5060358702463734</v>
      </c>
      <c r="O73" s="1">
        <v>32.5</v>
      </c>
      <c r="P73" s="1">
        <v>985000</v>
      </c>
    </row>
    <row r="74" spans="1:16" x14ac:dyDescent="0.25">
      <c r="A74">
        <v>73</v>
      </c>
      <c r="B74">
        <v>707990</v>
      </c>
      <c r="C74">
        <v>2</v>
      </c>
      <c r="D74">
        <v>1.75</v>
      </c>
      <c r="E74">
        <v>1360</v>
      </c>
      <c r="F74">
        <v>1</v>
      </c>
      <c r="J74">
        <v>47</v>
      </c>
      <c r="K74">
        <v>1195975.0835170362</v>
      </c>
      <c r="L74">
        <v>-303975.08351703617</v>
      </c>
      <c r="M74" s="1">
        <v>-0.39873122157557883</v>
      </c>
      <c r="O74" s="1">
        <v>33.214285714285715</v>
      </c>
      <c r="P74" s="1">
        <v>998000</v>
      </c>
    </row>
    <row r="75" spans="1:16" x14ac:dyDescent="0.25">
      <c r="A75">
        <v>74</v>
      </c>
      <c r="B75">
        <v>3198000</v>
      </c>
      <c r="C75">
        <v>5</v>
      </c>
      <c r="D75">
        <v>5</v>
      </c>
      <c r="E75">
        <v>6200</v>
      </c>
      <c r="F75">
        <v>17</v>
      </c>
      <c r="J75">
        <v>48</v>
      </c>
      <c r="K75">
        <v>2767746.9787696232</v>
      </c>
      <c r="L75">
        <v>2032253.0212303768</v>
      </c>
      <c r="M75" s="1">
        <v>2.6657537859034246</v>
      </c>
      <c r="O75" s="1">
        <v>33.928571428571423</v>
      </c>
      <c r="P75" s="1">
        <v>999950</v>
      </c>
    </row>
    <row r="76" spans="1:16" x14ac:dyDescent="0.25">
      <c r="A76">
        <v>75</v>
      </c>
      <c r="B76">
        <v>1988000</v>
      </c>
      <c r="C76">
        <v>3</v>
      </c>
      <c r="D76">
        <v>3</v>
      </c>
      <c r="E76">
        <v>3390</v>
      </c>
      <c r="F76">
        <v>47</v>
      </c>
      <c r="J76">
        <v>49</v>
      </c>
      <c r="K76">
        <v>998498.19011313515</v>
      </c>
      <c r="L76">
        <v>376451.80988686485</v>
      </c>
      <c r="M76" s="1">
        <v>0.49380063748585074</v>
      </c>
      <c r="O76" s="1">
        <v>34.642857142857139</v>
      </c>
      <c r="P76" s="1">
        <v>1049000</v>
      </c>
    </row>
    <row r="77" spans="1:16" x14ac:dyDescent="0.25">
      <c r="A77">
        <v>76</v>
      </c>
      <c r="B77">
        <v>1198888</v>
      </c>
      <c r="C77">
        <v>4</v>
      </c>
      <c r="D77">
        <v>3</v>
      </c>
      <c r="E77">
        <v>2620</v>
      </c>
      <c r="F77">
        <v>50</v>
      </c>
      <c r="J77">
        <v>50</v>
      </c>
      <c r="K77">
        <v>3191385.8836027496</v>
      </c>
      <c r="L77">
        <v>397502.11639725044</v>
      </c>
      <c r="M77" s="1">
        <v>0.52141281652471594</v>
      </c>
      <c r="O77" s="1">
        <v>35.357142857142854</v>
      </c>
      <c r="P77" s="1">
        <v>1088000</v>
      </c>
    </row>
    <row r="78" spans="1:16" x14ac:dyDescent="0.25">
      <c r="A78">
        <v>77</v>
      </c>
      <c r="B78">
        <v>675000</v>
      </c>
      <c r="C78">
        <v>4</v>
      </c>
      <c r="D78">
        <v>1.75</v>
      </c>
      <c r="E78">
        <v>1700</v>
      </c>
      <c r="F78">
        <v>63</v>
      </c>
      <c r="J78">
        <v>51</v>
      </c>
      <c r="K78">
        <v>1189744.0751073197</v>
      </c>
      <c r="L78">
        <v>18255.924892680254</v>
      </c>
      <c r="M78" s="1">
        <v>2.3946723360444292E-2</v>
      </c>
      <c r="O78" s="1">
        <v>36.071428571428569</v>
      </c>
      <c r="P78" s="1">
        <v>1098888</v>
      </c>
    </row>
    <row r="79" spans="1:16" x14ac:dyDescent="0.25">
      <c r="A79">
        <v>78</v>
      </c>
      <c r="B79">
        <v>3588888</v>
      </c>
      <c r="C79">
        <v>5</v>
      </c>
      <c r="D79">
        <v>4.5</v>
      </c>
      <c r="E79">
        <v>5102</v>
      </c>
      <c r="F79">
        <v>1</v>
      </c>
      <c r="J79">
        <v>52</v>
      </c>
      <c r="K79">
        <v>1900397.9733430122</v>
      </c>
      <c r="L79">
        <v>-812397.97334301216</v>
      </c>
      <c r="M79" s="1">
        <v>-1.0656414090545987</v>
      </c>
      <c r="O79" s="1">
        <v>36.785714285714285</v>
      </c>
      <c r="P79" s="1">
        <v>1195000</v>
      </c>
    </row>
    <row r="80" spans="1:16" x14ac:dyDescent="0.25">
      <c r="A80">
        <v>79</v>
      </c>
      <c r="B80">
        <v>3498000</v>
      </c>
      <c r="C80">
        <v>6</v>
      </c>
      <c r="D80">
        <v>6</v>
      </c>
      <c r="E80">
        <v>6389</v>
      </c>
      <c r="F80">
        <v>1</v>
      </c>
      <c r="J80">
        <v>53</v>
      </c>
      <c r="K80">
        <v>807653.99898173544</v>
      </c>
      <c r="L80">
        <v>-257703.99898173544</v>
      </c>
      <c r="M80" s="1">
        <v>-0.33803635853969671</v>
      </c>
      <c r="O80" s="1">
        <v>37.5</v>
      </c>
      <c r="P80" s="1">
        <v>1198888</v>
      </c>
    </row>
    <row r="81" spans="1:16" x14ac:dyDescent="0.25">
      <c r="A81">
        <v>80</v>
      </c>
      <c r="B81">
        <v>4588000</v>
      </c>
      <c r="C81">
        <v>6</v>
      </c>
      <c r="D81">
        <v>5.25</v>
      </c>
      <c r="E81">
        <v>8277</v>
      </c>
      <c r="F81">
        <v>9</v>
      </c>
      <c r="J81">
        <v>54</v>
      </c>
      <c r="K81">
        <v>1721926.6294670817</v>
      </c>
      <c r="L81">
        <v>1778073.3705329183</v>
      </c>
      <c r="M81" s="1">
        <v>2.3323403973795211</v>
      </c>
      <c r="O81" s="1">
        <v>38.214285714285715</v>
      </c>
      <c r="P81" s="1">
        <v>1208000</v>
      </c>
    </row>
    <row r="82" spans="1:16" x14ac:dyDescent="0.25">
      <c r="A82">
        <v>81</v>
      </c>
      <c r="B82">
        <v>2788880</v>
      </c>
      <c r="C82">
        <v>5</v>
      </c>
      <c r="D82">
        <v>4.25</v>
      </c>
      <c r="E82">
        <v>4397</v>
      </c>
      <c r="F82">
        <v>1</v>
      </c>
      <c r="J82">
        <v>55</v>
      </c>
      <c r="K82">
        <v>3313298.8800467094</v>
      </c>
      <c r="L82">
        <v>675501.11995329056</v>
      </c>
      <c r="M82" s="1">
        <v>0.88607060690075246</v>
      </c>
      <c r="O82" s="1">
        <v>38.928571428571423</v>
      </c>
      <c r="P82" s="1">
        <v>1239000</v>
      </c>
    </row>
    <row r="83" spans="1:16" x14ac:dyDescent="0.25">
      <c r="A83">
        <v>82</v>
      </c>
      <c r="B83">
        <v>689888</v>
      </c>
      <c r="C83">
        <v>2</v>
      </c>
      <c r="D83">
        <v>2</v>
      </c>
      <c r="E83">
        <v>1558</v>
      </c>
      <c r="F83">
        <v>39</v>
      </c>
      <c r="J83">
        <v>56</v>
      </c>
      <c r="K83">
        <v>8052130.0965665886</v>
      </c>
      <c r="L83">
        <v>-2472130.0965665886</v>
      </c>
      <c r="M83" s="1">
        <v>-3.2427508264587925</v>
      </c>
      <c r="O83" s="1">
        <v>39.642857142857139</v>
      </c>
      <c r="P83" s="1">
        <v>1250000</v>
      </c>
    </row>
    <row r="84" spans="1:16" x14ac:dyDescent="0.25">
      <c r="A84">
        <v>83</v>
      </c>
      <c r="B84">
        <v>2350000</v>
      </c>
      <c r="C84">
        <v>5</v>
      </c>
      <c r="D84">
        <v>4.5</v>
      </c>
      <c r="E84">
        <v>3800</v>
      </c>
      <c r="F84">
        <v>1</v>
      </c>
      <c r="J84">
        <v>57</v>
      </c>
      <c r="K84">
        <v>4954392.326343663</v>
      </c>
      <c r="L84">
        <v>1025607.673656337</v>
      </c>
      <c r="M84" s="1">
        <v>1.345313556107173</v>
      </c>
      <c r="O84" s="1">
        <v>40.357142857142854</v>
      </c>
      <c r="P84" s="1">
        <v>1288000</v>
      </c>
    </row>
    <row r="85" spans="1:16" x14ac:dyDescent="0.25">
      <c r="A85">
        <v>84</v>
      </c>
      <c r="B85">
        <v>985000</v>
      </c>
      <c r="C85">
        <v>4</v>
      </c>
      <c r="D85">
        <v>2.5</v>
      </c>
      <c r="E85">
        <v>2540</v>
      </c>
      <c r="F85">
        <v>35</v>
      </c>
      <c r="J85">
        <v>58</v>
      </c>
      <c r="K85">
        <v>1325225.9235748008</v>
      </c>
      <c r="L85">
        <v>673662.07642519916</v>
      </c>
      <c r="M85" s="1">
        <v>0.88365829052270484</v>
      </c>
      <c r="O85" s="1">
        <v>41.071428571428569</v>
      </c>
      <c r="P85" s="1">
        <v>1300000</v>
      </c>
    </row>
    <row r="86" spans="1:16" x14ac:dyDescent="0.25">
      <c r="A86">
        <v>85</v>
      </c>
      <c r="B86">
        <v>1098888</v>
      </c>
      <c r="C86">
        <v>5</v>
      </c>
      <c r="D86">
        <v>2.5</v>
      </c>
      <c r="E86">
        <v>2420</v>
      </c>
      <c r="F86">
        <v>60</v>
      </c>
      <c r="J86">
        <v>59</v>
      </c>
      <c r="K86">
        <v>2202161.7431145534</v>
      </c>
      <c r="L86">
        <v>257838.25688544661</v>
      </c>
      <c r="M86" s="1">
        <v>0.33821246776987951</v>
      </c>
      <c r="O86" s="1">
        <v>41.785714285714285</v>
      </c>
      <c r="P86" s="1">
        <v>1325000</v>
      </c>
    </row>
    <row r="87" spans="1:16" x14ac:dyDescent="0.25">
      <c r="A87">
        <v>86</v>
      </c>
      <c r="B87">
        <v>950000</v>
      </c>
      <c r="C87">
        <v>4</v>
      </c>
      <c r="D87">
        <v>3.75</v>
      </c>
      <c r="E87">
        <v>2750</v>
      </c>
      <c r="F87">
        <v>40</v>
      </c>
      <c r="J87">
        <v>60</v>
      </c>
      <c r="K87">
        <v>1217434.9975310829</v>
      </c>
      <c r="L87">
        <v>-22434.997531082947</v>
      </c>
      <c r="M87" s="1">
        <v>-2.9428510613806441E-2</v>
      </c>
      <c r="O87" s="1">
        <v>42.5</v>
      </c>
      <c r="P87" s="1">
        <v>1350000</v>
      </c>
    </row>
    <row r="88" spans="1:16" x14ac:dyDescent="0.25">
      <c r="A88">
        <v>87</v>
      </c>
      <c r="B88">
        <v>1549000</v>
      </c>
      <c r="C88">
        <v>8</v>
      </c>
      <c r="D88">
        <v>4.75</v>
      </c>
      <c r="E88">
        <v>3470</v>
      </c>
      <c r="F88">
        <v>51</v>
      </c>
      <c r="J88">
        <v>61</v>
      </c>
      <c r="K88">
        <v>3401862.6797590074</v>
      </c>
      <c r="L88">
        <v>-902062.67975900741</v>
      </c>
      <c r="M88" s="1">
        <v>-1.1832567001100636</v>
      </c>
      <c r="O88" s="1">
        <v>43.214285714285715</v>
      </c>
      <c r="P88" s="1">
        <v>1374950</v>
      </c>
    </row>
    <row r="89" spans="1:16" x14ac:dyDescent="0.25">
      <c r="A89">
        <v>88</v>
      </c>
      <c r="B89">
        <v>1799000</v>
      </c>
      <c r="C89">
        <v>4</v>
      </c>
      <c r="D89">
        <v>2.5</v>
      </c>
      <c r="E89">
        <v>3560</v>
      </c>
      <c r="F89">
        <v>42</v>
      </c>
      <c r="J89">
        <v>62</v>
      </c>
      <c r="K89">
        <v>785150.11730096594</v>
      </c>
      <c r="L89">
        <v>-445155.11730096594</v>
      </c>
      <c r="M89" s="1">
        <v>-0.58392037155929088</v>
      </c>
      <c r="O89" s="1">
        <v>43.928571428571423</v>
      </c>
      <c r="P89" s="1">
        <v>1399988</v>
      </c>
    </row>
    <row r="90" spans="1:16" x14ac:dyDescent="0.25">
      <c r="A90">
        <v>89</v>
      </c>
      <c r="B90">
        <v>365000</v>
      </c>
      <c r="C90">
        <v>2</v>
      </c>
      <c r="D90">
        <v>1</v>
      </c>
      <c r="E90">
        <v>1012</v>
      </c>
      <c r="F90">
        <v>43</v>
      </c>
      <c r="J90">
        <v>63</v>
      </c>
      <c r="K90">
        <v>839811.84798842552</v>
      </c>
      <c r="L90">
        <v>135188.15201157448</v>
      </c>
      <c r="M90" s="1">
        <v>0.17732945862024616</v>
      </c>
      <c r="O90" s="1">
        <v>44.642857142857139</v>
      </c>
      <c r="P90" s="1">
        <v>1400000</v>
      </c>
    </row>
    <row r="91" spans="1:16" x14ac:dyDescent="0.25">
      <c r="A91">
        <v>90</v>
      </c>
      <c r="B91">
        <v>2495000</v>
      </c>
      <c r="C91">
        <v>5</v>
      </c>
      <c r="D91">
        <v>4.5</v>
      </c>
      <c r="E91">
        <v>4645</v>
      </c>
      <c r="F91">
        <v>1</v>
      </c>
      <c r="J91">
        <v>64</v>
      </c>
      <c r="K91">
        <v>2658754.0178575851</v>
      </c>
      <c r="L91">
        <v>1241245.9821424149</v>
      </c>
      <c r="M91" s="1">
        <v>1.6281713652615426</v>
      </c>
      <c r="O91" s="1">
        <v>45.357142857142854</v>
      </c>
      <c r="P91" s="1">
        <v>1479800</v>
      </c>
    </row>
    <row r="92" spans="1:16" x14ac:dyDescent="0.25">
      <c r="A92">
        <v>91</v>
      </c>
      <c r="B92">
        <v>4988000</v>
      </c>
      <c r="C92">
        <v>5</v>
      </c>
      <c r="D92">
        <v>4.75</v>
      </c>
      <c r="E92">
        <v>6500</v>
      </c>
      <c r="F92">
        <v>43</v>
      </c>
      <c r="J92">
        <v>65</v>
      </c>
      <c r="K92">
        <v>2881759.5385473617</v>
      </c>
      <c r="L92">
        <v>68235.461452638265</v>
      </c>
      <c r="M92" s="1">
        <v>8.9506049591261766E-2</v>
      </c>
      <c r="O92" s="1">
        <v>46.071428571428569</v>
      </c>
      <c r="P92" s="1">
        <v>1490000</v>
      </c>
    </row>
    <row r="93" spans="1:16" x14ac:dyDescent="0.25">
      <c r="A93">
        <v>92</v>
      </c>
      <c r="B93">
        <v>3499000</v>
      </c>
      <c r="C93">
        <v>5</v>
      </c>
      <c r="D93">
        <v>4.5</v>
      </c>
      <c r="E93">
        <v>7950</v>
      </c>
      <c r="F93">
        <v>13</v>
      </c>
      <c r="J93">
        <v>66</v>
      </c>
      <c r="K93">
        <v>2261551.5159069183</v>
      </c>
      <c r="L93">
        <v>-611551.51590691833</v>
      </c>
      <c r="M93" s="1">
        <v>-0.80218641663863999</v>
      </c>
      <c r="O93" s="1">
        <v>46.785714285714285</v>
      </c>
      <c r="P93" s="1">
        <v>1495555</v>
      </c>
    </row>
    <row r="94" spans="1:16" x14ac:dyDescent="0.25">
      <c r="A94">
        <v>93</v>
      </c>
      <c r="B94">
        <v>2725000</v>
      </c>
      <c r="C94">
        <v>5</v>
      </c>
      <c r="D94">
        <v>3.5</v>
      </c>
      <c r="E94">
        <v>5030</v>
      </c>
      <c r="F94">
        <v>54</v>
      </c>
      <c r="J94">
        <v>67</v>
      </c>
      <c r="K94">
        <v>1691128.6606803914</v>
      </c>
      <c r="L94">
        <v>507671.33931960864</v>
      </c>
      <c r="M94" s="1">
        <v>0.66592436111452846</v>
      </c>
      <c r="O94" s="1">
        <v>47.5</v>
      </c>
      <c r="P94" s="1">
        <v>1498000</v>
      </c>
    </row>
    <row r="95" spans="1:16" x14ac:dyDescent="0.25">
      <c r="A95">
        <v>94</v>
      </c>
      <c r="B95">
        <v>750000</v>
      </c>
      <c r="C95">
        <v>6</v>
      </c>
      <c r="D95">
        <v>2.75</v>
      </c>
      <c r="E95">
        <v>2480</v>
      </c>
      <c r="F95">
        <v>54</v>
      </c>
      <c r="J95">
        <v>68</v>
      </c>
      <c r="K95">
        <v>2361616.4183619618</v>
      </c>
      <c r="L95">
        <v>626383.58163803816</v>
      </c>
      <c r="M95" s="1">
        <v>0.82164198391419674</v>
      </c>
      <c r="O95" s="1">
        <v>48.214285714285715</v>
      </c>
      <c r="P95" s="1">
        <v>1498000</v>
      </c>
    </row>
    <row r="96" spans="1:16" x14ac:dyDescent="0.25">
      <c r="A96">
        <v>95</v>
      </c>
      <c r="B96">
        <v>1695000</v>
      </c>
      <c r="C96">
        <v>4</v>
      </c>
      <c r="D96">
        <v>3.5</v>
      </c>
      <c r="E96">
        <v>4987</v>
      </c>
      <c r="F96">
        <v>19</v>
      </c>
      <c r="J96">
        <v>69</v>
      </c>
      <c r="K96">
        <v>2548178.6671201349</v>
      </c>
      <c r="L96">
        <v>1251821.3328798651</v>
      </c>
      <c r="M96" s="1">
        <v>1.642043299991671</v>
      </c>
      <c r="O96" s="1">
        <v>48.928571428571423</v>
      </c>
      <c r="P96" s="1">
        <v>1500000</v>
      </c>
    </row>
    <row r="97" spans="1:16" x14ac:dyDescent="0.25">
      <c r="A97">
        <v>96</v>
      </c>
      <c r="B97">
        <v>908000</v>
      </c>
      <c r="C97">
        <v>4</v>
      </c>
      <c r="D97">
        <v>2.75</v>
      </c>
      <c r="E97">
        <v>2270</v>
      </c>
      <c r="F97">
        <v>40</v>
      </c>
      <c r="J97">
        <v>70</v>
      </c>
      <c r="K97">
        <v>2847784.7181666782</v>
      </c>
      <c r="L97">
        <v>231165.28183332179</v>
      </c>
      <c r="M97" s="1">
        <v>0.30322490299142418</v>
      </c>
      <c r="O97" s="1">
        <v>49.642857142857139</v>
      </c>
      <c r="P97" s="1">
        <v>1549000</v>
      </c>
    </row>
    <row r="98" spans="1:16" x14ac:dyDescent="0.25">
      <c r="A98">
        <v>97</v>
      </c>
      <c r="B98">
        <v>530000</v>
      </c>
      <c r="C98">
        <v>2</v>
      </c>
      <c r="D98">
        <v>2</v>
      </c>
      <c r="E98">
        <v>978</v>
      </c>
      <c r="F98">
        <v>29</v>
      </c>
      <c r="J98">
        <v>71</v>
      </c>
      <c r="K98">
        <v>359813.86543811747</v>
      </c>
      <c r="L98">
        <v>-54813.865438117471</v>
      </c>
      <c r="M98" s="1">
        <v>-7.1900628408561873E-2</v>
      </c>
      <c r="O98" s="1">
        <v>50.357142857142854</v>
      </c>
      <c r="P98" s="1">
        <v>1575000</v>
      </c>
    </row>
    <row r="99" spans="1:16" x14ac:dyDescent="0.25">
      <c r="A99">
        <v>98</v>
      </c>
      <c r="B99">
        <v>1999000</v>
      </c>
      <c r="C99">
        <v>5</v>
      </c>
      <c r="D99">
        <v>2.5</v>
      </c>
      <c r="E99">
        <v>3360</v>
      </c>
      <c r="F99">
        <v>36</v>
      </c>
      <c r="J99">
        <v>72</v>
      </c>
      <c r="K99">
        <v>2367718.2782339612</v>
      </c>
      <c r="L99">
        <v>282231.7217660388</v>
      </c>
      <c r="M99" s="1">
        <v>0.37020994577946903</v>
      </c>
      <c r="O99" s="1">
        <v>51.071428571428569</v>
      </c>
      <c r="P99" s="1">
        <v>1649000</v>
      </c>
    </row>
    <row r="100" spans="1:16" x14ac:dyDescent="0.25">
      <c r="A100">
        <v>99</v>
      </c>
      <c r="B100">
        <v>1690000</v>
      </c>
      <c r="C100">
        <v>4</v>
      </c>
      <c r="D100">
        <v>2.25</v>
      </c>
      <c r="E100">
        <v>2340</v>
      </c>
      <c r="F100">
        <v>62</v>
      </c>
      <c r="J100">
        <v>73</v>
      </c>
      <c r="K100">
        <v>689934.9164574286</v>
      </c>
      <c r="L100">
        <v>18055.083542571403</v>
      </c>
      <c r="M100" s="1">
        <v>2.3683275067428847E-2</v>
      </c>
      <c r="O100" s="1">
        <v>51.785714285714285</v>
      </c>
      <c r="P100" s="1">
        <v>1649995</v>
      </c>
    </row>
    <row r="101" spans="1:16" x14ac:dyDescent="0.25">
      <c r="A101">
        <v>100</v>
      </c>
      <c r="B101">
        <v>698000</v>
      </c>
      <c r="C101">
        <v>5</v>
      </c>
      <c r="D101">
        <v>2.75</v>
      </c>
      <c r="E101">
        <v>3006</v>
      </c>
      <c r="F101">
        <v>35</v>
      </c>
      <c r="J101">
        <v>74</v>
      </c>
      <c r="K101">
        <v>3760431.0673439708</v>
      </c>
      <c r="L101">
        <v>-562431.06734397076</v>
      </c>
      <c r="M101" s="1">
        <v>-0.7377539762121641</v>
      </c>
      <c r="O101" s="1">
        <v>52.5</v>
      </c>
      <c r="P101" s="1">
        <v>1649999</v>
      </c>
    </row>
    <row r="102" spans="1:16" x14ac:dyDescent="0.25">
      <c r="A102">
        <v>101</v>
      </c>
      <c r="B102">
        <v>2698000</v>
      </c>
      <c r="C102">
        <v>5</v>
      </c>
      <c r="D102">
        <v>4.5</v>
      </c>
      <c r="E102">
        <v>4400</v>
      </c>
      <c r="F102">
        <v>15</v>
      </c>
      <c r="J102">
        <v>75</v>
      </c>
      <c r="K102">
        <v>2235873.1220734525</v>
      </c>
      <c r="L102">
        <v>-247873.12207345245</v>
      </c>
      <c r="M102" s="1">
        <v>-0.3251409675311796</v>
      </c>
      <c r="O102" s="1">
        <v>53.214285714285715</v>
      </c>
      <c r="P102" s="1">
        <v>1650000</v>
      </c>
    </row>
    <row r="103" spans="1:16" x14ac:dyDescent="0.25">
      <c r="A103">
        <v>102</v>
      </c>
      <c r="B103">
        <v>1399988</v>
      </c>
      <c r="C103">
        <v>4</v>
      </c>
      <c r="D103">
        <v>3</v>
      </c>
      <c r="E103">
        <v>3580</v>
      </c>
      <c r="F103">
        <v>11</v>
      </c>
      <c r="J103">
        <v>76</v>
      </c>
      <c r="K103">
        <v>1320426.9569679545</v>
      </c>
      <c r="L103">
        <v>-121538.95696795452</v>
      </c>
      <c r="M103" s="1">
        <v>-0.15942549047161694</v>
      </c>
      <c r="O103" s="1">
        <v>53.928571428571423</v>
      </c>
      <c r="P103" s="1">
        <v>1690000</v>
      </c>
    </row>
    <row r="104" spans="1:16" x14ac:dyDescent="0.25">
      <c r="A104">
        <v>103</v>
      </c>
      <c r="B104">
        <v>1500000</v>
      </c>
      <c r="C104">
        <v>4</v>
      </c>
      <c r="D104">
        <v>2.75</v>
      </c>
      <c r="E104">
        <v>2140</v>
      </c>
      <c r="F104">
        <v>57</v>
      </c>
      <c r="J104">
        <v>77</v>
      </c>
      <c r="K104">
        <v>431948.34142438427</v>
      </c>
      <c r="L104">
        <v>243051.65857561573</v>
      </c>
      <c r="M104" s="1">
        <v>0.31881654117349506</v>
      </c>
      <c r="O104" s="1">
        <v>54.642857142857139</v>
      </c>
      <c r="P104" s="1">
        <v>1695000</v>
      </c>
    </row>
    <row r="105" spans="1:16" x14ac:dyDescent="0.25">
      <c r="A105">
        <v>104</v>
      </c>
      <c r="B105">
        <v>3250000</v>
      </c>
      <c r="C105">
        <v>5</v>
      </c>
      <c r="D105">
        <v>5</v>
      </c>
      <c r="E105">
        <v>6494</v>
      </c>
      <c r="F105">
        <v>11</v>
      </c>
      <c r="J105">
        <v>78</v>
      </c>
      <c r="K105">
        <v>2796841.7199440729</v>
      </c>
      <c r="L105">
        <v>792046.28005592711</v>
      </c>
      <c r="M105" s="1">
        <v>1.0389456173087726</v>
      </c>
      <c r="O105" s="1">
        <v>55.357142857142854</v>
      </c>
      <c r="P105" s="1">
        <v>1799000</v>
      </c>
    </row>
    <row r="106" spans="1:16" x14ac:dyDescent="0.25">
      <c r="A106">
        <v>105</v>
      </c>
      <c r="B106">
        <v>1998000</v>
      </c>
      <c r="C106">
        <v>3</v>
      </c>
      <c r="D106">
        <v>2.75</v>
      </c>
      <c r="E106">
        <v>3580</v>
      </c>
      <c r="F106">
        <v>48</v>
      </c>
      <c r="J106">
        <v>79</v>
      </c>
      <c r="K106">
        <v>3670755.5652772188</v>
      </c>
      <c r="L106">
        <v>-172755.56527721882</v>
      </c>
      <c r="M106" s="1">
        <v>-0.22660751262892434</v>
      </c>
      <c r="O106" s="1">
        <v>56.071428571428569</v>
      </c>
      <c r="P106" s="1">
        <v>1800000</v>
      </c>
    </row>
    <row r="107" spans="1:16" x14ac:dyDescent="0.25">
      <c r="A107">
        <v>106</v>
      </c>
      <c r="B107">
        <v>379800</v>
      </c>
      <c r="C107">
        <v>2</v>
      </c>
      <c r="D107">
        <v>1.5</v>
      </c>
      <c r="E107">
        <v>1018</v>
      </c>
      <c r="F107">
        <v>48</v>
      </c>
      <c r="J107">
        <v>80</v>
      </c>
      <c r="K107">
        <v>4838697.8326101899</v>
      </c>
      <c r="L107">
        <v>-250697.83261018991</v>
      </c>
      <c r="M107" s="1">
        <v>-0.32884620636154449</v>
      </c>
      <c r="O107" s="1">
        <v>56.785714285714285</v>
      </c>
      <c r="P107" s="1">
        <v>1850000</v>
      </c>
    </row>
    <row r="108" spans="1:16" x14ac:dyDescent="0.25">
      <c r="A108">
        <v>107</v>
      </c>
      <c r="B108">
        <v>1479800</v>
      </c>
      <c r="C108">
        <v>5</v>
      </c>
      <c r="D108">
        <v>4.5</v>
      </c>
      <c r="E108">
        <v>3770</v>
      </c>
      <c r="F108">
        <v>1</v>
      </c>
      <c r="J108">
        <v>81</v>
      </c>
      <c r="K108">
        <v>2243924.2193392045</v>
      </c>
      <c r="L108">
        <v>544955.78066079551</v>
      </c>
      <c r="M108" s="1">
        <v>0.71483123423625672</v>
      </c>
      <c r="O108" s="1">
        <v>57.5</v>
      </c>
      <c r="P108" s="1">
        <v>1898000</v>
      </c>
    </row>
    <row r="109" spans="1:16" x14ac:dyDescent="0.25">
      <c r="A109">
        <v>108</v>
      </c>
      <c r="B109">
        <v>2750000</v>
      </c>
      <c r="C109">
        <v>4</v>
      </c>
      <c r="D109">
        <v>4.25</v>
      </c>
      <c r="E109">
        <v>6340</v>
      </c>
      <c r="F109">
        <v>10</v>
      </c>
      <c r="J109">
        <v>82</v>
      </c>
      <c r="K109">
        <v>1068060.4216939099</v>
      </c>
      <c r="L109">
        <v>-378172.42169390991</v>
      </c>
      <c r="M109" s="1">
        <v>-0.49605760420740769</v>
      </c>
      <c r="O109" s="1">
        <v>58.214285714285715</v>
      </c>
      <c r="P109" s="1">
        <v>1988000</v>
      </c>
    </row>
    <row r="110" spans="1:16" x14ac:dyDescent="0.25">
      <c r="A110">
        <v>109</v>
      </c>
      <c r="B110">
        <v>1350000</v>
      </c>
      <c r="C110">
        <v>3</v>
      </c>
      <c r="D110">
        <v>2.5</v>
      </c>
      <c r="E110">
        <v>3030</v>
      </c>
      <c r="F110">
        <v>31</v>
      </c>
      <c r="J110">
        <v>83</v>
      </c>
      <c r="K110">
        <v>1889662.46770547</v>
      </c>
      <c r="L110">
        <v>460337.53229452996</v>
      </c>
      <c r="M110" s="1">
        <v>0.60383550015078247</v>
      </c>
      <c r="O110" s="1">
        <v>58.928571428571423</v>
      </c>
      <c r="P110" s="1">
        <v>1988000</v>
      </c>
    </row>
    <row r="111" spans="1:16" x14ac:dyDescent="0.25">
      <c r="A111">
        <v>110</v>
      </c>
      <c r="B111">
        <v>3699000</v>
      </c>
      <c r="C111">
        <v>5</v>
      </c>
      <c r="D111">
        <v>5.25</v>
      </c>
      <c r="E111">
        <v>6348</v>
      </c>
      <c r="F111">
        <v>9</v>
      </c>
      <c r="J111">
        <v>84</v>
      </c>
      <c r="K111">
        <v>1070833.9491370081</v>
      </c>
      <c r="L111">
        <v>-85833.94913700805</v>
      </c>
      <c r="M111" s="1">
        <v>-0.11259039719989816</v>
      </c>
      <c r="O111" s="1">
        <v>59.642857142857139</v>
      </c>
      <c r="P111" s="1">
        <v>1988888</v>
      </c>
    </row>
    <row r="112" spans="1:16" x14ac:dyDescent="0.25">
      <c r="A112">
        <v>111</v>
      </c>
      <c r="B112">
        <v>891990</v>
      </c>
      <c r="C112">
        <v>3</v>
      </c>
      <c r="D112">
        <v>3</v>
      </c>
      <c r="E112">
        <v>1796</v>
      </c>
      <c r="F112">
        <v>1</v>
      </c>
      <c r="J112">
        <v>85</v>
      </c>
      <c r="K112">
        <v>711602.17069233116</v>
      </c>
      <c r="L112">
        <v>387285.82930766884</v>
      </c>
      <c r="M112" s="1">
        <v>0.50801187397355652</v>
      </c>
      <c r="O112" s="1">
        <v>60.357142857142854</v>
      </c>
      <c r="P112" s="1">
        <v>1998000</v>
      </c>
    </row>
    <row r="113" spans="1:16" x14ac:dyDescent="0.25">
      <c r="A113">
        <v>112</v>
      </c>
      <c r="B113">
        <v>3298000</v>
      </c>
      <c r="C113">
        <v>5</v>
      </c>
      <c r="D113">
        <v>4.5</v>
      </c>
      <c r="E113">
        <v>9116</v>
      </c>
      <c r="F113">
        <v>63</v>
      </c>
      <c r="J113">
        <v>86</v>
      </c>
      <c r="K113">
        <v>1549149.9894335591</v>
      </c>
      <c r="L113">
        <v>-599149.98943355912</v>
      </c>
      <c r="M113" s="1">
        <v>-0.78591904451421635</v>
      </c>
      <c r="O113" s="1">
        <v>61.071428571428569</v>
      </c>
      <c r="P113" s="1">
        <v>1998000</v>
      </c>
    </row>
    <row r="114" spans="1:16" x14ac:dyDescent="0.25">
      <c r="A114">
        <v>113</v>
      </c>
      <c r="B114">
        <v>1049000</v>
      </c>
      <c r="C114">
        <v>4</v>
      </c>
      <c r="D114">
        <v>2.5</v>
      </c>
      <c r="E114">
        <v>2150</v>
      </c>
      <c r="F114">
        <v>43</v>
      </c>
      <c r="J114">
        <v>87</v>
      </c>
      <c r="K114">
        <v>777161.9918411416</v>
      </c>
      <c r="L114">
        <v>771838.0081588584</v>
      </c>
      <c r="M114" s="1">
        <v>1.0124379547522853</v>
      </c>
      <c r="O114" s="1">
        <v>61.785714285714285</v>
      </c>
      <c r="P114" s="1">
        <v>1998888</v>
      </c>
    </row>
    <row r="115" spans="1:16" x14ac:dyDescent="0.25">
      <c r="A115">
        <v>114</v>
      </c>
      <c r="B115">
        <v>9988000</v>
      </c>
      <c r="C115">
        <v>5</v>
      </c>
      <c r="D115">
        <v>5.75</v>
      </c>
      <c r="E115">
        <v>14140</v>
      </c>
      <c r="F115">
        <v>15</v>
      </c>
      <c r="J115">
        <v>88</v>
      </c>
      <c r="K115">
        <v>1814402.4012587552</v>
      </c>
      <c r="L115">
        <v>-15402.401258755242</v>
      </c>
      <c r="M115" s="1">
        <v>-2.0203689717076818E-2</v>
      </c>
      <c r="O115" s="1">
        <v>62.5</v>
      </c>
      <c r="P115" s="1">
        <v>1999000</v>
      </c>
    </row>
    <row r="116" spans="1:16" x14ac:dyDescent="0.25">
      <c r="A116">
        <v>115</v>
      </c>
      <c r="B116">
        <v>2490000</v>
      </c>
      <c r="C116">
        <v>6</v>
      </c>
      <c r="D116">
        <v>4.5</v>
      </c>
      <c r="E116">
        <v>5400</v>
      </c>
      <c r="F116">
        <v>8</v>
      </c>
      <c r="J116">
        <v>89</v>
      </c>
      <c r="K116">
        <v>459604.42922074383</v>
      </c>
      <c r="L116">
        <v>-94604.429220743827</v>
      </c>
      <c r="M116" s="1">
        <v>-0.12409484090999014</v>
      </c>
      <c r="O116" s="1">
        <v>63.214285714285715</v>
      </c>
      <c r="P116" s="1">
        <v>2100000</v>
      </c>
    </row>
    <row r="117" spans="1:16" x14ac:dyDescent="0.25">
      <c r="A117">
        <v>116</v>
      </c>
      <c r="B117">
        <v>3898000</v>
      </c>
      <c r="C117">
        <v>5</v>
      </c>
      <c r="D117">
        <v>4.25</v>
      </c>
      <c r="E117">
        <v>5450</v>
      </c>
      <c r="F117">
        <v>11</v>
      </c>
      <c r="J117">
        <v>90</v>
      </c>
      <c r="K117">
        <v>2478423.1959248395</v>
      </c>
      <c r="L117">
        <v>16576.804075160529</v>
      </c>
      <c r="M117" s="1">
        <v>2.1744181339577964E-2</v>
      </c>
      <c r="O117" s="1">
        <v>63.928571428571423</v>
      </c>
      <c r="P117" s="1">
        <v>2198800</v>
      </c>
    </row>
    <row r="118" spans="1:16" x14ac:dyDescent="0.25">
      <c r="A118">
        <v>117</v>
      </c>
      <c r="B118">
        <v>799000</v>
      </c>
      <c r="C118">
        <v>3</v>
      </c>
      <c r="D118">
        <v>2</v>
      </c>
      <c r="E118">
        <v>1250</v>
      </c>
      <c r="F118">
        <v>53</v>
      </c>
      <c r="J118">
        <v>91</v>
      </c>
      <c r="K118">
        <v>4029862.8657687502</v>
      </c>
      <c r="L118">
        <v>958137.1342312498</v>
      </c>
      <c r="M118" s="1">
        <v>1.2568108726172595</v>
      </c>
      <c r="O118" s="1">
        <v>64.642857142857153</v>
      </c>
      <c r="P118" s="1">
        <v>2298000</v>
      </c>
    </row>
    <row r="119" spans="1:16" x14ac:dyDescent="0.25">
      <c r="A119">
        <v>118</v>
      </c>
      <c r="B119">
        <v>1649995</v>
      </c>
      <c r="C119">
        <v>6</v>
      </c>
      <c r="D119">
        <v>3.25</v>
      </c>
      <c r="E119">
        <v>4194</v>
      </c>
      <c r="F119">
        <v>1</v>
      </c>
      <c r="J119">
        <v>92</v>
      </c>
      <c r="K119">
        <v>4837566.4315063357</v>
      </c>
      <c r="L119">
        <v>-1338566.4315063357</v>
      </c>
      <c r="M119" s="1">
        <v>-1.755828873272345</v>
      </c>
      <c r="O119" s="1">
        <v>65.357142857142861</v>
      </c>
      <c r="P119" s="1">
        <v>2350000</v>
      </c>
    </row>
    <row r="120" spans="1:16" x14ac:dyDescent="0.25">
      <c r="A120">
        <v>119</v>
      </c>
      <c r="B120">
        <v>1239000</v>
      </c>
      <c r="C120">
        <v>8</v>
      </c>
      <c r="D120">
        <v>3.25</v>
      </c>
      <c r="E120">
        <v>3820</v>
      </c>
      <c r="F120">
        <v>60</v>
      </c>
      <c r="J120">
        <v>93</v>
      </c>
      <c r="K120">
        <v>2748774.3428434706</v>
      </c>
      <c r="L120">
        <v>-23774.342843470629</v>
      </c>
      <c r="M120" s="1">
        <v>-3.1185361163334906E-2</v>
      </c>
      <c r="O120" s="1">
        <v>66.071428571428584</v>
      </c>
      <c r="P120" s="1">
        <v>2350000</v>
      </c>
    </row>
    <row r="121" spans="1:16" x14ac:dyDescent="0.25">
      <c r="A121">
        <v>120</v>
      </c>
      <c r="B121">
        <v>4500000</v>
      </c>
      <c r="C121">
        <v>4</v>
      </c>
      <c r="D121">
        <v>3</v>
      </c>
      <c r="E121">
        <v>5060</v>
      </c>
      <c r="F121">
        <v>34</v>
      </c>
      <c r="J121">
        <v>94</v>
      </c>
      <c r="K121">
        <v>393900.39441822271</v>
      </c>
      <c r="L121">
        <v>356099.60558177729</v>
      </c>
      <c r="M121" s="1">
        <v>0.4671041754257671</v>
      </c>
      <c r="O121" s="1">
        <v>66.785714285714292</v>
      </c>
      <c r="P121" s="1">
        <v>2354000</v>
      </c>
    </row>
    <row r="122" spans="1:16" x14ac:dyDescent="0.25">
      <c r="A122">
        <v>121</v>
      </c>
      <c r="B122">
        <v>1649999</v>
      </c>
      <c r="C122">
        <v>5</v>
      </c>
      <c r="D122">
        <v>3.75</v>
      </c>
      <c r="E122">
        <v>3982</v>
      </c>
      <c r="F122">
        <v>56</v>
      </c>
      <c r="J122">
        <v>95</v>
      </c>
      <c r="K122">
        <v>2947470.1984665929</v>
      </c>
      <c r="L122">
        <v>-1252470.1984665929</v>
      </c>
      <c r="M122" s="1">
        <v>-1.6428944321471126</v>
      </c>
      <c r="O122" s="1">
        <v>67.5</v>
      </c>
      <c r="P122" s="1">
        <v>2398000</v>
      </c>
    </row>
    <row r="123" spans="1:16" x14ac:dyDescent="0.25">
      <c r="A123">
        <v>122</v>
      </c>
      <c r="B123">
        <v>2100000</v>
      </c>
      <c r="C123">
        <v>4</v>
      </c>
      <c r="D123">
        <v>3.25</v>
      </c>
      <c r="E123">
        <v>4881</v>
      </c>
      <c r="F123">
        <v>35</v>
      </c>
      <c r="J123">
        <v>96</v>
      </c>
      <c r="K123">
        <v>967894.31131387921</v>
      </c>
      <c r="L123">
        <v>-59894.311313879211</v>
      </c>
      <c r="M123" s="1">
        <v>-7.8564768004324367E-2</v>
      </c>
      <c r="O123" s="1">
        <v>68.214285714285722</v>
      </c>
      <c r="P123" s="1">
        <v>2450000</v>
      </c>
    </row>
    <row r="124" spans="1:16" x14ac:dyDescent="0.25">
      <c r="A124">
        <v>123</v>
      </c>
      <c r="B124">
        <v>1649000</v>
      </c>
      <c r="C124">
        <v>5</v>
      </c>
      <c r="D124">
        <v>3</v>
      </c>
      <c r="E124">
        <v>3970</v>
      </c>
      <c r="F124">
        <v>38</v>
      </c>
      <c r="J124">
        <v>97</v>
      </c>
      <c r="K124">
        <v>616976.30518303334</v>
      </c>
      <c r="L124">
        <v>-86976.305183033342</v>
      </c>
      <c r="M124" s="1">
        <v>-0.11408885232469258</v>
      </c>
      <c r="O124" s="1">
        <v>68.928571428571431</v>
      </c>
      <c r="P124" s="1">
        <v>2460000</v>
      </c>
    </row>
    <row r="125" spans="1:16" x14ac:dyDescent="0.25">
      <c r="A125">
        <v>124</v>
      </c>
      <c r="B125">
        <v>625000</v>
      </c>
      <c r="C125">
        <v>3</v>
      </c>
      <c r="D125">
        <v>1.75</v>
      </c>
      <c r="E125">
        <v>1180</v>
      </c>
      <c r="F125">
        <v>52</v>
      </c>
      <c r="J125">
        <v>98</v>
      </c>
      <c r="K125">
        <v>1253840.5493000385</v>
      </c>
      <c r="L125">
        <v>745159.45069996151</v>
      </c>
      <c r="M125" s="1">
        <v>0.97744306740039455</v>
      </c>
      <c r="O125" s="1">
        <v>69.642857142857153</v>
      </c>
      <c r="P125" s="1">
        <v>2490000</v>
      </c>
    </row>
    <row r="126" spans="1:16" x14ac:dyDescent="0.25">
      <c r="A126">
        <v>125</v>
      </c>
      <c r="B126">
        <v>2398000</v>
      </c>
      <c r="C126">
        <v>5</v>
      </c>
      <c r="D126">
        <v>4.5</v>
      </c>
      <c r="E126">
        <v>5300</v>
      </c>
      <c r="F126">
        <v>48</v>
      </c>
      <c r="J126">
        <v>99</v>
      </c>
      <c r="K126">
        <v>996583.05111061735</v>
      </c>
      <c r="L126">
        <v>693416.94888938265</v>
      </c>
      <c r="M126" s="1">
        <v>0.90957121844619426</v>
      </c>
      <c r="O126" s="1">
        <v>70.357142857142861</v>
      </c>
      <c r="P126" s="1">
        <v>2495000</v>
      </c>
    </row>
    <row r="127" spans="1:16" x14ac:dyDescent="0.25">
      <c r="A127">
        <v>126</v>
      </c>
      <c r="B127">
        <v>2745000</v>
      </c>
      <c r="C127">
        <v>5</v>
      </c>
      <c r="D127">
        <v>5.25</v>
      </c>
      <c r="E127">
        <v>8058</v>
      </c>
      <c r="F127">
        <v>42</v>
      </c>
      <c r="J127">
        <v>100</v>
      </c>
      <c r="K127">
        <v>1064194.6217477962</v>
      </c>
      <c r="L127">
        <v>-366194.62174779619</v>
      </c>
      <c r="M127" s="1">
        <v>-0.48034604407213705</v>
      </c>
      <c r="O127" s="1">
        <v>71.071428571428584</v>
      </c>
      <c r="P127" s="1">
        <v>2499800</v>
      </c>
    </row>
    <row r="128" spans="1:16" x14ac:dyDescent="0.25">
      <c r="A128">
        <v>127</v>
      </c>
      <c r="B128">
        <v>1850000</v>
      </c>
      <c r="C128">
        <v>4</v>
      </c>
      <c r="D128">
        <v>3.25</v>
      </c>
      <c r="E128">
        <v>4070</v>
      </c>
      <c r="F128">
        <v>20</v>
      </c>
      <c r="J128">
        <v>101</v>
      </c>
      <c r="K128">
        <v>2373467.4800721686</v>
      </c>
      <c r="L128">
        <v>324532.51992783137</v>
      </c>
      <c r="M128" s="1">
        <v>0.42569689138541789</v>
      </c>
      <c r="O128" s="1">
        <v>71.785714285714292</v>
      </c>
      <c r="P128" s="1">
        <v>2500000</v>
      </c>
    </row>
    <row r="129" spans="1:16" x14ac:dyDescent="0.25">
      <c r="A129">
        <v>128</v>
      </c>
      <c r="B129">
        <v>1250000</v>
      </c>
      <c r="C129">
        <v>5</v>
      </c>
      <c r="D129">
        <v>4.25</v>
      </c>
      <c r="E129">
        <v>2570</v>
      </c>
      <c r="F129">
        <v>53</v>
      </c>
      <c r="J129">
        <v>102</v>
      </c>
      <c r="K129">
        <v>1806154.0106498667</v>
      </c>
      <c r="L129">
        <v>-406166.01064986666</v>
      </c>
      <c r="M129" s="1">
        <v>-0.53277744910899716</v>
      </c>
      <c r="O129" s="1">
        <v>72.5</v>
      </c>
      <c r="P129" s="1">
        <v>2649950</v>
      </c>
    </row>
    <row r="130" spans="1:16" x14ac:dyDescent="0.25">
      <c r="A130">
        <v>129</v>
      </c>
      <c r="B130">
        <v>1575000</v>
      </c>
      <c r="C130">
        <v>4</v>
      </c>
      <c r="D130">
        <v>3.5</v>
      </c>
      <c r="E130">
        <v>2768</v>
      </c>
      <c r="F130">
        <v>28</v>
      </c>
      <c r="J130">
        <v>103</v>
      </c>
      <c r="K130">
        <v>957155.09317785269</v>
      </c>
      <c r="L130">
        <v>542844.90682214731</v>
      </c>
      <c r="M130" s="1">
        <v>0.71206235168661525</v>
      </c>
      <c r="O130" s="1">
        <v>73.214285714285722</v>
      </c>
      <c r="P130" s="1">
        <v>2689950</v>
      </c>
    </row>
    <row r="131" spans="1:16" x14ac:dyDescent="0.25">
      <c r="A131">
        <v>130</v>
      </c>
      <c r="B131">
        <v>769000</v>
      </c>
      <c r="C131">
        <v>3</v>
      </c>
      <c r="D131">
        <v>1.75</v>
      </c>
      <c r="E131">
        <v>1680</v>
      </c>
      <c r="F131">
        <v>59</v>
      </c>
      <c r="J131">
        <v>104</v>
      </c>
      <c r="K131">
        <v>3937099.3992325161</v>
      </c>
      <c r="L131">
        <v>-687099.39923251607</v>
      </c>
      <c r="M131" s="1">
        <v>-0.90128434090708298</v>
      </c>
      <c r="O131" s="1">
        <v>73.928571428571431</v>
      </c>
      <c r="P131" s="1">
        <v>2698000</v>
      </c>
    </row>
    <row r="132" spans="1:16" x14ac:dyDescent="0.25">
      <c r="A132">
        <v>131</v>
      </c>
      <c r="B132">
        <v>6888000</v>
      </c>
      <c r="C132">
        <v>6</v>
      </c>
      <c r="D132">
        <v>6.5</v>
      </c>
      <c r="E132">
        <v>10088</v>
      </c>
      <c r="F132">
        <v>17</v>
      </c>
      <c r="J132">
        <v>105</v>
      </c>
      <c r="K132">
        <v>2311250.6952730594</v>
      </c>
      <c r="L132">
        <v>-313250.69527305942</v>
      </c>
      <c r="M132" s="1">
        <v>-0.41089825830618198</v>
      </c>
      <c r="O132" s="1">
        <v>74.642857142857153</v>
      </c>
      <c r="P132" s="1">
        <v>2725000</v>
      </c>
    </row>
    <row r="133" spans="1:16" x14ac:dyDescent="0.25">
      <c r="A133">
        <v>132</v>
      </c>
      <c r="B133">
        <v>1495555</v>
      </c>
      <c r="C133">
        <v>4</v>
      </c>
      <c r="D133">
        <v>3.25</v>
      </c>
      <c r="E133">
        <v>2700</v>
      </c>
      <c r="F133">
        <v>1</v>
      </c>
      <c r="J133">
        <v>106</v>
      </c>
      <c r="K133">
        <v>610672.99921418796</v>
      </c>
      <c r="L133">
        <v>-230872.99921418796</v>
      </c>
      <c r="M133" s="1">
        <v>-0.30284150904865714</v>
      </c>
      <c r="O133" s="1">
        <v>75.357142857142861</v>
      </c>
      <c r="P133" s="1">
        <v>2745000</v>
      </c>
    </row>
    <row r="134" spans="1:16" x14ac:dyDescent="0.25">
      <c r="A134">
        <v>133</v>
      </c>
      <c r="B134">
        <v>3488888</v>
      </c>
      <c r="C134">
        <v>5</v>
      </c>
      <c r="D134">
        <v>5</v>
      </c>
      <c r="E134">
        <v>6369</v>
      </c>
      <c r="F134">
        <v>1</v>
      </c>
      <c r="J134">
        <v>107</v>
      </c>
      <c r="K134">
        <v>1868759.7199580367</v>
      </c>
      <c r="L134">
        <v>-388959.71995803667</v>
      </c>
      <c r="M134" s="1">
        <v>-0.51020755546192986</v>
      </c>
      <c r="O134" s="1">
        <v>76.071428571428584</v>
      </c>
      <c r="P134" s="1">
        <v>2750000</v>
      </c>
    </row>
    <row r="135" spans="1:16" x14ac:dyDescent="0.25">
      <c r="A135">
        <v>134</v>
      </c>
      <c r="B135">
        <v>3188888</v>
      </c>
      <c r="C135">
        <v>5</v>
      </c>
      <c r="D135">
        <v>4</v>
      </c>
      <c r="E135">
        <v>5927</v>
      </c>
      <c r="F135">
        <v>1</v>
      </c>
      <c r="J135">
        <v>108</v>
      </c>
      <c r="K135">
        <v>4033025.0134419431</v>
      </c>
      <c r="L135">
        <v>-1283025.0134419431</v>
      </c>
      <c r="M135" s="1">
        <v>-1.6829738970794887</v>
      </c>
      <c r="O135" s="1">
        <v>76.785714285714292</v>
      </c>
      <c r="P135" s="1">
        <v>2785950</v>
      </c>
    </row>
    <row r="136" spans="1:16" x14ac:dyDescent="0.25">
      <c r="A136">
        <v>135</v>
      </c>
      <c r="B136">
        <v>1898000</v>
      </c>
      <c r="C136">
        <v>3</v>
      </c>
      <c r="D136">
        <v>2.5</v>
      </c>
      <c r="E136">
        <v>2750</v>
      </c>
      <c r="F136">
        <v>88</v>
      </c>
      <c r="J136">
        <v>109</v>
      </c>
      <c r="K136">
        <v>1786491.3692604129</v>
      </c>
      <c r="L136">
        <v>-436491.36926041287</v>
      </c>
      <c r="M136" s="1">
        <v>-0.57255593076479017</v>
      </c>
      <c r="O136" s="1">
        <v>77.5</v>
      </c>
      <c r="P136" s="1">
        <v>2788880</v>
      </c>
    </row>
    <row r="137" spans="1:16" x14ac:dyDescent="0.25">
      <c r="A137">
        <v>136</v>
      </c>
      <c r="B137">
        <v>1300000</v>
      </c>
      <c r="C137">
        <v>4</v>
      </c>
      <c r="D137">
        <v>4</v>
      </c>
      <c r="E137">
        <v>3240</v>
      </c>
      <c r="F137">
        <v>22</v>
      </c>
      <c r="J137">
        <v>110</v>
      </c>
      <c r="K137">
        <v>3887682.7567230943</v>
      </c>
      <c r="L137">
        <v>-188682.75672309427</v>
      </c>
      <c r="M137" s="1">
        <v>-0.24749958189987861</v>
      </c>
      <c r="O137" s="1">
        <v>78.214285714285722</v>
      </c>
      <c r="P137" s="1">
        <v>2836000</v>
      </c>
    </row>
    <row r="138" spans="1:16" x14ac:dyDescent="0.25">
      <c r="A138">
        <v>137</v>
      </c>
      <c r="B138">
        <v>15000000</v>
      </c>
      <c r="C138">
        <v>5</v>
      </c>
      <c r="D138">
        <v>6.75</v>
      </c>
      <c r="E138">
        <v>15975</v>
      </c>
      <c r="F138">
        <v>13</v>
      </c>
      <c r="J138">
        <v>111</v>
      </c>
      <c r="K138">
        <v>909204.55548153131</v>
      </c>
      <c r="L138">
        <v>-17214.555481531308</v>
      </c>
      <c r="M138" s="1">
        <v>-2.2580734764883668E-2</v>
      </c>
      <c r="O138" s="1">
        <v>78.928571428571431</v>
      </c>
      <c r="P138" s="1">
        <v>2848000</v>
      </c>
    </row>
    <row r="139" spans="1:16" x14ac:dyDescent="0.25">
      <c r="A139">
        <v>138</v>
      </c>
      <c r="B139">
        <v>1988888</v>
      </c>
      <c r="C139">
        <v>4</v>
      </c>
      <c r="D139">
        <v>2</v>
      </c>
      <c r="E139">
        <v>2000</v>
      </c>
      <c r="F139">
        <v>62</v>
      </c>
      <c r="J139">
        <v>112</v>
      </c>
      <c r="K139">
        <v>5884808.1942590773</v>
      </c>
      <c r="L139">
        <v>-2586808.1942590773</v>
      </c>
      <c r="M139" s="1">
        <v>-3.3931767674663122</v>
      </c>
      <c r="O139" s="1">
        <v>79.642857142857153</v>
      </c>
      <c r="P139" s="1">
        <v>2880000</v>
      </c>
    </row>
    <row r="140" spans="1:16" x14ac:dyDescent="0.25">
      <c r="A140">
        <v>139</v>
      </c>
      <c r="B140">
        <v>2880000</v>
      </c>
      <c r="C140">
        <v>6</v>
      </c>
      <c r="D140">
        <v>5.5</v>
      </c>
      <c r="E140">
        <v>5970</v>
      </c>
      <c r="F140">
        <v>3</v>
      </c>
      <c r="J140">
        <v>113</v>
      </c>
      <c r="K140">
        <v>836669.68980210973</v>
      </c>
      <c r="L140">
        <v>212330.31019789027</v>
      </c>
      <c r="M140" s="1">
        <v>0.27851863048499326</v>
      </c>
      <c r="O140" s="1">
        <v>80.357142857142861</v>
      </c>
      <c r="P140" s="1">
        <v>2895000</v>
      </c>
    </row>
    <row r="141" spans="1:16" x14ac:dyDescent="0.25">
      <c r="A141">
        <v>140</v>
      </c>
      <c r="B141">
        <v>949000</v>
      </c>
      <c r="C141">
        <v>4</v>
      </c>
      <c r="D141">
        <v>3</v>
      </c>
      <c r="E141">
        <v>2906</v>
      </c>
      <c r="F141">
        <v>34</v>
      </c>
      <c r="J141">
        <v>114</v>
      </c>
      <c r="K141">
        <v>9468407.5581064299</v>
      </c>
      <c r="L141">
        <v>519592.44189357013</v>
      </c>
      <c r="M141" s="1">
        <v>0.68156154998161211</v>
      </c>
      <c r="O141" s="1">
        <v>81.071428571428584</v>
      </c>
      <c r="P141" s="1">
        <v>2949995</v>
      </c>
    </row>
    <row r="142" spans="1:16" x14ac:dyDescent="0.25">
      <c r="J142">
        <v>115</v>
      </c>
      <c r="K142">
        <v>2644319.105338065</v>
      </c>
      <c r="L142">
        <v>-154319.10533806495</v>
      </c>
      <c r="M142" s="1">
        <v>-0.20242397722854324</v>
      </c>
      <c r="O142" s="1">
        <v>81.785714285714292</v>
      </c>
      <c r="P142" s="1">
        <v>2988000</v>
      </c>
    </row>
    <row r="143" spans="1:16" x14ac:dyDescent="0.25">
      <c r="J143">
        <v>116</v>
      </c>
      <c r="K143">
        <v>3024574.9920012788</v>
      </c>
      <c r="L143">
        <v>873425.00799872121</v>
      </c>
      <c r="M143" s="1">
        <v>1.1456919967404882</v>
      </c>
      <c r="O143" s="1">
        <v>82.5</v>
      </c>
      <c r="P143" s="1">
        <v>3078950</v>
      </c>
    </row>
    <row r="144" spans="1:16" x14ac:dyDescent="0.25">
      <c r="J144">
        <v>117</v>
      </c>
      <c r="K144">
        <v>526177.33129876736</v>
      </c>
      <c r="L144">
        <v>272822.66870123264</v>
      </c>
      <c r="M144" s="1">
        <v>0.35786787096533595</v>
      </c>
      <c r="O144" s="1">
        <v>83.214285714285722</v>
      </c>
      <c r="P144" s="1">
        <v>3188888</v>
      </c>
    </row>
    <row r="145" spans="10:16" x14ac:dyDescent="0.25">
      <c r="J145">
        <v>118</v>
      </c>
      <c r="K145">
        <v>1462638.9744812972</v>
      </c>
      <c r="L145">
        <v>187356.02551870281</v>
      </c>
      <c r="M145" s="1">
        <v>0.24575927757062657</v>
      </c>
      <c r="O145" s="1">
        <v>83.928571428571431</v>
      </c>
      <c r="P145" s="1">
        <v>3198000</v>
      </c>
    </row>
    <row r="146" spans="10:16" x14ac:dyDescent="0.25">
      <c r="J146">
        <v>119</v>
      </c>
      <c r="K146">
        <v>693077.70504119131</v>
      </c>
      <c r="L146">
        <v>545922.29495880869</v>
      </c>
      <c r="M146" s="1">
        <v>0.7160990336303984</v>
      </c>
      <c r="O146" s="1">
        <v>84.642857142857153</v>
      </c>
      <c r="P146" s="1">
        <v>3250000</v>
      </c>
    </row>
    <row r="147" spans="10:16" x14ac:dyDescent="0.25">
      <c r="J147">
        <v>120</v>
      </c>
      <c r="K147">
        <v>2945374.1843290576</v>
      </c>
      <c r="L147">
        <v>1554625.8156709424</v>
      </c>
      <c r="M147" s="1">
        <v>2.03923901723565</v>
      </c>
      <c r="O147" s="1">
        <v>85.357142857142861</v>
      </c>
      <c r="P147" s="1">
        <v>3298000</v>
      </c>
    </row>
    <row r="148" spans="10:16" x14ac:dyDescent="0.25">
      <c r="J148">
        <v>121</v>
      </c>
      <c r="K148">
        <v>2089667.4820854226</v>
      </c>
      <c r="L148">
        <v>-439668.48208542261</v>
      </c>
      <c r="M148" s="1">
        <v>-0.57672342391305209</v>
      </c>
      <c r="O148" s="1">
        <v>86.071428571428584</v>
      </c>
      <c r="P148" s="1">
        <v>3488888</v>
      </c>
    </row>
    <row r="149" spans="10:16" x14ac:dyDescent="0.25">
      <c r="J149">
        <v>122</v>
      </c>
      <c r="K149">
        <v>2887053.8173156097</v>
      </c>
      <c r="L149">
        <v>-787053.81731560966</v>
      </c>
      <c r="M149" s="1">
        <v>-1.0323968872481202</v>
      </c>
      <c r="O149" s="1">
        <v>86.785714285714292</v>
      </c>
      <c r="P149" s="1">
        <v>3498000</v>
      </c>
    </row>
    <row r="150" spans="10:16" x14ac:dyDescent="0.25">
      <c r="J150">
        <v>123</v>
      </c>
      <c r="K150">
        <v>1811661.8092569881</v>
      </c>
      <c r="L150">
        <v>-162661.80925698811</v>
      </c>
      <c r="M150" s="1">
        <v>-0.21336729694523698</v>
      </c>
      <c r="O150" s="1">
        <v>87.5</v>
      </c>
      <c r="P150" s="1">
        <v>3499000</v>
      </c>
    </row>
    <row r="151" spans="10:16" x14ac:dyDescent="0.25">
      <c r="J151">
        <v>124</v>
      </c>
      <c r="K151">
        <v>411004.89200851938</v>
      </c>
      <c r="L151">
        <v>213995.10799148062</v>
      </c>
      <c r="M151" s="1">
        <v>0.28070238466061276</v>
      </c>
      <c r="O151" s="1">
        <v>88.214285714285722</v>
      </c>
      <c r="P151" s="1">
        <v>3500000</v>
      </c>
    </row>
    <row r="152" spans="10:16" x14ac:dyDescent="0.25">
      <c r="J152">
        <v>125</v>
      </c>
      <c r="K152">
        <v>3155532.1906948173</v>
      </c>
      <c r="L152">
        <v>-757532.19069481734</v>
      </c>
      <c r="M152" s="1">
        <v>-0.99367267962816586</v>
      </c>
      <c r="O152" s="1">
        <v>88.928571428571431</v>
      </c>
      <c r="P152" s="1">
        <v>3588888</v>
      </c>
    </row>
    <row r="153" spans="10:16" x14ac:dyDescent="0.25">
      <c r="J153">
        <v>126</v>
      </c>
      <c r="K153">
        <v>5234121.6565264398</v>
      </c>
      <c r="L153">
        <v>-2489121.6565264398</v>
      </c>
      <c r="M153" s="1">
        <v>-3.265039052786022</v>
      </c>
      <c r="O153" s="1">
        <v>89.642857142857153</v>
      </c>
      <c r="P153" s="1">
        <v>3588888</v>
      </c>
    </row>
    <row r="154" spans="10:16" x14ac:dyDescent="0.25">
      <c r="J154">
        <v>127</v>
      </c>
      <c r="K154">
        <v>2251536.379785914</v>
      </c>
      <c r="L154">
        <v>-401536.37978591397</v>
      </c>
      <c r="M154" s="1">
        <v>-0.52670465410070366</v>
      </c>
      <c r="O154" s="1">
        <v>90.357142857142861</v>
      </c>
      <c r="P154" s="1">
        <v>3699000</v>
      </c>
    </row>
    <row r="155" spans="10:16" x14ac:dyDescent="0.25">
      <c r="J155">
        <v>128</v>
      </c>
      <c r="K155">
        <v>1215161.3805017888</v>
      </c>
      <c r="L155">
        <v>34838.619498211192</v>
      </c>
      <c r="M155" s="1">
        <v>4.5698631446382997E-2</v>
      </c>
      <c r="O155" s="1">
        <v>91.071428571428584</v>
      </c>
      <c r="P155" s="1">
        <v>3800000</v>
      </c>
    </row>
    <row r="156" spans="10:16" x14ac:dyDescent="0.25">
      <c r="J156">
        <v>129</v>
      </c>
      <c r="K156">
        <v>1443631.5174692315</v>
      </c>
      <c r="L156">
        <v>131368.4825307685</v>
      </c>
      <c r="M156" s="1">
        <v>0.17231910888869861</v>
      </c>
      <c r="O156" s="1">
        <v>91.785714285714292</v>
      </c>
      <c r="P156" s="1">
        <v>3898000</v>
      </c>
    </row>
    <row r="157" spans="10:16" x14ac:dyDescent="0.25">
      <c r="J157">
        <v>130</v>
      </c>
      <c r="K157">
        <v>792259.04984142375</v>
      </c>
      <c r="L157">
        <v>-23259.049841423752</v>
      </c>
      <c r="M157" s="1">
        <v>-3.0509439289087E-2</v>
      </c>
      <c r="O157" s="1">
        <v>92.5</v>
      </c>
      <c r="P157" s="1">
        <v>3900000</v>
      </c>
    </row>
    <row r="158" spans="10:16" x14ac:dyDescent="0.25">
      <c r="J158">
        <v>131</v>
      </c>
      <c r="K158">
        <v>6446613.1423795782</v>
      </c>
      <c r="L158">
        <v>441386.8576204218</v>
      </c>
      <c r="M158" s="1">
        <v>0.57897745726430005</v>
      </c>
      <c r="O158" s="1">
        <v>93.214285714285722</v>
      </c>
      <c r="P158" s="1">
        <v>3988800</v>
      </c>
    </row>
    <row r="159" spans="10:16" x14ac:dyDescent="0.25">
      <c r="J159">
        <v>132</v>
      </c>
      <c r="K159">
        <v>1207745.3452048451</v>
      </c>
      <c r="L159">
        <v>287809.65479515493</v>
      </c>
      <c r="M159" s="1">
        <v>0.37752665090158999</v>
      </c>
      <c r="O159" s="1">
        <v>93.928571428571431</v>
      </c>
      <c r="P159" s="1">
        <v>4500000</v>
      </c>
    </row>
    <row r="160" spans="10:16" x14ac:dyDescent="0.25">
      <c r="J160">
        <v>133</v>
      </c>
      <c r="K160">
        <v>3803040.2902243775</v>
      </c>
      <c r="L160">
        <v>-314152.29022437753</v>
      </c>
      <c r="M160" s="1">
        <v>-0.41208090147596438</v>
      </c>
      <c r="O160" s="1">
        <v>94.642857142857153</v>
      </c>
      <c r="P160" s="1">
        <v>4588000</v>
      </c>
    </row>
    <row r="161" spans="10:16" x14ac:dyDescent="0.25">
      <c r="J161">
        <v>134</v>
      </c>
      <c r="K161">
        <v>3248261.425918113</v>
      </c>
      <c r="L161">
        <v>-59373.425918112975</v>
      </c>
      <c r="M161" s="1">
        <v>-7.7881510456528968E-2</v>
      </c>
      <c r="O161" s="1">
        <v>95.357142857142861</v>
      </c>
      <c r="P161" s="1">
        <v>4800000</v>
      </c>
    </row>
    <row r="162" spans="10:16" x14ac:dyDescent="0.25">
      <c r="J162">
        <v>135</v>
      </c>
      <c r="K162">
        <v>1859095.719295888</v>
      </c>
      <c r="L162">
        <v>38904.280704112025</v>
      </c>
      <c r="M162" s="1">
        <v>5.1031654273072755E-2</v>
      </c>
      <c r="O162" s="1">
        <v>96.071428571428584</v>
      </c>
      <c r="P162" s="1">
        <v>4988000</v>
      </c>
    </row>
    <row r="163" spans="10:16" x14ac:dyDescent="0.25">
      <c r="J163">
        <v>136</v>
      </c>
      <c r="K163">
        <v>1867728.676406255</v>
      </c>
      <c r="L163">
        <v>-567728.67640625499</v>
      </c>
      <c r="M163" s="1">
        <v>-0.74470297383524087</v>
      </c>
      <c r="O163" s="1">
        <v>96.785714285714292</v>
      </c>
      <c r="P163" s="1">
        <v>5580000</v>
      </c>
    </row>
    <row r="164" spans="10:16" x14ac:dyDescent="0.25">
      <c r="J164">
        <v>137</v>
      </c>
      <c r="K164">
        <v>10984377.81080641</v>
      </c>
      <c r="L164">
        <v>4015622.1891935896</v>
      </c>
      <c r="M164" s="1">
        <v>5.2673854789595742</v>
      </c>
      <c r="O164" s="1">
        <v>97.5</v>
      </c>
      <c r="P164" s="1">
        <v>5980000</v>
      </c>
    </row>
    <row r="165" spans="10:16" x14ac:dyDescent="0.25">
      <c r="J165">
        <v>138</v>
      </c>
      <c r="K165">
        <v>697982.31476618676</v>
      </c>
      <c r="L165">
        <v>1290905.6852338132</v>
      </c>
      <c r="M165" s="1">
        <v>1.6933111584564806</v>
      </c>
      <c r="O165" s="1">
        <v>98.214285714285722</v>
      </c>
      <c r="P165" s="1">
        <v>6888000</v>
      </c>
    </row>
    <row r="166" spans="10:16" x14ac:dyDescent="0.25">
      <c r="J166">
        <v>139</v>
      </c>
      <c r="K166">
        <v>3264800.8633364607</v>
      </c>
      <c r="L166">
        <v>-384800.86333646066</v>
      </c>
      <c r="M166" s="1">
        <v>-0.5047522860303294</v>
      </c>
      <c r="O166" s="1">
        <v>98.928571428571431</v>
      </c>
      <c r="P166" s="1">
        <v>9988000</v>
      </c>
    </row>
    <row r="167" spans="10:16" ht="15.75" thickBot="1" x14ac:dyDescent="0.3">
      <c r="J167" s="2">
        <v>140</v>
      </c>
      <c r="K167" s="2">
        <v>1444556.8960633506</v>
      </c>
      <c r="L167" s="2">
        <v>-495556.89606335061</v>
      </c>
      <c r="M167" s="2">
        <v>-0.65003356275570479</v>
      </c>
      <c r="O167" s="2">
        <v>99.642857142857153</v>
      </c>
      <c r="P167" s="2">
        <v>15000000</v>
      </c>
    </row>
  </sheetData>
  <conditionalFormatting sqref="N17:N20">
    <cfRule type="cellIs" dxfId="66" priority="15" operator="greaterThan">
      <formula>0.05</formula>
    </cfRule>
    <cfRule type="cellIs" dxfId="65" priority="16" operator="lessThan">
      <formula>0.05</formula>
    </cfRule>
  </conditionalFormatting>
  <conditionalFormatting sqref="N21">
    <cfRule type="cellIs" dxfId="64" priority="13" operator="greaterThan">
      <formula>0.05</formula>
    </cfRule>
    <cfRule type="cellIs" dxfId="63" priority="14" operator="lessThan">
      <formula>0.05</formula>
    </cfRule>
  </conditionalFormatting>
  <conditionalFormatting sqref="M28:M167">
    <cfRule type="cellIs" dxfId="62" priority="9" operator="lessThan">
      <formula>-3</formula>
    </cfRule>
    <cfRule type="cellIs" dxfId="61" priority="10" operator="greaterThan">
      <formula>3</formula>
    </cfRule>
  </conditionalFormatting>
  <conditionalFormatting sqref="M28:M167">
    <cfRule type="cellIs" dxfId="60" priority="8" operator="between">
      <formula>-3</formula>
      <formula>-2</formula>
    </cfRule>
  </conditionalFormatting>
  <conditionalFormatting sqref="M28:M167">
    <cfRule type="cellIs" dxfId="59" priority="6" operator="between">
      <formula>2</formula>
      <formula>3</formula>
    </cfRule>
    <cfRule type="cellIs" dxfId="58" priority="7" operator="between">
      <formula>-2</formula>
      <formula>-3</formula>
    </cfRule>
  </conditionalFormatting>
  <conditionalFormatting sqref="W2:W8">
    <cfRule type="cellIs" dxfId="57" priority="4" operator="lessThan">
      <formula>-3</formula>
    </cfRule>
    <cfRule type="cellIs" dxfId="56" priority="5" operator="greaterThan">
      <formula>3</formula>
    </cfRule>
  </conditionalFormatting>
  <conditionalFormatting sqref="W2:W8">
    <cfRule type="cellIs" dxfId="55" priority="3" operator="between">
      <formula>-3</formula>
      <formula>-2</formula>
    </cfRule>
  </conditionalFormatting>
  <conditionalFormatting sqref="W2:W8">
    <cfRule type="cellIs" dxfId="54" priority="1" operator="between">
      <formula>2</formula>
      <formula>3</formula>
    </cfRule>
    <cfRule type="cellIs" dxfId="53" priority="2" operator="between">
      <formula>-2</formula>
      <formula>-3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1EDF-C642-4A86-9758-61366BDD6BA7}">
  <dimension ref="A1:AJ166"/>
  <sheetViews>
    <sheetView topLeftCell="F1" workbookViewId="0">
      <selection activeCell="M13" sqref="M13"/>
    </sheetView>
  </sheetViews>
  <sheetFormatPr defaultRowHeight="15" x14ac:dyDescent="0.25"/>
  <cols>
    <col min="10" max="10" width="18" bestFit="1" customWidth="1"/>
    <col min="13" max="13" width="12" bestFit="1" customWidth="1"/>
  </cols>
  <sheetData>
    <row r="1" spans="1:36" x14ac:dyDescent="0.25">
      <c r="A1" t="s">
        <v>571</v>
      </c>
      <c r="B1" t="s">
        <v>7</v>
      </c>
      <c r="C1" t="s">
        <v>8</v>
      </c>
      <c r="D1" t="s">
        <v>9</v>
      </c>
      <c r="E1" t="s">
        <v>11</v>
      </c>
      <c r="I1" s="31">
        <v>1</v>
      </c>
      <c r="J1" t="s">
        <v>612</v>
      </c>
      <c r="AG1" s="3" t="s">
        <v>636</v>
      </c>
      <c r="AH1" s="3" t="s">
        <v>637</v>
      </c>
      <c r="AI1" s="3" t="s">
        <v>638</v>
      </c>
      <c r="AJ1" s="3" t="s">
        <v>651</v>
      </c>
    </row>
    <row r="2" spans="1:36" ht="15.75" thickBot="1" x14ac:dyDescent="0.3">
      <c r="A2">
        <v>1</v>
      </c>
      <c r="B2">
        <v>684500</v>
      </c>
      <c r="C2">
        <v>2</v>
      </c>
      <c r="D2">
        <v>2</v>
      </c>
      <c r="E2">
        <v>1730</v>
      </c>
      <c r="I2" s="32">
        <v>2</v>
      </c>
      <c r="AG2">
        <v>56</v>
      </c>
      <c r="AH2">
        <v>8018380.1889185123</v>
      </c>
      <c r="AI2">
        <v>-2438380.1889185123</v>
      </c>
      <c r="AJ2" s="1">
        <v>-3.1799569658600717</v>
      </c>
    </row>
    <row r="3" spans="1:36" ht="15.75" thickBot="1" x14ac:dyDescent="0.3">
      <c r="A3">
        <v>2</v>
      </c>
      <c r="B3">
        <v>449000</v>
      </c>
      <c r="C3">
        <v>1</v>
      </c>
      <c r="D3">
        <v>1</v>
      </c>
      <c r="E3">
        <v>810</v>
      </c>
      <c r="I3" s="33">
        <v>3</v>
      </c>
      <c r="J3" s="4" t="s">
        <v>613</v>
      </c>
      <c r="K3" s="4"/>
      <c r="AG3">
        <v>112</v>
      </c>
      <c r="AH3">
        <v>5720344.4913650844</v>
      </c>
      <c r="AI3">
        <v>-2422344.4913650844</v>
      </c>
      <c r="AJ3" s="1">
        <v>-3.1590443828391011</v>
      </c>
    </row>
    <row r="4" spans="1:36" x14ac:dyDescent="0.25">
      <c r="A4">
        <v>3</v>
      </c>
      <c r="B4">
        <v>2298000</v>
      </c>
      <c r="C4">
        <v>5</v>
      </c>
      <c r="D4">
        <v>3</v>
      </c>
      <c r="E4">
        <v>3530</v>
      </c>
      <c r="I4" s="34">
        <v>4</v>
      </c>
      <c r="J4" s="1" t="s">
        <v>614</v>
      </c>
      <c r="K4" s="1">
        <v>0.90551322711579951</v>
      </c>
      <c r="AG4">
        <v>126</v>
      </c>
      <c r="AH4">
        <v>5092090.3734657494</v>
      </c>
      <c r="AI4">
        <v>-2347090.3734657494</v>
      </c>
      <c r="AJ4" s="1">
        <v>-3.0609034704780211</v>
      </c>
    </row>
    <row r="5" spans="1:36" x14ac:dyDescent="0.25">
      <c r="A5">
        <v>4</v>
      </c>
      <c r="B5">
        <v>2848000</v>
      </c>
      <c r="C5">
        <v>3</v>
      </c>
      <c r="D5">
        <v>3.25</v>
      </c>
      <c r="E5">
        <v>3600</v>
      </c>
      <c r="I5" s="34">
        <v>5</v>
      </c>
      <c r="J5" s="1" t="s">
        <v>615</v>
      </c>
      <c r="K5" s="15">
        <v>0.819954204481669</v>
      </c>
      <c r="AG5">
        <v>54</v>
      </c>
      <c r="AH5">
        <v>1689107.9161750218</v>
      </c>
      <c r="AI5">
        <v>1810892.0838249782</v>
      </c>
      <c r="AJ5" s="1">
        <v>2.3616329080061043</v>
      </c>
    </row>
    <row r="6" spans="1:36" x14ac:dyDescent="0.25">
      <c r="A6">
        <v>5</v>
      </c>
      <c r="B6">
        <v>649800</v>
      </c>
      <c r="C6">
        <v>3</v>
      </c>
      <c r="D6">
        <v>1.75</v>
      </c>
      <c r="E6">
        <v>1380</v>
      </c>
      <c r="I6" s="34">
        <v>6</v>
      </c>
      <c r="J6" s="1" t="s">
        <v>616</v>
      </c>
      <c r="K6" s="15">
        <v>0.81598260605111805</v>
      </c>
      <c r="AG6">
        <v>48</v>
      </c>
      <c r="AH6">
        <v>2751670.4310955349</v>
      </c>
      <c r="AI6">
        <v>2048329.5689044651</v>
      </c>
      <c r="AJ6" s="1">
        <v>2.6712814968792333</v>
      </c>
    </row>
    <row r="7" spans="1:36" x14ac:dyDescent="0.25">
      <c r="A7">
        <v>6</v>
      </c>
      <c r="B7">
        <v>2500000</v>
      </c>
      <c r="C7">
        <v>4</v>
      </c>
      <c r="D7">
        <v>3</v>
      </c>
      <c r="E7">
        <v>2857</v>
      </c>
      <c r="I7" s="34">
        <v>7</v>
      </c>
      <c r="J7" s="1" t="s">
        <v>573</v>
      </c>
      <c r="K7" s="30">
        <v>775207.78305068379</v>
      </c>
      <c r="AG7">
        <v>137</v>
      </c>
      <c r="AH7">
        <v>10933926.04238156</v>
      </c>
      <c r="AI7">
        <v>4066073.9576184396</v>
      </c>
      <c r="AJ7" s="1">
        <v>5.3026760404273814</v>
      </c>
    </row>
    <row r="8" spans="1:36" ht="15.75" thickBot="1" x14ac:dyDescent="0.3">
      <c r="A8">
        <v>7</v>
      </c>
      <c r="B8">
        <v>369900</v>
      </c>
      <c r="C8">
        <v>2</v>
      </c>
      <c r="D8">
        <v>1</v>
      </c>
      <c r="E8">
        <v>1105</v>
      </c>
      <c r="I8" s="35">
        <v>8</v>
      </c>
      <c r="J8" s="2" t="s">
        <v>617</v>
      </c>
      <c r="K8" s="2">
        <v>140</v>
      </c>
    </row>
    <row r="9" spans="1:36" x14ac:dyDescent="0.25">
      <c r="A9">
        <v>8</v>
      </c>
      <c r="B9">
        <v>1400000</v>
      </c>
      <c r="C9">
        <v>3</v>
      </c>
      <c r="D9">
        <v>2</v>
      </c>
      <c r="E9">
        <v>2460</v>
      </c>
      <c r="I9" s="32">
        <v>9</v>
      </c>
    </row>
    <row r="10" spans="1:36" ht="15.75" thickBot="1" x14ac:dyDescent="0.3">
      <c r="A10">
        <v>9</v>
      </c>
      <c r="B10">
        <v>949950</v>
      </c>
      <c r="C10">
        <v>4</v>
      </c>
      <c r="D10">
        <v>2.5</v>
      </c>
      <c r="E10">
        <v>2740</v>
      </c>
      <c r="I10" s="31">
        <v>10</v>
      </c>
      <c r="J10" t="s">
        <v>618</v>
      </c>
    </row>
    <row r="11" spans="1:36" ht="15.75" thickBot="1" x14ac:dyDescent="0.3">
      <c r="A11">
        <v>10</v>
      </c>
      <c r="B11">
        <v>750000</v>
      </c>
      <c r="C11">
        <v>3</v>
      </c>
      <c r="D11">
        <v>3</v>
      </c>
      <c r="E11">
        <v>2437</v>
      </c>
      <c r="I11" s="33">
        <v>11</v>
      </c>
      <c r="J11" s="3"/>
      <c r="K11" s="3" t="s">
        <v>623</v>
      </c>
      <c r="L11" s="3" t="s">
        <v>624</v>
      </c>
      <c r="M11" s="3" t="s">
        <v>625</v>
      </c>
      <c r="N11" s="3" t="s">
        <v>626</v>
      </c>
      <c r="O11" s="3" t="s">
        <v>627</v>
      </c>
    </row>
    <row r="12" spans="1:36" x14ac:dyDescent="0.25">
      <c r="A12">
        <v>11</v>
      </c>
      <c r="B12">
        <v>2689950</v>
      </c>
      <c r="C12">
        <v>5</v>
      </c>
      <c r="D12">
        <v>4</v>
      </c>
      <c r="E12">
        <v>4304</v>
      </c>
      <c r="I12" s="34">
        <v>12</v>
      </c>
      <c r="J12" s="1" t="s">
        <v>619</v>
      </c>
      <c r="K12" s="1">
        <v>3</v>
      </c>
      <c r="L12" s="1">
        <v>372204629137646.5</v>
      </c>
      <c r="M12" s="1">
        <v>124068209712548.83</v>
      </c>
      <c r="N12" s="1">
        <v>206.4544587826893</v>
      </c>
      <c r="O12" s="1">
        <v>1.9711513278396343E-50</v>
      </c>
    </row>
    <row r="13" spans="1:36" x14ac:dyDescent="0.25">
      <c r="A13">
        <v>12</v>
      </c>
      <c r="B13">
        <v>850000</v>
      </c>
      <c r="C13">
        <v>3</v>
      </c>
      <c r="D13">
        <v>2.25</v>
      </c>
      <c r="E13">
        <v>2120</v>
      </c>
      <c r="I13" s="34">
        <v>13</v>
      </c>
      <c r="J13" s="1" t="s">
        <v>620</v>
      </c>
      <c r="K13" s="1">
        <v>136</v>
      </c>
      <c r="L13" s="1">
        <v>81728806538720.406</v>
      </c>
      <c r="M13" s="30">
        <v>600947106902.35596</v>
      </c>
      <c r="N13" s="1"/>
      <c r="O13" s="1"/>
    </row>
    <row r="14" spans="1:36" ht="15.75" thickBot="1" x14ac:dyDescent="0.3">
      <c r="A14">
        <v>13</v>
      </c>
      <c r="B14">
        <v>2350000</v>
      </c>
      <c r="C14">
        <v>6</v>
      </c>
      <c r="D14">
        <v>4</v>
      </c>
      <c r="E14">
        <v>5780</v>
      </c>
      <c r="I14" s="35">
        <v>14</v>
      </c>
      <c r="J14" s="2" t="s">
        <v>621</v>
      </c>
      <c r="K14" s="2">
        <v>139</v>
      </c>
      <c r="L14" s="2">
        <v>453933435676366.88</v>
      </c>
      <c r="M14" s="2"/>
      <c r="N14" s="2"/>
      <c r="O14" s="2"/>
    </row>
    <row r="15" spans="1:36" ht="15.75" thickBot="1" x14ac:dyDescent="0.3">
      <c r="A15">
        <v>14</v>
      </c>
      <c r="B15">
        <v>359000</v>
      </c>
      <c r="C15">
        <v>2</v>
      </c>
      <c r="D15">
        <v>1.75</v>
      </c>
      <c r="E15">
        <v>1001</v>
      </c>
      <c r="I15" s="32">
        <v>15</v>
      </c>
    </row>
    <row r="16" spans="1:36" ht="15.75" thickBot="1" x14ac:dyDescent="0.3">
      <c r="A16">
        <v>15</v>
      </c>
      <c r="B16">
        <v>888000</v>
      </c>
      <c r="C16">
        <v>3</v>
      </c>
      <c r="D16">
        <v>1.75</v>
      </c>
      <c r="E16">
        <v>1919</v>
      </c>
      <c r="I16" s="33">
        <v>16</v>
      </c>
      <c r="J16" s="3"/>
      <c r="K16" s="3" t="s">
        <v>628</v>
      </c>
      <c r="L16" s="3" t="s">
        <v>573</v>
      </c>
      <c r="M16" s="3" t="s">
        <v>629</v>
      </c>
      <c r="N16" s="3" t="s">
        <v>630</v>
      </c>
      <c r="O16" s="3" t="s">
        <v>631</v>
      </c>
      <c r="P16" s="3" t="s">
        <v>632</v>
      </c>
      <c r="Q16" s="3" t="s">
        <v>633</v>
      </c>
      <c r="R16" s="3" t="s">
        <v>634</v>
      </c>
    </row>
    <row r="17" spans="1:18" x14ac:dyDescent="0.25">
      <c r="A17">
        <v>16</v>
      </c>
      <c r="B17">
        <v>655000</v>
      </c>
      <c r="C17">
        <v>2</v>
      </c>
      <c r="D17">
        <v>1.75</v>
      </c>
      <c r="E17">
        <v>1351</v>
      </c>
      <c r="I17" s="34">
        <v>17</v>
      </c>
      <c r="J17" s="1" t="s">
        <v>622</v>
      </c>
      <c r="K17" s="1">
        <v>349950.10506616905</v>
      </c>
      <c r="L17" s="1">
        <v>208998.24343997249</v>
      </c>
      <c r="M17" s="1">
        <v>1.6744164893743718</v>
      </c>
      <c r="N17" s="1">
        <v>9.6346931774202657E-2</v>
      </c>
      <c r="O17" s="1">
        <v>-63356.623530436016</v>
      </c>
      <c r="P17" s="1">
        <v>763256.83366277418</v>
      </c>
      <c r="Q17" s="1">
        <v>-63356.623530436016</v>
      </c>
      <c r="R17" s="1">
        <v>763256.83366277418</v>
      </c>
    </row>
    <row r="18" spans="1:18" x14ac:dyDescent="0.25">
      <c r="A18">
        <v>17</v>
      </c>
      <c r="B18">
        <v>799000</v>
      </c>
      <c r="C18">
        <v>3</v>
      </c>
      <c r="D18">
        <v>1.75</v>
      </c>
      <c r="E18">
        <v>1640</v>
      </c>
      <c r="I18" s="34">
        <v>18</v>
      </c>
      <c r="J18" s="1" t="s">
        <v>8</v>
      </c>
      <c r="K18" s="1">
        <v>-360171.07296847436</v>
      </c>
      <c r="L18" s="1">
        <v>70346.962122976227</v>
      </c>
      <c r="M18" s="1">
        <v>-5.1199236199972002</v>
      </c>
      <c r="N18" s="1">
        <v>1.0228784650256544E-6</v>
      </c>
      <c r="O18" s="1">
        <v>-499286.46601294912</v>
      </c>
      <c r="P18" s="1">
        <v>-221055.67992399959</v>
      </c>
      <c r="Q18" s="1">
        <v>-499286.46601294912</v>
      </c>
      <c r="R18" s="1">
        <v>-221055.67992399959</v>
      </c>
    </row>
    <row r="19" spans="1:18" x14ac:dyDescent="0.25">
      <c r="A19">
        <v>18</v>
      </c>
      <c r="B19">
        <v>549000</v>
      </c>
      <c r="C19">
        <v>2</v>
      </c>
      <c r="D19">
        <v>2.25</v>
      </c>
      <c r="E19">
        <v>1750</v>
      </c>
      <c r="I19" s="34">
        <v>19</v>
      </c>
      <c r="J19" s="1" t="s">
        <v>9</v>
      </c>
      <c r="K19" s="1">
        <v>160374.00396078106</v>
      </c>
      <c r="L19" s="1">
        <v>111386.92733007447</v>
      </c>
      <c r="M19" s="1">
        <v>1.4397919738421592</v>
      </c>
      <c r="N19" s="1">
        <v>0.15222415539214559</v>
      </c>
      <c r="O19" s="1">
        <v>-59900.414548594534</v>
      </c>
      <c r="P19" s="1">
        <v>380648.42247015669</v>
      </c>
      <c r="Q19" s="1">
        <v>-59900.414548594534</v>
      </c>
      <c r="R19" s="1">
        <v>380648.42247015669</v>
      </c>
    </row>
    <row r="20" spans="1:18" ht="15.75" thickBot="1" x14ac:dyDescent="0.3">
      <c r="A20">
        <v>19</v>
      </c>
      <c r="B20">
        <v>1498000</v>
      </c>
      <c r="C20">
        <v>5</v>
      </c>
      <c r="D20">
        <v>3.25</v>
      </c>
      <c r="E20">
        <v>4560</v>
      </c>
      <c r="I20" s="35">
        <v>20</v>
      </c>
      <c r="J20" s="2" t="s">
        <v>11</v>
      </c>
      <c r="K20" s="2">
        <v>707.49964165399001</v>
      </c>
      <c r="L20" s="2">
        <v>51.18968281780645</v>
      </c>
      <c r="M20" s="2">
        <v>13.821137438419225</v>
      </c>
      <c r="N20" s="2">
        <v>1.0918198522709585E-27</v>
      </c>
      <c r="O20" s="2">
        <v>606.26893274900317</v>
      </c>
      <c r="P20" s="2">
        <v>808.73035055897685</v>
      </c>
      <c r="Q20" s="2">
        <v>606.26893274900317</v>
      </c>
      <c r="R20" s="2">
        <v>808.73035055897685</v>
      </c>
    </row>
    <row r="21" spans="1:18" x14ac:dyDescent="0.25">
      <c r="A21">
        <v>20</v>
      </c>
      <c r="B21">
        <v>999950</v>
      </c>
      <c r="C21">
        <v>4</v>
      </c>
      <c r="D21">
        <v>3</v>
      </c>
      <c r="E21">
        <v>3400</v>
      </c>
    </row>
    <row r="22" spans="1:18" x14ac:dyDescent="0.25">
      <c r="A22">
        <v>21</v>
      </c>
      <c r="B22">
        <v>899000</v>
      </c>
      <c r="C22">
        <v>3</v>
      </c>
      <c r="D22">
        <v>2.5</v>
      </c>
      <c r="E22">
        <v>1970</v>
      </c>
    </row>
    <row r="23" spans="1:18" x14ac:dyDescent="0.25">
      <c r="A23">
        <v>22</v>
      </c>
      <c r="B23">
        <v>949950</v>
      </c>
      <c r="C23">
        <v>6</v>
      </c>
      <c r="D23">
        <v>3</v>
      </c>
      <c r="E23">
        <v>2300</v>
      </c>
    </row>
    <row r="24" spans="1:18" x14ac:dyDescent="0.25">
      <c r="A24">
        <v>23</v>
      </c>
      <c r="B24">
        <v>1490000</v>
      </c>
      <c r="C24">
        <v>3</v>
      </c>
      <c r="D24">
        <v>1.75</v>
      </c>
      <c r="E24">
        <v>2020</v>
      </c>
      <c r="J24" t="s">
        <v>635</v>
      </c>
      <c r="O24" t="s">
        <v>639</v>
      </c>
    </row>
    <row r="25" spans="1:18" ht="15.75" thickBot="1" x14ac:dyDescent="0.3">
      <c r="A25">
        <v>24</v>
      </c>
      <c r="B25">
        <v>998000</v>
      </c>
      <c r="C25">
        <v>4</v>
      </c>
      <c r="D25">
        <v>2.5</v>
      </c>
      <c r="E25">
        <v>2570</v>
      </c>
    </row>
    <row r="26" spans="1:18" x14ac:dyDescent="0.25">
      <c r="A26">
        <v>25</v>
      </c>
      <c r="B26">
        <v>950000</v>
      </c>
      <c r="C26">
        <v>3</v>
      </c>
      <c r="D26">
        <v>2.75</v>
      </c>
      <c r="E26">
        <v>2330</v>
      </c>
      <c r="J26" s="3" t="s">
        <v>636</v>
      </c>
      <c r="K26" s="3" t="s">
        <v>637</v>
      </c>
      <c r="L26" s="3" t="s">
        <v>638</v>
      </c>
      <c r="M26" s="3" t="s">
        <v>651</v>
      </c>
      <c r="O26" s="3" t="s">
        <v>640</v>
      </c>
      <c r="P26" s="3" t="s">
        <v>7</v>
      </c>
    </row>
    <row r="27" spans="1:18" x14ac:dyDescent="0.25">
      <c r="A27">
        <v>26</v>
      </c>
      <c r="B27">
        <v>649950</v>
      </c>
      <c r="C27">
        <v>3</v>
      </c>
      <c r="D27">
        <v>1.75</v>
      </c>
      <c r="E27">
        <v>1400</v>
      </c>
      <c r="J27">
        <v>1</v>
      </c>
      <c r="K27">
        <v>1174330.3471121851</v>
      </c>
      <c r="L27">
        <v>-489830.34711218509</v>
      </c>
      <c r="M27" s="1">
        <v>-0.63880088571417781</v>
      </c>
      <c r="O27" s="1">
        <v>0.35714285714285715</v>
      </c>
      <c r="P27" s="1">
        <v>305000</v>
      </c>
    </row>
    <row r="28" spans="1:18" x14ac:dyDescent="0.25">
      <c r="A28">
        <v>27</v>
      </c>
      <c r="B28">
        <v>835000</v>
      </c>
      <c r="C28">
        <v>3</v>
      </c>
      <c r="D28">
        <v>2</v>
      </c>
      <c r="E28">
        <v>1440</v>
      </c>
      <c r="J28">
        <v>2</v>
      </c>
      <c r="K28">
        <v>723227.74579820759</v>
      </c>
      <c r="L28">
        <v>-274227.74579820759</v>
      </c>
      <c r="M28" s="1">
        <v>-0.35762775405007091</v>
      </c>
      <c r="O28" s="1">
        <v>1.0714285714285714</v>
      </c>
      <c r="P28" s="1">
        <v>339995</v>
      </c>
    </row>
    <row r="29" spans="1:18" x14ac:dyDescent="0.25">
      <c r="A29">
        <v>28</v>
      </c>
      <c r="B29">
        <v>2836000</v>
      </c>
      <c r="C29">
        <v>4</v>
      </c>
      <c r="D29">
        <v>3.5</v>
      </c>
      <c r="E29">
        <v>4800</v>
      </c>
      <c r="J29">
        <v>3</v>
      </c>
      <c r="K29">
        <v>1527690.4871447249</v>
      </c>
      <c r="L29">
        <v>770309.51285527507</v>
      </c>
      <c r="M29" s="1">
        <v>1.0045812840855028</v>
      </c>
      <c r="O29" s="1">
        <v>1.7857142857142858</v>
      </c>
      <c r="P29" s="1">
        <v>359000</v>
      </c>
    </row>
    <row r="30" spans="1:18" x14ac:dyDescent="0.25">
      <c r="A30">
        <v>29</v>
      </c>
      <c r="B30">
        <v>685000</v>
      </c>
      <c r="C30">
        <v>3</v>
      </c>
      <c r="D30">
        <v>2</v>
      </c>
      <c r="E30">
        <v>1430</v>
      </c>
      <c r="J30">
        <v>4</v>
      </c>
      <c r="K30">
        <v>2337651.1089876485</v>
      </c>
      <c r="L30">
        <v>510348.89101235149</v>
      </c>
      <c r="M30" s="1">
        <v>0.66555966881993256</v>
      </c>
      <c r="O30" s="1">
        <v>2.5</v>
      </c>
      <c r="P30" s="1">
        <v>365000</v>
      </c>
    </row>
    <row r="31" spans="1:18" x14ac:dyDescent="0.25">
      <c r="A31">
        <v>30</v>
      </c>
      <c r="B31">
        <v>765000</v>
      </c>
      <c r="C31">
        <v>3</v>
      </c>
      <c r="D31">
        <v>1.75</v>
      </c>
      <c r="E31">
        <v>1250</v>
      </c>
      <c r="J31">
        <v>5</v>
      </c>
      <c r="K31">
        <v>526440.89857461909</v>
      </c>
      <c r="L31">
        <v>123359.10142538091</v>
      </c>
      <c r="M31" s="1">
        <v>0.16087591084549635</v>
      </c>
      <c r="O31" s="1">
        <v>3.2142857142857144</v>
      </c>
      <c r="P31" s="1">
        <v>369900</v>
      </c>
    </row>
    <row r="32" spans="1:18" x14ac:dyDescent="0.25">
      <c r="A32">
        <v>31</v>
      </c>
      <c r="B32">
        <v>725000</v>
      </c>
      <c r="C32">
        <v>1</v>
      </c>
      <c r="D32">
        <v>1.5</v>
      </c>
      <c r="E32">
        <v>1008</v>
      </c>
      <c r="J32">
        <v>6</v>
      </c>
      <c r="K32">
        <v>1411714.3012800645</v>
      </c>
      <c r="L32">
        <v>1088285.6987199355</v>
      </c>
      <c r="M32" s="1">
        <v>1.4192625515159181</v>
      </c>
      <c r="O32" s="1">
        <v>3.9285714285714288</v>
      </c>
      <c r="P32" s="1">
        <v>379800</v>
      </c>
    </row>
    <row r="33" spans="1:16" x14ac:dyDescent="0.25">
      <c r="A33">
        <v>32</v>
      </c>
      <c r="B33">
        <v>979000</v>
      </c>
      <c r="C33">
        <v>4</v>
      </c>
      <c r="D33">
        <v>2.5</v>
      </c>
      <c r="E33">
        <v>2570</v>
      </c>
      <c r="J33">
        <v>7</v>
      </c>
      <c r="K33">
        <v>571769.06711766031</v>
      </c>
      <c r="L33">
        <v>-201869.06711766031</v>
      </c>
      <c r="M33" s="1">
        <v>-0.26326286158730389</v>
      </c>
      <c r="O33" s="1">
        <v>4.6428571428571423</v>
      </c>
      <c r="P33" s="1">
        <v>449000</v>
      </c>
    </row>
    <row r="34" spans="1:16" x14ac:dyDescent="0.25">
      <c r="A34">
        <v>33</v>
      </c>
      <c r="B34">
        <v>2895000</v>
      </c>
      <c r="C34">
        <v>5</v>
      </c>
      <c r="D34">
        <v>4.25</v>
      </c>
      <c r="E34">
        <v>5050</v>
      </c>
      <c r="J34">
        <v>8</v>
      </c>
      <c r="K34">
        <v>1330634.0125511235</v>
      </c>
      <c r="L34">
        <v>69365.987448876491</v>
      </c>
      <c r="M34" s="1">
        <v>9.0462043607584711E-2</v>
      </c>
      <c r="O34" s="1">
        <v>5.3571428571428568</v>
      </c>
      <c r="P34" s="1">
        <v>530000</v>
      </c>
    </row>
    <row r="35" spans="1:16" x14ac:dyDescent="0.25">
      <c r="A35">
        <v>34</v>
      </c>
      <c r="B35">
        <v>850000</v>
      </c>
      <c r="C35">
        <v>5</v>
      </c>
      <c r="D35">
        <v>2.75</v>
      </c>
      <c r="E35">
        <v>2690</v>
      </c>
      <c r="J35">
        <v>9</v>
      </c>
      <c r="K35">
        <v>1248749.841226157</v>
      </c>
      <c r="L35">
        <v>-298799.84122615703</v>
      </c>
      <c r="M35" s="1">
        <v>-0.38967288235983738</v>
      </c>
      <c r="O35" s="1">
        <v>6.0714285714285712</v>
      </c>
      <c r="P35" s="1">
        <v>549000</v>
      </c>
    </row>
    <row r="36" spans="1:16" x14ac:dyDescent="0.25">
      <c r="A36">
        <v>35</v>
      </c>
      <c r="B36">
        <v>1325000</v>
      </c>
      <c r="C36">
        <v>6</v>
      </c>
      <c r="D36">
        <v>3.5</v>
      </c>
      <c r="E36">
        <v>4140</v>
      </c>
      <c r="J36">
        <v>10</v>
      </c>
      <c r="K36">
        <v>1474735.524753863</v>
      </c>
      <c r="L36">
        <v>-724735.52475386299</v>
      </c>
      <c r="M36" s="1">
        <v>-0.94514702457842137</v>
      </c>
      <c r="O36" s="1">
        <v>6.7857142857142856</v>
      </c>
      <c r="P36" s="1">
        <v>549950</v>
      </c>
    </row>
    <row r="37" spans="1:16" x14ac:dyDescent="0.25">
      <c r="A37">
        <v>36</v>
      </c>
      <c r="B37">
        <v>2450000</v>
      </c>
      <c r="C37">
        <v>4</v>
      </c>
      <c r="D37">
        <v>4</v>
      </c>
      <c r="E37">
        <v>4850</v>
      </c>
      <c r="J37">
        <v>11</v>
      </c>
      <c r="K37">
        <v>2235669.2137456946</v>
      </c>
      <c r="L37">
        <v>454280.78625430539</v>
      </c>
      <c r="M37" s="1">
        <v>0.59243975048307995</v>
      </c>
      <c r="O37" s="1">
        <v>7.5</v>
      </c>
      <c r="P37" s="1">
        <v>625000</v>
      </c>
    </row>
    <row r="38" spans="1:16" x14ac:dyDescent="0.25">
      <c r="A38">
        <v>37</v>
      </c>
      <c r="B38">
        <v>829950</v>
      </c>
      <c r="C38">
        <v>3</v>
      </c>
      <c r="D38">
        <v>2.5</v>
      </c>
      <c r="E38">
        <v>2200</v>
      </c>
      <c r="J38">
        <v>12</v>
      </c>
      <c r="K38">
        <v>1130177.6353789624</v>
      </c>
      <c r="L38">
        <v>-280177.63537896238</v>
      </c>
      <c r="M38" s="1">
        <v>-0.36538716454085712</v>
      </c>
      <c r="O38" s="1">
        <v>8.2142857142857153</v>
      </c>
      <c r="P38" s="1">
        <v>649800</v>
      </c>
    </row>
    <row r="39" spans="1:16" x14ac:dyDescent="0.25">
      <c r="A39">
        <v>38</v>
      </c>
      <c r="B39">
        <v>950000</v>
      </c>
      <c r="C39">
        <v>4</v>
      </c>
      <c r="D39">
        <v>2.75</v>
      </c>
      <c r="E39">
        <v>2270</v>
      </c>
      <c r="J39">
        <v>13</v>
      </c>
      <c r="K39">
        <v>2919767.6118585095</v>
      </c>
      <c r="L39">
        <v>-569767.61185850948</v>
      </c>
      <c r="M39" s="1">
        <v>-0.74304921541153246</v>
      </c>
      <c r="O39" s="1">
        <v>8.9285714285714288</v>
      </c>
      <c r="P39" s="1">
        <v>649950</v>
      </c>
    </row>
    <row r="40" spans="1:16" x14ac:dyDescent="0.25">
      <c r="A40">
        <v>39</v>
      </c>
      <c r="B40">
        <v>1988000</v>
      </c>
      <c r="C40">
        <v>5</v>
      </c>
      <c r="D40">
        <v>4</v>
      </c>
      <c r="E40">
        <v>4381</v>
      </c>
      <c r="J40">
        <v>14</v>
      </c>
      <c r="K40">
        <v>618469.60735623119</v>
      </c>
      <c r="L40">
        <v>-259469.60735623119</v>
      </c>
      <c r="M40" s="1">
        <v>-0.33838127011168845</v>
      </c>
      <c r="O40" s="1">
        <v>9.6428571428571441</v>
      </c>
      <c r="P40" s="1">
        <v>655000</v>
      </c>
    </row>
    <row r="41" spans="1:16" x14ac:dyDescent="0.25">
      <c r="A41">
        <v>40</v>
      </c>
      <c r="B41">
        <v>1998000</v>
      </c>
      <c r="C41">
        <v>5</v>
      </c>
      <c r="D41">
        <v>3.25</v>
      </c>
      <c r="E41">
        <v>3770</v>
      </c>
      <c r="J41">
        <v>15</v>
      </c>
      <c r="K41">
        <v>907783.20542611973</v>
      </c>
      <c r="L41">
        <v>-19783.205426119734</v>
      </c>
      <c r="M41" s="1">
        <v>-2.5799808490788466E-2</v>
      </c>
      <c r="O41" s="1">
        <v>10.357142857142858</v>
      </c>
      <c r="P41" s="1">
        <v>675000</v>
      </c>
    </row>
    <row r="42" spans="1:16" x14ac:dyDescent="0.25">
      <c r="A42">
        <v>41</v>
      </c>
      <c r="B42">
        <v>1800000</v>
      </c>
      <c r="C42">
        <v>6</v>
      </c>
      <c r="D42">
        <v>3.5</v>
      </c>
      <c r="E42">
        <v>4600</v>
      </c>
      <c r="J42">
        <v>16</v>
      </c>
      <c r="K42">
        <v>866094.48193512775</v>
      </c>
      <c r="L42">
        <v>-211094.48193512775</v>
      </c>
      <c r="M42" s="1">
        <v>-0.27529397234069541</v>
      </c>
      <c r="O42" s="1">
        <v>11.071428571428573</v>
      </c>
      <c r="P42" s="1">
        <v>684500</v>
      </c>
    </row>
    <row r="43" spans="1:16" x14ac:dyDescent="0.25">
      <c r="A43">
        <v>42</v>
      </c>
      <c r="B43">
        <v>1288000</v>
      </c>
      <c r="C43">
        <v>5</v>
      </c>
      <c r="D43">
        <v>4.25</v>
      </c>
      <c r="E43">
        <v>3770</v>
      </c>
      <c r="J43">
        <v>17</v>
      </c>
      <c r="K43">
        <v>710390.80540465657</v>
      </c>
      <c r="L43">
        <v>88609.194595343433</v>
      </c>
      <c r="M43" s="1">
        <v>0.11555762586706674</v>
      </c>
      <c r="O43" s="1">
        <v>11.785714285714286</v>
      </c>
      <c r="P43" s="1">
        <v>685000</v>
      </c>
    </row>
    <row r="44" spans="1:16" x14ac:dyDescent="0.25">
      <c r="A44">
        <v>43</v>
      </c>
      <c r="B44">
        <v>769990</v>
      </c>
      <c r="C44">
        <v>3</v>
      </c>
      <c r="D44">
        <v>3.25</v>
      </c>
      <c r="E44">
        <v>2002</v>
      </c>
      <c r="J44">
        <v>18</v>
      </c>
      <c r="K44">
        <v>1228573.8409354603</v>
      </c>
      <c r="L44">
        <v>-679573.84093546029</v>
      </c>
      <c r="M44" s="1">
        <v>-0.88625046213874881</v>
      </c>
      <c r="O44" s="1">
        <v>12.5</v>
      </c>
      <c r="P44" s="1">
        <v>689888</v>
      </c>
    </row>
    <row r="45" spans="1:16" x14ac:dyDescent="0.25">
      <c r="A45">
        <v>44</v>
      </c>
      <c r="B45">
        <v>2785950</v>
      </c>
      <c r="C45">
        <v>5</v>
      </c>
      <c r="D45">
        <v>4.5</v>
      </c>
      <c r="E45">
        <v>4586</v>
      </c>
      <c r="J45">
        <v>19</v>
      </c>
      <c r="K45">
        <v>2296508.6190385306</v>
      </c>
      <c r="L45">
        <v>-798508.61903853063</v>
      </c>
      <c r="M45" s="1">
        <v>-1.0413564943443443</v>
      </c>
      <c r="O45" s="1">
        <v>13.214285714285715</v>
      </c>
      <c r="P45" s="1">
        <v>698000</v>
      </c>
    </row>
    <row r="46" spans="1:16" x14ac:dyDescent="0.25">
      <c r="A46">
        <v>45</v>
      </c>
      <c r="B46">
        <v>1498000</v>
      </c>
      <c r="C46">
        <v>4</v>
      </c>
      <c r="D46">
        <v>3.25</v>
      </c>
      <c r="E46">
        <v>4380</v>
      </c>
      <c r="J46">
        <v>20</v>
      </c>
      <c r="K46">
        <v>1795886.606698181</v>
      </c>
      <c r="L46">
        <v>-795936.60669818101</v>
      </c>
      <c r="M46" s="1">
        <v>-1.038002264107754</v>
      </c>
      <c r="O46" s="1">
        <v>13.928571428571429</v>
      </c>
      <c r="P46" s="1">
        <v>707990</v>
      </c>
    </row>
    <row r="47" spans="1:16" x14ac:dyDescent="0.25">
      <c r="A47">
        <v>46</v>
      </c>
      <c r="B47">
        <v>2354000</v>
      </c>
      <c r="C47">
        <v>4</v>
      </c>
      <c r="D47">
        <v>2.75</v>
      </c>
      <c r="E47">
        <v>2288</v>
      </c>
      <c r="J47">
        <v>21</v>
      </c>
      <c r="K47">
        <v>1064146.1901210591</v>
      </c>
      <c r="L47">
        <v>-165146.19012105907</v>
      </c>
      <c r="M47" s="1">
        <v>-0.21537157332861831</v>
      </c>
      <c r="O47" s="1">
        <v>14.642857142857144</v>
      </c>
      <c r="P47" s="1">
        <v>725000</v>
      </c>
    </row>
    <row r="48" spans="1:16" x14ac:dyDescent="0.25">
      <c r="A48">
        <v>47</v>
      </c>
      <c r="B48">
        <v>892000</v>
      </c>
      <c r="C48">
        <v>3</v>
      </c>
      <c r="D48">
        <v>2.75</v>
      </c>
      <c r="E48">
        <v>2040</v>
      </c>
      <c r="J48">
        <v>22</v>
      </c>
      <c r="K48">
        <v>297294.85494184331</v>
      </c>
      <c r="L48">
        <v>652655.14505815669</v>
      </c>
      <c r="M48" s="1">
        <v>0.85114506928167089</v>
      </c>
      <c r="O48" s="1">
        <v>15.357142857142858</v>
      </c>
      <c r="P48" s="1">
        <v>750000</v>
      </c>
    </row>
    <row r="49" spans="1:16" x14ac:dyDescent="0.25">
      <c r="A49">
        <v>48</v>
      </c>
      <c r="B49">
        <v>4800000</v>
      </c>
      <c r="C49">
        <v>5</v>
      </c>
      <c r="D49">
        <v>3.75</v>
      </c>
      <c r="E49">
        <v>5090</v>
      </c>
      <c r="J49">
        <v>23</v>
      </c>
      <c r="K49">
        <v>979240.66923317267</v>
      </c>
      <c r="L49">
        <v>510759.33076682733</v>
      </c>
      <c r="M49" s="1">
        <v>0.66609493430570166</v>
      </c>
      <c r="O49" s="1">
        <v>16.071428571428573</v>
      </c>
      <c r="P49" s="1">
        <v>750000</v>
      </c>
    </row>
    <row r="50" spans="1:16" x14ac:dyDescent="0.25">
      <c r="A50">
        <v>49</v>
      </c>
      <c r="B50">
        <v>1374950</v>
      </c>
      <c r="C50">
        <v>4</v>
      </c>
      <c r="D50">
        <v>2.75</v>
      </c>
      <c r="E50">
        <v>2260</v>
      </c>
      <c r="J50">
        <v>24</v>
      </c>
      <c r="K50">
        <v>1128474.9021449788</v>
      </c>
      <c r="L50">
        <v>-130474.90214497875</v>
      </c>
      <c r="M50" s="1">
        <v>-0.17015581730503554</v>
      </c>
      <c r="O50" s="1">
        <v>16.785714285714288</v>
      </c>
      <c r="P50" s="1">
        <v>765000</v>
      </c>
    </row>
    <row r="51" spans="1:16" x14ac:dyDescent="0.25">
      <c r="A51">
        <v>50</v>
      </c>
      <c r="B51">
        <v>3588888</v>
      </c>
      <c r="C51">
        <v>6</v>
      </c>
      <c r="D51">
        <v>6</v>
      </c>
      <c r="E51">
        <v>5701</v>
      </c>
      <c r="J51">
        <v>25</v>
      </c>
      <c r="K51">
        <v>1358939.5621066906</v>
      </c>
      <c r="L51">
        <v>-408939.5621066906</v>
      </c>
      <c r="M51" s="1">
        <v>-0.53330904468745099</v>
      </c>
      <c r="O51" s="1">
        <v>17.5</v>
      </c>
      <c r="P51" s="1">
        <v>769000</v>
      </c>
    </row>
    <row r="52" spans="1:16" x14ac:dyDescent="0.25">
      <c r="A52">
        <v>51</v>
      </c>
      <c r="B52">
        <v>1208000</v>
      </c>
      <c r="C52">
        <v>2</v>
      </c>
      <c r="D52">
        <v>2.5</v>
      </c>
      <c r="E52">
        <v>1751</v>
      </c>
      <c r="J52">
        <v>26</v>
      </c>
      <c r="K52">
        <v>540590.89140769886</v>
      </c>
      <c r="L52">
        <v>109359.10859230114</v>
      </c>
      <c r="M52" s="1">
        <v>0.14261814491798991</v>
      </c>
      <c r="O52" s="1">
        <v>18.214285714285715</v>
      </c>
      <c r="P52" s="1">
        <v>769990</v>
      </c>
    </row>
    <row r="53" spans="1:16" x14ac:dyDescent="0.25">
      <c r="A53">
        <v>52</v>
      </c>
      <c r="B53">
        <v>1088000</v>
      </c>
      <c r="C53">
        <v>3</v>
      </c>
      <c r="D53">
        <v>2.5</v>
      </c>
      <c r="E53">
        <v>3180</v>
      </c>
      <c r="J53">
        <v>27</v>
      </c>
      <c r="K53">
        <v>608984.37806405383</v>
      </c>
      <c r="L53">
        <v>226015.62193594617</v>
      </c>
      <c r="M53" s="1">
        <v>0.29475303098126804</v>
      </c>
      <c r="O53" s="1">
        <v>18.928571428571431</v>
      </c>
      <c r="P53" s="1">
        <v>799000</v>
      </c>
    </row>
    <row r="54" spans="1:16" x14ac:dyDescent="0.25">
      <c r="A54">
        <v>53</v>
      </c>
      <c r="B54">
        <v>549950</v>
      </c>
      <c r="C54">
        <v>2</v>
      </c>
      <c r="D54">
        <v>1.75</v>
      </c>
      <c r="E54">
        <v>1320</v>
      </c>
      <c r="J54">
        <v>28</v>
      </c>
      <c r="K54">
        <v>2866573.1069941572</v>
      </c>
      <c r="L54">
        <v>-30573.106994157191</v>
      </c>
      <c r="M54" s="1">
        <v>-3.9871208352121518E-2</v>
      </c>
      <c r="O54" s="1">
        <v>19.642857142857142</v>
      </c>
      <c r="P54" s="1">
        <v>799000</v>
      </c>
    </row>
    <row r="55" spans="1:16" x14ac:dyDescent="0.25">
      <c r="A55">
        <v>54</v>
      </c>
      <c r="B55">
        <v>3500000</v>
      </c>
      <c r="C55">
        <v>3</v>
      </c>
      <c r="D55">
        <v>3</v>
      </c>
      <c r="E55">
        <v>2740</v>
      </c>
      <c r="J55">
        <v>29</v>
      </c>
      <c r="K55">
        <v>601909.38164751371</v>
      </c>
      <c r="L55">
        <v>83090.618352486286</v>
      </c>
      <c r="M55" s="1">
        <v>0.10836070266171259</v>
      </c>
      <c r="O55" s="1">
        <v>20.357142857142858</v>
      </c>
      <c r="P55" s="1">
        <v>829950</v>
      </c>
    </row>
    <row r="56" spans="1:16" x14ac:dyDescent="0.25">
      <c r="A56">
        <v>55</v>
      </c>
      <c r="B56">
        <v>3988800</v>
      </c>
      <c r="C56">
        <v>5</v>
      </c>
      <c r="D56">
        <v>5.5</v>
      </c>
      <c r="E56">
        <v>5489</v>
      </c>
      <c r="J56">
        <v>30</v>
      </c>
      <c r="K56">
        <v>434465.94515960035</v>
      </c>
      <c r="L56">
        <v>330534.05484039965</v>
      </c>
      <c r="M56" s="1">
        <v>0.43105832097901353</v>
      </c>
      <c r="O56" s="1">
        <v>21.071428571428573</v>
      </c>
      <c r="P56" s="1">
        <v>835000</v>
      </c>
    </row>
    <row r="57" spans="1:16" x14ac:dyDescent="0.25">
      <c r="A57">
        <v>56</v>
      </c>
      <c r="B57">
        <v>5580000</v>
      </c>
      <c r="C57">
        <v>13</v>
      </c>
      <c r="D57">
        <v>9.25</v>
      </c>
      <c r="E57">
        <v>15360</v>
      </c>
      <c r="J57">
        <v>31</v>
      </c>
      <c r="K57">
        <v>943499.67682608822</v>
      </c>
      <c r="L57">
        <v>-218499.67682608822</v>
      </c>
      <c r="M57" s="1">
        <v>-0.28495128549640369</v>
      </c>
      <c r="O57" s="1">
        <v>21.785714285714288</v>
      </c>
      <c r="P57" s="1">
        <v>850000</v>
      </c>
    </row>
    <row r="58" spans="1:16" x14ac:dyDescent="0.25">
      <c r="A58">
        <v>57</v>
      </c>
      <c r="B58">
        <v>5980000</v>
      </c>
      <c r="C58">
        <v>5</v>
      </c>
      <c r="D58">
        <v>5.75</v>
      </c>
      <c r="E58">
        <v>7594</v>
      </c>
      <c r="J58">
        <v>32</v>
      </c>
      <c r="K58">
        <v>1128474.9021449788</v>
      </c>
      <c r="L58">
        <v>-149474.90214497875</v>
      </c>
      <c r="M58" s="1">
        <v>-0.19493422660557158</v>
      </c>
      <c r="O58" s="1">
        <v>22.5</v>
      </c>
      <c r="P58" s="1">
        <v>850000</v>
      </c>
    </row>
    <row r="59" spans="1:16" x14ac:dyDescent="0.25">
      <c r="A59">
        <v>58</v>
      </c>
      <c r="B59">
        <v>1998888</v>
      </c>
      <c r="C59">
        <v>3</v>
      </c>
      <c r="D59">
        <v>1.5</v>
      </c>
      <c r="E59">
        <v>2520</v>
      </c>
      <c r="J59">
        <v>33</v>
      </c>
      <c r="K59">
        <v>2803557.4474097663</v>
      </c>
      <c r="L59">
        <v>91442.552590233739</v>
      </c>
      <c r="M59" s="1">
        <v>0.1192526839771898</v>
      </c>
      <c r="O59" s="1">
        <v>23.214285714285715</v>
      </c>
      <c r="P59" s="1">
        <v>888000</v>
      </c>
    </row>
    <row r="60" spans="1:16" x14ac:dyDescent="0.25">
      <c r="A60">
        <v>59</v>
      </c>
      <c r="B60">
        <v>2460000</v>
      </c>
      <c r="C60">
        <v>4</v>
      </c>
      <c r="D60">
        <v>2.5</v>
      </c>
      <c r="E60">
        <v>4130</v>
      </c>
      <c r="J60">
        <v>34</v>
      </c>
      <c r="K60">
        <v>893297.28716517822</v>
      </c>
      <c r="L60">
        <v>-43297.287165178219</v>
      </c>
      <c r="M60" s="1">
        <v>-5.6465152788506993E-2</v>
      </c>
      <c r="O60" s="1">
        <v>23.928571428571431</v>
      </c>
      <c r="P60" s="1">
        <v>891990</v>
      </c>
    </row>
    <row r="61" spans="1:16" x14ac:dyDescent="0.25">
      <c r="A61">
        <v>60</v>
      </c>
      <c r="B61">
        <v>1195000</v>
      </c>
      <c r="C61">
        <v>4</v>
      </c>
      <c r="D61">
        <v>2.25</v>
      </c>
      <c r="E61">
        <v>2812</v>
      </c>
      <c r="J61">
        <v>35</v>
      </c>
      <c r="K61">
        <v>1679281.1975655751</v>
      </c>
      <c r="L61">
        <v>-354281.19756557513</v>
      </c>
      <c r="M61" s="1">
        <v>-0.46202760635599488</v>
      </c>
      <c r="O61" s="1">
        <v>24.642857142857142</v>
      </c>
      <c r="P61" s="1">
        <v>892000</v>
      </c>
    </row>
    <row r="62" spans="1:16" x14ac:dyDescent="0.25">
      <c r="A62">
        <v>61</v>
      </c>
      <c r="B62">
        <v>2499800</v>
      </c>
      <c r="C62">
        <v>4</v>
      </c>
      <c r="D62">
        <v>4.25</v>
      </c>
      <c r="E62">
        <v>5360</v>
      </c>
      <c r="J62">
        <v>36</v>
      </c>
      <c r="K62">
        <v>2982135.0910572475</v>
      </c>
      <c r="L62">
        <v>-532135.09105724748</v>
      </c>
      <c r="M62" s="1">
        <v>-0.69397163628392156</v>
      </c>
      <c r="O62" s="1">
        <v>25.357142857142858</v>
      </c>
      <c r="P62" s="1">
        <v>899000</v>
      </c>
    </row>
    <row r="63" spans="1:16" x14ac:dyDescent="0.25">
      <c r="A63">
        <v>62</v>
      </c>
      <c r="B63">
        <v>339995</v>
      </c>
      <c r="C63">
        <v>2</v>
      </c>
      <c r="D63">
        <v>1.75</v>
      </c>
      <c r="E63">
        <v>1254</v>
      </c>
      <c r="J63">
        <v>37</v>
      </c>
      <c r="K63">
        <v>1226871.1077014767</v>
      </c>
      <c r="L63">
        <v>-396921.10770147666</v>
      </c>
      <c r="M63" s="1">
        <v>-0.5176354561394394</v>
      </c>
      <c r="O63" s="1">
        <v>26.071428571428573</v>
      </c>
      <c r="P63" s="1">
        <v>908000</v>
      </c>
    </row>
    <row r="64" spans="1:16" x14ac:dyDescent="0.25">
      <c r="A64">
        <v>63</v>
      </c>
      <c r="B64">
        <v>975000</v>
      </c>
      <c r="C64">
        <v>2</v>
      </c>
      <c r="D64">
        <v>1.75</v>
      </c>
      <c r="E64">
        <v>1474</v>
      </c>
      <c r="J64">
        <v>38</v>
      </c>
      <c r="K64">
        <v>956318.51063897694</v>
      </c>
      <c r="L64">
        <v>-6318.5106389769353</v>
      </c>
      <c r="M64" s="1">
        <v>-8.2401390938085361E-3</v>
      </c>
      <c r="O64" s="1">
        <v>26.785714285714288</v>
      </c>
      <c r="P64" s="1">
        <v>949000</v>
      </c>
    </row>
    <row r="65" spans="1:16" x14ac:dyDescent="0.25">
      <c r="A65">
        <v>64</v>
      </c>
      <c r="B65">
        <v>3900000</v>
      </c>
      <c r="C65">
        <v>6</v>
      </c>
      <c r="D65">
        <v>6.25</v>
      </c>
      <c r="E65">
        <v>4848</v>
      </c>
      <c r="J65">
        <v>39</v>
      </c>
      <c r="K65">
        <v>2290146.6861530519</v>
      </c>
      <c r="L65">
        <v>-302146.68615305191</v>
      </c>
      <c r="M65" s="1">
        <v>-0.39403759254215442</v>
      </c>
      <c r="O65" s="1">
        <v>27.5</v>
      </c>
      <c r="P65" s="1">
        <v>949950</v>
      </c>
    </row>
    <row r="66" spans="1:16" x14ac:dyDescent="0.25">
      <c r="A66">
        <v>65</v>
      </c>
      <c r="B66">
        <v>2949995</v>
      </c>
      <c r="C66">
        <v>6</v>
      </c>
      <c r="D66">
        <v>4.5</v>
      </c>
      <c r="E66">
        <v>5761</v>
      </c>
      <c r="J66">
        <v>40</v>
      </c>
      <c r="K66">
        <v>1737583.9021318781</v>
      </c>
      <c r="L66">
        <v>260416.09786812193</v>
      </c>
      <c r="M66" s="1">
        <v>0.33961561375919913</v>
      </c>
      <c r="O66" s="1">
        <v>28.214285714285715</v>
      </c>
      <c r="P66" s="1">
        <v>949950</v>
      </c>
    </row>
    <row r="67" spans="1:16" x14ac:dyDescent="0.25">
      <c r="A67">
        <v>66</v>
      </c>
      <c r="B67">
        <v>1650000</v>
      </c>
      <c r="C67">
        <v>4</v>
      </c>
      <c r="D67">
        <v>3.75</v>
      </c>
      <c r="E67">
        <v>3914</v>
      </c>
      <c r="J67">
        <v>41</v>
      </c>
      <c r="K67">
        <v>2004731.0327264108</v>
      </c>
      <c r="L67">
        <v>-204731.03272641078</v>
      </c>
      <c r="M67" s="1">
        <v>-0.26699522765349742</v>
      </c>
      <c r="O67" s="1">
        <v>28.928571428571431</v>
      </c>
      <c r="P67" s="1">
        <v>950000</v>
      </c>
    </row>
    <row r="68" spans="1:16" x14ac:dyDescent="0.25">
      <c r="A68">
        <v>67</v>
      </c>
      <c r="B68">
        <v>2198800</v>
      </c>
      <c r="C68">
        <v>5</v>
      </c>
      <c r="D68">
        <v>3.25</v>
      </c>
      <c r="E68">
        <v>3850</v>
      </c>
      <c r="J68">
        <v>42</v>
      </c>
      <c r="K68">
        <v>1897957.9060926591</v>
      </c>
      <c r="L68">
        <v>-609957.9060926591</v>
      </c>
      <c r="M68" s="1">
        <v>-0.79546245543483418</v>
      </c>
      <c r="O68" s="1">
        <v>29.642857142857142</v>
      </c>
      <c r="P68" s="1">
        <v>950000</v>
      </c>
    </row>
    <row r="69" spans="1:16" x14ac:dyDescent="0.25">
      <c r="A69">
        <v>68</v>
      </c>
      <c r="B69">
        <v>2988000</v>
      </c>
      <c r="C69">
        <v>6</v>
      </c>
      <c r="D69">
        <v>4.25</v>
      </c>
      <c r="E69">
        <v>5130</v>
      </c>
      <c r="J69">
        <v>43</v>
      </c>
      <c r="K69">
        <v>1207066.6816245725</v>
      </c>
      <c r="L69">
        <v>-437076.68162457249</v>
      </c>
      <c r="M69" s="1">
        <v>-0.57000341647440789</v>
      </c>
      <c r="O69" s="1">
        <v>30.357142857142858</v>
      </c>
      <c r="P69" s="1">
        <v>950000</v>
      </c>
    </row>
    <row r="70" spans="1:16" x14ac:dyDescent="0.25">
      <c r="A70">
        <v>69</v>
      </c>
      <c r="B70">
        <v>3800000</v>
      </c>
      <c r="C70">
        <v>5</v>
      </c>
      <c r="D70">
        <v>5</v>
      </c>
      <c r="E70">
        <v>4568</v>
      </c>
      <c r="J70">
        <v>44</v>
      </c>
      <c r="K70">
        <v>2515371.1146725104</v>
      </c>
      <c r="L70">
        <v>270578.88532748958</v>
      </c>
      <c r="M70" s="1">
        <v>0.35286917730143946</v>
      </c>
      <c r="O70" s="1">
        <v>31.071428571428573</v>
      </c>
      <c r="P70" s="1">
        <v>975000</v>
      </c>
    </row>
    <row r="71" spans="1:16" x14ac:dyDescent="0.25">
      <c r="A71">
        <v>70</v>
      </c>
      <c r="B71">
        <v>3078950</v>
      </c>
      <c r="C71">
        <v>5</v>
      </c>
      <c r="D71">
        <v>5</v>
      </c>
      <c r="E71">
        <v>4998</v>
      </c>
      <c r="J71">
        <v>45</v>
      </c>
      <c r="K71">
        <v>2529329.7565092864</v>
      </c>
      <c r="L71">
        <v>-1031329.7565092864</v>
      </c>
      <c r="M71" s="1">
        <v>-1.3449847805583841</v>
      </c>
      <c r="O71" s="1">
        <v>31.785714285714288</v>
      </c>
      <c r="P71" s="1">
        <v>979000</v>
      </c>
    </row>
    <row r="72" spans="1:16" x14ac:dyDescent="0.25">
      <c r="A72">
        <v>71</v>
      </c>
      <c r="B72">
        <v>305000</v>
      </c>
      <c r="C72">
        <v>2</v>
      </c>
      <c r="D72">
        <v>1</v>
      </c>
      <c r="E72">
        <v>889</v>
      </c>
      <c r="J72">
        <v>46</v>
      </c>
      <c r="K72">
        <v>969053.50418874878</v>
      </c>
      <c r="L72">
        <v>1384946.4958112512</v>
      </c>
      <c r="M72" s="1">
        <v>1.8061458490818076</v>
      </c>
      <c r="O72" s="1">
        <v>32.5</v>
      </c>
      <c r="P72" s="1">
        <v>985000</v>
      </c>
    </row>
    <row r="73" spans="1:16" x14ac:dyDescent="0.25">
      <c r="A73">
        <v>72</v>
      </c>
      <c r="B73">
        <v>2649950</v>
      </c>
      <c r="C73">
        <v>5</v>
      </c>
      <c r="D73">
        <v>5</v>
      </c>
      <c r="E73">
        <v>4309</v>
      </c>
      <c r="J73">
        <v>47</v>
      </c>
      <c r="K73">
        <v>1153764.6660270335</v>
      </c>
      <c r="L73">
        <v>-261764.66602703347</v>
      </c>
      <c r="M73" s="1">
        <v>-0.34137431764399812</v>
      </c>
      <c r="O73" s="1">
        <v>33.214285714285715</v>
      </c>
      <c r="P73" s="1">
        <v>998000</v>
      </c>
    </row>
    <row r="74" spans="1:16" x14ac:dyDescent="0.25">
      <c r="A74">
        <v>73</v>
      </c>
      <c r="B74">
        <v>707990</v>
      </c>
      <c r="C74">
        <v>2</v>
      </c>
      <c r="D74">
        <v>1.75</v>
      </c>
      <c r="E74">
        <v>1360</v>
      </c>
      <c r="J74">
        <v>48</v>
      </c>
      <c r="K74">
        <v>2751670.4310955349</v>
      </c>
      <c r="L74">
        <v>2048329.5689044651</v>
      </c>
      <c r="M74" s="1">
        <v>2.6712814968792333</v>
      </c>
      <c r="O74" s="1">
        <v>33.928571428571423</v>
      </c>
      <c r="P74" s="1">
        <v>999950</v>
      </c>
    </row>
    <row r="75" spans="1:16" x14ac:dyDescent="0.25">
      <c r="A75">
        <v>74</v>
      </c>
      <c r="B75">
        <v>3198000</v>
      </c>
      <c r="C75">
        <v>5</v>
      </c>
      <c r="D75">
        <v>5</v>
      </c>
      <c r="E75">
        <v>6200</v>
      </c>
      <c r="J75">
        <v>49</v>
      </c>
      <c r="K75">
        <v>949243.51422243705</v>
      </c>
      <c r="L75">
        <v>425706.48577756295</v>
      </c>
      <c r="M75" s="1">
        <v>0.55517523928891011</v>
      </c>
      <c r="O75" s="1">
        <v>34.642857142857139</v>
      </c>
      <c r="P75" s="1">
        <v>1049000</v>
      </c>
    </row>
    <row r="76" spans="1:16" x14ac:dyDescent="0.25">
      <c r="A76">
        <v>75</v>
      </c>
      <c r="B76">
        <v>1988000</v>
      </c>
      <c r="C76">
        <v>3</v>
      </c>
      <c r="D76">
        <v>3</v>
      </c>
      <c r="E76">
        <v>3390</v>
      </c>
      <c r="J76">
        <v>50</v>
      </c>
      <c r="K76">
        <v>3184623.1480894061</v>
      </c>
      <c r="L76">
        <v>404264.85191059392</v>
      </c>
      <c r="M76" s="1">
        <v>0.5272126298137525</v>
      </c>
      <c r="O76" s="1">
        <v>35.357142857142854</v>
      </c>
      <c r="P76" s="1">
        <v>1088000</v>
      </c>
    </row>
    <row r="77" spans="1:16" x14ac:dyDescent="0.25">
      <c r="A77">
        <v>76</v>
      </c>
      <c r="B77">
        <v>1198888</v>
      </c>
      <c r="C77">
        <v>4</v>
      </c>
      <c r="D77">
        <v>3</v>
      </c>
      <c r="E77">
        <v>2620</v>
      </c>
      <c r="J77">
        <v>51</v>
      </c>
      <c r="K77">
        <v>1269374.8415673096</v>
      </c>
      <c r="L77">
        <v>-61374.841567309573</v>
      </c>
      <c r="M77" s="1">
        <v>-8.0040576058439533E-2</v>
      </c>
      <c r="O77" s="1">
        <v>36.071428571428569</v>
      </c>
      <c r="P77" s="1">
        <v>1098888</v>
      </c>
    </row>
    <row r="78" spans="1:16" x14ac:dyDescent="0.25">
      <c r="A78">
        <v>77</v>
      </c>
      <c r="B78">
        <v>675000</v>
      </c>
      <c r="C78">
        <v>4</v>
      </c>
      <c r="D78">
        <v>1.75</v>
      </c>
      <c r="E78">
        <v>1700</v>
      </c>
      <c r="J78">
        <v>52</v>
      </c>
      <c r="K78">
        <v>1920220.7565223868</v>
      </c>
      <c r="L78">
        <v>-832220.7565223868</v>
      </c>
      <c r="M78" s="1">
        <v>-1.0853213965007091</v>
      </c>
      <c r="O78" s="1">
        <v>36.785714285714285</v>
      </c>
      <c r="P78" s="1">
        <v>1195000</v>
      </c>
    </row>
    <row r="79" spans="1:16" x14ac:dyDescent="0.25">
      <c r="A79">
        <v>78</v>
      </c>
      <c r="B79">
        <v>3588888</v>
      </c>
      <c r="C79">
        <v>5</v>
      </c>
      <c r="D79">
        <v>4.5</v>
      </c>
      <c r="E79">
        <v>5102</v>
      </c>
      <c r="J79">
        <v>53</v>
      </c>
      <c r="K79">
        <v>844161.99304385402</v>
      </c>
      <c r="L79">
        <v>-294211.99304385402</v>
      </c>
      <c r="M79" s="1">
        <v>-0.38368974656668869</v>
      </c>
      <c r="O79" s="1">
        <v>37.5</v>
      </c>
      <c r="P79" s="1">
        <v>1198888</v>
      </c>
    </row>
    <row r="80" spans="1:16" x14ac:dyDescent="0.25">
      <c r="A80">
        <v>79</v>
      </c>
      <c r="B80">
        <v>3498000</v>
      </c>
      <c r="C80">
        <v>6</v>
      </c>
      <c r="D80">
        <v>6</v>
      </c>
      <c r="E80">
        <v>6389</v>
      </c>
      <c r="J80">
        <v>54</v>
      </c>
      <c r="K80">
        <v>1689107.9161750218</v>
      </c>
      <c r="L80">
        <v>1810892.0838249782</v>
      </c>
      <c r="M80" s="1">
        <v>2.3616329080061043</v>
      </c>
      <c r="O80" s="1">
        <v>38.214285714285715</v>
      </c>
      <c r="P80" s="1">
        <v>1208000</v>
      </c>
    </row>
    <row r="81" spans="1:16" x14ac:dyDescent="0.25">
      <c r="A81">
        <v>80</v>
      </c>
      <c r="B81">
        <v>4588000</v>
      </c>
      <c r="C81">
        <v>6</v>
      </c>
      <c r="D81">
        <v>5.25</v>
      </c>
      <c r="E81">
        <v>8277</v>
      </c>
      <c r="J81">
        <v>55</v>
      </c>
      <c r="K81">
        <v>3314617.2950468445</v>
      </c>
      <c r="L81">
        <v>674182.70495315548</v>
      </c>
      <c r="M81" s="1">
        <v>0.8792197371932543</v>
      </c>
      <c r="O81" s="1">
        <v>38.928571428571423</v>
      </c>
      <c r="P81" s="1">
        <v>1239000</v>
      </c>
    </row>
    <row r="82" spans="1:16" x14ac:dyDescent="0.25">
      <c r="A82">
        <v>81</v>
      </c>
      <c r="B82">
        <v>2788880</v>
      </c>
      <c r="C82">
        <v>5</v>
      </c>
      <c r="D82">
        <v>4.25</v>
      </c>
      <c r="E82">
        <v>4397</v>
      </c>
      <c r="J82">
        <v>56</v>
      </c>
      <c r="K82">
        <v>8018380.1889185123</v>
      </c>
      <c r="L82">
        <v>-2438380.1889185123</v>
      </c>
      <c r="M82" s="1">
        <v>-3.1799569658600717</v>
      </c>
      <c r="O82" s="1">
        <v>39.642857142857139</v>
      </c>
      <c r="P82" s="1">
        <v>1250000</v>
      </c>
    </row>
    <row r="83" spans="1:16" x14ac:dyDescent="0.25">
      <c r="A83">
        <v>82</v>
      </c>
      <c r="B83">
        <v>689888</v>
      </c>
      <c r="C83">
        <v>2</v>
      </c>
      <c r="D83">
        <v>2</v>
      </c>
      <c r="E83">
        <v>1558</v>
      </c>
      <c r="J83">
        <v>57</v>
      </c>
      <c r="K83">
        <v>4843997.5417186888</v>
      </c>
      <c r="L83">
        <v>1136002.4582813112</v>
      </c>
      <c r="M83" s="1">
        <v>1.4814912567215515</v>
      </c>
      <c r="O83" s="1">
        <v>40.357142857142854</v>
      </c>
      <c r="P83" s="1">
        <v>1288000</v>
      </c>
    </row>
    <row r="84" spans="1:16" x14ac:dyDescent="0.25">
      <c r="A84">
        <v>83</v>
      </c>
      <c r="B84">
        <v>2350000</v>
      </c>
      <c r="C84">
        <v>5</v>
      </c>
      <c r="D84">
        <v>4.5</v>
      </c>
      <c r="E84">
        <v>3800</v>
      </c>
      <c r="J84">
        <v>58</v>
      </c>
      <c r="K84">
        <v>1292896.9890699724</v>
      </c>
      <c r="L84">
        <v>705991.01093002758</v>
      </c>
      <c r="M84" s="1">
        <v>0.92070180164860294</v>
      </c>
      <c r="O84" s="1">
        <v>41.071428571428569</v>
      </c>
      <c r="P84" s="1">
        <v>1300000</v>
      </c>
    </row>
    <row r="85" spans="1:16" x14ac:dyDescent="0.25">
      <c r="A85">
        <v>84</v>
      </c>
      <c r="B85">
        <v>985000</v>
      </c>
      <c r="C85">
        <v>4</v>
      </c>
      <c r="D85">
        <v>2.5</v>
      </c>
      <c r="E85">
        <v>2540</v>
      </c>
      <c r="J85">
        <v>59</v>
      </c>
      <c r="K85">
        <v>2232174.3431252027</v>
      </c>
      <c r="L85">
        <v>227825.65687479731</v>
      </c>
      <c r="M85" s="1">
        <v>0.29711354606353774</v>
      </c>
      <c r="O85" s="1">
        <v>41.785714285714285</v>
      </c>
      <c r="P85" s="1">
        <v>1325000</v>
      </c>
    </row>
    <row r="86" spans="1:16" x14ac:dyDescent="0.25">
      <c r="A86">
        <v>85</v>
      </c>
      <c r="B86">
        <v>1098888</v>
      </c>
      <c r="C86">
        <v>5</v>
      </c>
      <c r="D86">
        <v>2.5</v>
      </c>
      <c r="E86">
        <v>2420</v>
      </c>
      <c r="J86">
        <v>60</v>
      </c>
      <c r="K86">
        <v>1259596.314435049</v>
      </c>
      <c r="L86">
        <v>-64596.31443504896</v>
      </c>
      <c r="M86" s="1">
        <v>-8.4241785177777334E-2</v>
      </c>
      <c r="O86" s="1">
        <v>42.5</v>
      </c>
      <c r="P86" s="1">
        <v>1350000</v>
      </c>
    </row>
    <row r="87" spans="1:16" x14ac:dyDescent="0.25">
      <c r="A87">
        <v>86</v>
      </c>
      <c r="B87">
        <v>950000</v>
      </c>
      <c r="C87">
        <v>4</v>
      </c>
      <c r="D87">
        <v>3.75</v>
      </c>
      <c r="E87">
        <v>2750</v>
      </c>
      <c r="J87">
        <v>61</v>
      </c>
      <c r="K87">
        <v>3383053.4092909778</v>
      </c>
      <c r="L87">
        <v>-883253.40929097775</v>
      </c>
      <c r="M87" s="1">
        <v>-1.1518744469213555</v>
      </c>
      <c r="O87" s="1">
        <v>43.214285714285715</v>
      </c>
      <c r="P87" s="1">
        <v>1374950</v>
      </c>
    </row>
    <row r="88" spans="1:16" x14ac:dyDescent="0.25">
      <c r="A88">
        <v>87</v>
      </c>
      <c r="B88">
        <v>1549000</v>
      </c>
      <c r="C88">
        <v>8</v>
      </c>
      <c r="D88">
        <v>4.75</v>
      </c>
      <c r="E88">
        <v>3470</v>
      </c>
      <c r="J88">
        <v>62</v>
      </c>
      <c r="K88">
        <v>797467.01669469068</v>
      </c>
      <c r="L88">
        <v>-457472.01669469068</v>
      </c>
      <c r="M88" s="1">
        <v>-0.59660151964224817</v>
      </c>
      <c r="O88" s="1">
        <v>43.928571428571423</v>
      </c>
      <c r="P88" s="1">
        <v>1399988</v>
      </c>
    </row>
    <row r="89" spans="1:16" x14ac:dyDescent="0.25">
      <c r="A89">
        <v>88</v>
      </c>
      <c r="B89">
        <v>1799000</v>
      </c>
      <c r="C89">
        <v>4</v>
      </c>
      <c r="D89">
        <v>2.5</v>
      </c>
      <c r="E89">
        <v>3560</v>
      </c>
      <c r="J89">
        <v>63</v>
      </c>
      <c r="K89">
        <v>953116.9378585685</v>
      </c>
      <c r="L89">
        <v>21883.062141431496</v>
      </c>
      <c r="M89" s="1">
        <v>2.8538287920497625E-2</v>
      </c>
      <c r="O89" s="1">
        <v>44.642857142857139</v>
      </c>
      <c r="P89" s="1">
        <v>1400000</v>
      </c>
    </row>
    <row r="90" spans="1:16" x14ac:dyDescent="0.25">
      <c r="A90">
        <v>89</v>
      </c>
      <c r="B90">
        <v>365000</v>
      </c>
      <c r="C90">
        <v>2</v>
      </c>
      <c r="D90">
        <v>1</v>
      </c>
      <c r="E90">
        <v>1012</v>
      </c>
      <c r="J90">
        <v>64</v>
      </c>
      <c r="K90">
        <v>2621219.4547487479</v>
      </c>
      <c r="L90">
        <v>1278780.5452512521</v>
      </c>
      <c r="M90" s="1">
        <v>1.6676919871472742</v>
      </c>
      <c r="O90" s="1">
        <v>45.357142857142854</v>
      </c>
      <c r="P90" s="1">
        <v>1479800</v>
      </c>
    </row>
    <row r="91" spans="1:16" x14ac:dyDescent="0.25">
      <c r="A91">
        <v>90</v>
      </c>
      <c r="B91">
        <v>2495000</v>
      </c>
      <c r="C91">
        <v>5</v>
      </c>
      <c r="D91">
        <v>4.5</v>
      </c>
      <c r="E91">
        <v>4645</v>
      </c>
      <c r="J91">
        <v>65</v>
      </c>
      <c r="K91">
        <v>2986512.1206474742</v>
      </c>
      <c r="L91">
        <v>-36517.120647474192</v>
      </c>
      <c r="M91" s="1">
        <v>-4.7622955888430116E-2</v>
      </c>
      <c r="O91" s="1">
        <v>46.071428571428569</v>
      </c>
      <c r="P91" s="1">
        <v>1490000</v>
      </c>
    </row>
    <row r="92" spans="1:16" x14ac:dyDescent="0.25">
      <c r="A92">
        <v>91</v>
      </c>
      <c r="B92">
        <v>4988000</v>
      </c>
      <c r="C92">
        <v>5</v>
      </c>
      <c r="D92">
        <v>4.75</v>
      </c>
      <c r="E92">
        <v>6500</v>
      </c>
      <c r="J92">
        <v>66</v>
      </c>
      <c r="K92">
        <v>2279821.9254789175</v>
      </c>
      <c r="L92">
        <v>-629821.92547891755</v>
      </c>
      <c r="M92" s="1">
        <v>-0.82136765557728131</v>
      </c>
      <c r="O92" s="1">
        <v>46.785714285714285</v>
      </c>
      <c r="P92" s="1">
        <v>1495555</v>
      </c>
    </row>
    <row r="93" spans="1:16" x14ac:dyDescent="0.25">
      <c r="A93">
        <v>92</v>
      </c>
      <c r="B93">
        <v>3499000</v>
      </c>
      <c r="C93">
        <v>5</v>
      </c>
      <c r="D93">
        <v>4.5</v>
      </c>
      <c r="E93">
        <v>7950</v>
      </c>
      <c r="J93">
        <v>67</v>
      </c>
      <c r="K93">
        <v>1794183.8734641972</v>
      </c>
      <c r="L93">
        <v>404616.12653580285</v>
      </c>
      <c r="M93" s="1">
        <v>0.52767073646850615</v>
      </c>
      <c r="O93" s="1">
        <v>47.5</v>
      </c>
      <c r="P93" s="1">
        <v>1498000</v>
      </c>
    </row>
    <row r="94" spans="1:16" x14ac:dyDescent="0.25">
      <c r="A94">
        <v>93</v>
      </c>
      <c r="B94">
        <v>2725000</v>
      </c>
      <c r="C94">
        <v>5</v>
      </c>
      <c r="D94">
        <v>3.5</v>
      </c>
      <c r="E94">
        <v>5030</v>
      </c>
      <c r="J94">
        <v>68</v>
      </c>
      <c r="K94">
        <v>2499986.3457736112</v>
      </c>
      <c r="L94">
        <v>488013.65422638878</v>
      </c>
      <c r="M94" s="1">
        <v>0.63643168782482873</v>
      </c>
      <c r="O94" s="1">
        <v>48.214285714285715</v>
      </c>
      <c r="P94" s="1">
        <v>1498000</v>
      </c>
    </row>
    <row r="95" spans="1:16" x14ac:dyDescent="0.25">
      <c r="A95">
        <v>94</v>
      </c>
      <c r="B95">
        <v>750000</v>
      </c>
      <c r="C95">
        <v>6</v>
      </c>
      <c r="D95">
        <v>2.75</v>
      </c>
      <c r="E95">
        <v>2480</v>
      </c>
      <c r="J95">
        <v>69</v>
      </c>
      <c r="K95">
        <v>2582823.1231031287</v>
      </c>
      <c r="L95">
        <v>1217176.8768968713</v>
      </c>
      <c r="M95" s="1">
        <v>1.5873529919420464</v>
      </c>
      <c r="O95" s="1">
        <v>48.928571428571423</v>
      </c>
      <c r="P95" s="1">
        <v>1500000</v>
      </c>
    </row>
    <row r="96" spans="1:16" x14ac:dyDescent="0.25">
      <c r="A96">
        <v>95</v>
      </c>
      <c r="B96">
        <v>1695000</v>
      </c>
      <c r="C96">
        <v>4</v>
      </c>
      <c r="D96">
        <v>3.5</v>
      </c>
      <c r="E96">
        <v>4987</v>
      </c>
      <c r="J96">
        <v>70</v>
      </c>
      <c r="K96">
        <v>2887047.9690143447</v>
      </c>
      <c r="L96">
        <v>191902.03098565526</v>
      </c>
      <c r="M96" s="1">
        <v>0.25026458259824846</v>
      </c>
      <c r="O96" s="1">
        <v>49.642857142857139</v>
      </c>
      <c r="P96" s="1">
        <v>1549000</v>
      </c>
    </row>
    <row r="97" spans="1:16" x14ac:dyDescent="0.25">
      <c r="A97">
        <v>96</v>
      </c>
      <c r="B97">
        <v>908000</v>
      </c>
      <c r="C97">
        <v>4</v>
      </c>
      <c r="D97">
        <v>2.75</v>
      </c>
      <c r="E97">
        <v>2270</v>
      </c>
      <c r="J97">
        <v>71</v>
      </c>
      <c r="K97">
        <v>418949.14452039846</v>
      </c>
      <c r="L97">
        <v>-113949.14452039846</v>
      </c>
      <c r="M97" s="1">
        <v>-0.14860413380907209</v>
      </c>
      <c r="O97" s="1">
        <v>50.357142857142854</v>
      </c>
      <c r="P97" s="1">
        <v>1575000</v>
      </c>
    </row>
    <row r="98" spans="1:16" x14ac:dyDescent="0.25">
      <c r="A98">
        <v>97</v>
      </c>
      <c r="B98">
        <v>530000</v>
      </c>
      <c r="C98">
        <v>2</v>
      </c>
      <c r="D98">
        <v>2</v>
      </c>
      <c r="E98">
        <v>978</v>
      </c>
      <c r="J98">
        <v>72</v>
      </c>
      <c r="K98">
        <v>2399580.7159147453</v>
      </c>
      <c r="L98">
        <v>250369.28408525465</v>
      </c>
      <c r="M98" s="1">
        <v>0.32651329459719108</v>
      </c>
      <c r="O98" s="1">
        <v>51.071428571428569</v>
      </c>
      <c r="P98" s="1">
        <v>1649000</v>
      </c>
    </row>
    <row r="99" spans="1:16" x14ac:dyDescent="0.25">
      <c r="A99">
        <v>98</v>
      </c>
      <c r="B99">
        <v>1999000</v>
      </c>
      <c r="C99">
        <v>5</v>
      </c>
      <c r="D99">
        <v>2.5</v>
      </c>
      <c r="E99">
        <v>3360</v>
      </c>
      <c r="J99">
        <v>73</v>
      </c>
      <c r="K99">
        <v>872461.97871001367</v>
      </c>
      <c r="L99">
        <v>-164471.97871001367</v>
      </c>
      <c r="M99" s="1">
        <v>-0.21449231615504069</v>
      </c>
      <c r="O99" s="1">
        <v>51.785714285714285</v>
      </c>
      <c r="P99" s="1">
        <v>1649995</v>
      </c>
    </row>
    <row r="100" spans="1:16" x14ac:dyDescent="0.25">
      <c r="A100">
        <v>99</v>
      </c>
      <c r="B100">
        <v>1690000</v>
      </c>
      <c r="C100">
        <v>4</v>
      </c>
      <c r="D100">
        <v>2.25</v>
      </c>
      <c r="E100">
        <v>2340</v>
      </c>
      <c r="J100">
        <v>74</v>
      </c>
      <c r="K100">
        <v>3737462.5382824405</v>
      </c>
      <c r="L100">
        <v>-539462.53828244051</v>
      </c>
      <c r="M100" s="1">
        <v>-0.7035275566246536</v>
      </c>
      <c r="O100" s="1">
        <v>52.5</v>
      </c>
      <c r="P100" s="1">
        <v>1649999</v>
      </c>
    </row>
    <row r="101" spans="1:16" x14ac:dyDescent="0.25">
      <c r="A101">
        <v>100</v>
      </c>
      <c r="B101">
        <v>698000</v>
      </c>
      <c r="C101">
        <v>5</v>
      </c>
      <c r="D101">
        <v>2.75</v>
      </c>
      <c r="E101">
        <v>3006</v>
      </c>
      <c r="J101">
        <v>75</v>
      </c>
      <c r="K101">
        <v>2148982.6832501153</v>
      </c>
      <c r="L101">
        <v>-160982.68325011525</v>
      </c>
      <c r="M101" s="1">
        <v>-0.20994183241420566</v>
      </c>
      <c r="O101" s="1">
        <v>53.214285714285715</v>
      </c>
      <c r="P101" s="1">
        <v>1650000</v>
      </c>
    </row>
    <row r="102" spans="1:16" x14ac:dyDescent="0.25">
      <c r="A102">
        <v>101</v>
      </c>
      <c r="B102">
        <v>2698000</v>
      </c>
      <c r="C102">
        <v>5</v>
      </c>
      <c r="D102">
        <v>4.5</v>
      </c>
      <c r="E102">
        <v>4400</v>
      </c>
      <c r="J102">
        <v>76</v>
      </c>
      <c r="K102">
        <v>1244036.8862080686</v>
      </c>
      <c r="L102">
        <v>-45148.886208068579</v>
      </c>
      <c r="M102" s="1">
        <v>-5.8879872732992167E-2</v>
      </c>
      <c r="O102" s="1">
        <v>53.928571428571423</v>
      </c>
      <c r="P102" s="1">
        <v>1690000</v>
      </c>
    </row>
    <row r="103" spans="1:16" x14ac:dyDescent="0.25">
      <c r="A103">
        <v>102</v>
      </c>
      <c r="B103">
        <v>1399988</v>
      </c>
      <c r="C103">
        <v>4</v>
      </c>
      <c r="D103">
        <v>3</v>
      </c>
      <c r="E103">
        <v>3580</v>
      </c>
      <c r="J103">
        <v>77</v>
      </c>
      <c r="K103">
        <v>392669.71093542152</v>
      </c>
      <c r="L103">
        <v>282330.28906457848</v>
      </c>
      <c r="M103" s="1">
        <v>0.36819449791477832</v>
      </c>
      <c r="O103" s="1">
        <v>54.642857142857139</v>
      </c>
      <c r="P103" s="1">
        <v>1695000</v>
      </c>
    </row>
    <row r="104" spans="1:16" x14ac:dyDescent="0.25">
      <c r="A104">
        <v>103</v>
      </c>
      <c r="B104">
        <v>1500000</v>
      </c>
      <c r="C104">
        <v>4</v>
      </c>
      <c r="D104">
        <v>2.75</v>
      </c>
      <c r="E104">
        <v>2140</v>
      </c>
      <c r="J104">
        <v>78</v>
      </c>
      <c r="K104">
        <v>2880440.929765969</v>
      </c>
      <c r="L104">
        <v>708447.07023403095</v>
      </c>
      <c r="M104" s="1">
        <v>0.92390481442233907</v>
      </c>
      <c r="O104" s="1">
        <v>55.357142857142854</v>
      </c>
      <c r="P104" s="1">
        <v>1799000</v>
      </c>
    </row>
    <row r="105" spans="1:16" x14ac:dyDescent="0.25">
      <c r="A105">
        <v>104</v>
      </c>
      <c r="B105">
        <v>3250000</v>
      </c>
      <c r="C105">
        <v>5</v>
      </c>
      <c r="D105">
        <v>5</v>
      </c>
      <c r="E105">
        <v>6494</v>
      </c>
      <c r="J105">
        <v>79</v>
      </c>
      <c r="K105">
        <v>3671382.9015473509</v>
      </c>
      <c r="L105">
        <v>-173382.90154735092</v>
      </c>
      <c r="M105" s="1">
        <v>-0.22611328948709525</v>
      </c>
      <c r="O105" s="1">
        <v>56.071428571428569</v>
      </c>
      <c r="P105" s="1">
        <v>1800000</v>
      </c>
    </row>
    <row r="106" spans="1:16" x14ac:dyDescent="0.25">
      <c r="A106">
        <v>105</v>
      </c>
      <c r="B106">
        <v>1998000</v>
      </c>
      <c r="C106">
        <v>3</v>
      </c>
      <c r="D106">
        <v>2.75</v>
      </c>
      <c r="E106">
        <v>3580</v>
      </c>
      <c r="J106">
        <v>80</v>
      </c>
      <c r="K106">
        <v>4886861.7220194992</v>
      </c>
      <c r="L106">
        <v>-298861.72201949917</v>
      </c>
      <c r="M106" s="1">
        <v>-0.38975358276116756</v>
      </c>
      <c r="O106" s="1">
        <v>56.785714285714285</v>
      </c>
      <c r="P106" s="1">
        <v>1850000</v>
      </c>
    </row>
    <row r="107" spans="1:16" x14ac:dyDescent="0.25">
      <c r="A107">
        <v>106</v>
      </c>
      <c r="B107">
        <v>379800</v>
      </c>
      <c r="C107">
        <v>2</v>
      </c>
      <c r="D107">
        <v>1.5</v>
      </c>
      <c r="E107">
        <v>1018</v>
      </c>
      <c r="J107">
        <v>81</v>
      </c>
      <c r="K107">
        <v>2341560.181409711</v>
      </c>
      <c r="L107">
        <v>447319.81859028898</v>
      </c>
      <c r="M107" s="1">
        <v>0.58336176596166966</v>
      </c>
      <c r="O107" s="1">
        <v>57.5</v>
      </c>
      <c r="P107" s="1">
        <v>1898000</v>
      </c>
    </row>
    <row r="108" spans="1:16" x14ac:dyDescent="0.25">
      <c r="A108">
        <v>107</v>
      </c>
      <c r="B108">
        <v>1479800</v>
      </c>
      <c r="C108">
        <v>5</v>
      </c>
      <c r="D108">
        <v>4.5</v>
      </c>
      <c r="E108">
        <v>3770</v>
      </c>
      <c r="J108">
        <v>82</v>
      </c>
      <c r="K108">
        <v>1052640.4087476989</v>
      </c>
      <c r="L108">
        <v>-362752.40874769888</v>
      </c>
      <c r="M108" s="1">
        <v>-0.47307513993188649</v>
      </c>
      <c r="O108" s="1">
        <v>58.214285714285715</v>
      </c>
      <c r="P108" s="1">
        <v>1988000</v>
      </c>
    </row>
    <row r="109" spans="1:16" x14ac:dyDescent="0.25">
      <c r="A109">
        <v>108</v>
      </c>
      <c r="B109">
        <v>2750000</v>
      </c>
      <c r="C109">
        <v>4</v>
      </c>
      <c r="D109">
        <v>4.25</v>
      </c>
      <c r="E109">
        <v>6340</v>
      </c>
      <c r="J109">
        <v>83</v>
      </c>
      <c r="K109">
        <v>1959276.396332474</v>
      </c>
      <c r="L109">
        <v>390723.60366752604</v>
      </c>
      <c r="M109" s="1">
        <v>0.50955312500286298</v>
      </c>
      <c r="O109" s="1">
        <v>58.928571428571423</v>
      </c>
      <c r="P109" s="1">
        <v>1988000</v>
      </c>
    </row>
    <row r="110" spans="1:16" x14ac:dyDescent="0.25">
      <c r="A110">
        <v>109</v>
      </c>
      <c r="B110">
        <v>1350000</v>
      </c>
      <c r="C110">
        <v>3</v>
      </c>
      <c r="D110">
        <v>2.5</v>
      </c>
      <c r="E110">
        <v>3030</v>
      </c>
      <c r="J110">
        <v>84</v>
      </c>
      <c r="K110">
        <v>1107249.9128953589</v>
      </c>
      <c r="L110">
        <v>-122249.91289535887</v>
      </c>
      <c r="M110" s="1">
        <v>-0.15942938835137285</v>
      </c>
      <c r="O110" s="1">
        <v>59.642857142857139</v>
      </c>
      <c r="P110" s="1">
        <v>1988888</v>
      </c>
    </row>
    <row r="111" spans="1:16" x14ac:dyDescent="0.25">
      <c r="A111">
        <v>110</v>
      </c>
      <c r="B111">
        <v>3699000</v>
      </c>
      <c r="C111">
        <v>5</v>
      </c>
      <c r="D111">
        <v>5.25</v>
      </c>
      <c r="E111">
        <v>6348</v>
      </c>
      <c r="J111">
        <v>85</v>
      </c>
      <c r="K111">
        <v>662178.88292840589</v>
      </c>
      <c r="L111">
        <v>436709.11707159411</v>
      </c>
      <c r="M111" s="1">
        <v>0.5695240656881938</v>
      </c>
      <c r="O111" s="1">
        <v>60.357142857142854</v>
      </c>
      <c r="P111" s="1">
        <v>1998000</v>
      </c>
    </row>
    <row r="112" spans="1:16" x14ac:dyDescent="0.25">
      <c r="A112">
        <v>111</v>
      </c>
      <c r="B112">
        <v>891990</v>
      </c>
      <c r="C112">
        <v>3</v>
      </c>
      <c r="D112">
        <v>3</v>
      </c>
      <c r="E112">
        <v>1796</v>
      </c>
      <c r="J112">
        <v>86</v>
      </c>
      <c r="K112">
        <v>1456292.3425936732</v>
      </c>
      <c r="L112">
        <v>-506292.34259367315</v>
      </c>
      <c r="M112" s="1">
        <v>-0.6602694152901718</v>
      </c>
      <c r="O112" s="1">
        <v>61.071428571428569</v>
      </c>
      <c r="P112" s="1">
        <v>1998000</v>
      </c>
    </row>
    <row r="113" spans="1:16" x14ac:dyDescent="0.25">
      <c r="A113">
        <v>112</v>
      </c>
      <c r="B113">
        <v>3298000</v>
      </c>
      <c r="C113">
        <v>5</v>
      </c>
      <c r="D113">
        <v>4.5</v>
      </c>
      <c r="E113">
        <v>9116</v>
      </c>
      <c r="J113">
        <v>87</v>
      </c>
      <c r="K113">
        <v>685381.79667142965</v>
      </c>
      <c r="L113">
        <v>863618.20332857035</v>
      </c>
      <c r="M113" s="1">
        <v>1.1262676484983629</v>
      </c>
      <c r="O113" s="1">
        <v>61.785714285714285</v>
      </c>
      <c r="P113" s="1">
        <v>1998888</v>
      </c>
    </row>
    <row r="114" spans="1:16" x14ac:dyDescent="0.25">
      <c r="A114">
        <v>113</v>
      </c>
      <c r="B114">
        <v>1049000</v>
      </c>
      <c r="C114">
        <v>4</v>
      </c>
      <c r="D114">
        <v>2.5</v>
      </c>
      <c r="E114">
        <v>2150</v>
      </c>
      <c r="J114">
        <v>88</v>
      </c>
      <c r="K114">
        <v>1828899.5473824285</v>
      </c>
      <c r="L114">
        <v>-29899.547382428544</v>
      </c>
      <c r="M114" s="1">
        <v>-3.8992801207504542E-2</v>
      </c>
      <c r="O114" s="1">
        <v>62.5</v>
      </c>
      <c r="P114" s="1">
        <v>1999000</v>
      </c>
    </row>
    <row r="115" spans="1:16" x14ac:dyDescent="0.25">
      <c r="A115">
        <v>114</v>
      </c>
      <c r="B115">
        <v>9988000</v>
      </c>
      <c r="C115">
        <v>5</v>
      </c>
      <c r="D115">
        <v>5.75</v>
      </c>
      <c r="E115">
        <v>14140</v>
      </c>
      <c r="J115">
        <v>89</v>
      </c>
      <c r="K115">
        <v>505971.60044383921</v>
      </c>
      <c r="L115">
        <v>-140971.60044383921</v>
      </c>
      <c r="M115" s="1">
        <v>-0.18384484292363579</v>
      </c>
      <c r="O115" s="1">
        <v>63.214285714285715</v>
      </c>
      <c r="P115" s="1">
        <v>2100000</v>
      </c>
    </row>
    <row r="116" spans="1:16" x14ac:dyDescent="0.25">
      <c r="A116">
        <v>115</v>
      </c>
      <c r="B116">
        <v>2490000</v>
      </c>
      <c r="C116">
        <v>6</v>
      </c>
      <c r="D116">
        <v>4.5</v>
      </c>
      <c r="E116">
        <v>5400</v>
      </c>
      <c r="J116">
        <v>90</v>
      </c>
      <c r="K116">
        <v>2557113.5935300956</v>
      </c>
      <c r="L116">
        <v>-62113.593530095648</v>
      </c>
      <c r="M116" s="1">
        <v>-8.1004002295570476E-2</v>
      </c>
      <c r="O116" s="1">
        <v>63.928571428571423</v>
      </c>
      <c r="P116" s="1">
        <v>2198800</v>
      </c>
    </row>
    <row r="117" spans="1:16" x14ac:dyDescent="0.25">
      <c r="A117">
        <v>116</v>
      </c>
      <c r="B117">
        <v>3898000</v>
      </c>
      <c r="C117">
        <v>5</v>
      </c>
      <c r="D117">
        <v>4.25</v>
      </c>
      <c r="E117">
        <v>5450</v>
      </c>
      <c r="J117">
        <v>91</v>
      </c>
      <c r="K117">
        <v>3909618.9297884419</v>
      </c>
      <c r="L117">
        <v>1078381.0702115581</v>
      </c>
      <c r="M117" s="1">
        <v>1.4063456599816901</v>
      </c>
      <c r="O117" s="1">
        <v>64.642857142857153</v>
      </c>
      <c r="P117" s="1">
        <v>2298000</v>
      </c>
    </row>
    <row r="118" spans="1:16" x14ac:dyDescent="0.25">
      <c r="A118">
        <v>117</v>
      </c>
      <c r="B118">
        <v>799000</v>
      </c>
      <c r="C118">
        <v>3</v>
      </c>
      <c r="D118">
        <v>2</v>
      </c>
      <c r="E118">
        <v>1250</v>
      </c>
      <c r="J118">
        <v>92</v>
      </c>
      <c r="K118">
        <v>4895399.9091965333</v>
      </c>
      <c r="L118">
        <v>-1396399.9091965333</v>
      </c>
      <c r="M118" s="1">
        <v>-1.821082552489637</v>
      </c>
      <c r="O118" s="1">
        <v>65.357142857142861</v>
      </c>
      <c r="P118" s="1">
        <v>2350000</v>
      </c>
    </row>
    <row r="119" spans="1:16" x14ac:dyDescent="0.25">
      <c r="A119">
        <v>118</v>
      </c>
      <c r="B119">
        <v>1649995</v>
      </c>
      <c r="C119">
        <v>6</v>
      </c>
      <c r="D119">
        <v>3.25</v>
      </c>
      <c r="E119">
        <v>4194</v>
      </c>
      <c r="J119">
        <v>93</v>
      </c>
      <c r="K119">
        <v>2669126.9516061004</v>
      </c>
      <c r="L119">
        <v>55873.048393899575</v>
      </c>
      <c r="M119" s="1">
        <v>7.2865540103826482E-2</v>
      </c>
      <c r="O119" s="1">
        <v>66.071428571428584</v>
      </c>
      <c r="P119" s="1">
        <v>2350000</v>
      </c>
    </row>
    <row r="120" spans="1:16" x14ac:dyDescent="0.25">
      <c r="A120">
        <v>119</v>
      </c>
      <c r="B120">
        <v>1239000</v>
      </c>
      <c r="C120">
        <v>8</v>
      </c>
      <c r="D120">
        <v>3.25</v>
      </c>
      <c r="E120">
        <v>3820</v>
      </c>
      <c r="J120">
        <v>94</v>
      </c>
      <c r="K120">
        <v>384551.28944936604</v>
      </c>
      <c r="L120">
        <v>365448.71055063396</v>
      </c>
      <c r="M120" s="1">
        <v>0.47659145938824959</v>
      </c>
      <c r="O120" s="1">
        <v>66.785714285714292</v>
      </c>
      <c r="P120" s="1">
        <v>2354000</v>
      </c>
    </row>
    <row r="121" spans="1:16" x14ac:dyDescent="0.25">
      <c r="A121">
        <v>120</v>
      </c>
      <c r="B121">
        <v>4500000</v>
      </c>
      <c r="C121">
        <v>4</v>
      </c>
      <c r="D121">
        <v>3</v>
      </c>
      <c r="E121">
        <v>5060</v>
      </c>
      <c r="J121">
        <v>95</v>
      </c>
      <c r="K121">
        <v>2998875.5399834537</v>
      </c>
      <c r="L121">
        <v>-1303875.5399834537</v>
      </c>
      <c r="M121" s="1">
        <v>-1.700419042456184</v>
      </c>
      <c r="O121" s="1">
        <v>67.5</v>
      </c>
      <c r="P121" s="1">
        <v>2398000</v>
      </c>
    </row>
    <row r="122" spans="1:16" x14ac:dyDescent="0.25">
      <c r="A122">
        <v>121</v>
      </c>
      <c r="B122">
        <v>1649999</v>
      </c>
      <c r="C122">
        <v>5</v>
      </c>
      <c r="D122">
        <v>3.75</v>
      </c>
      <c r="E122">
        <v>3982</v>
      </c>
      <c r="J122">
        <v>96</v>
      </c>
      <c r="K122">
        <v>956318.51063897694</v>
      </c>
      <c r="L122">
        <v>-48318.510638976935</v>
      </c>
      <c r="M122" s="1">
        <v>-6.3013464916046161E-2</v>
      </c>
      <c r="O122" s="1">
        <v>68.214285714285722</v>
      </c>
      <c r="P122" s="1">
        <v>2450000</v>
      </c>
    </row>
    <row r="123" spans="1:16" x14ac:dyDescent="0.25">
      <c r="A123">
        <v>122</v>
      </c>
      <c r="B123">
        <v>2100000</v>
      </c>
      <c r="C123">
        <v>4</v>
      </c>
      <c r="D123">
        <v>3.25</v>
      </c>
      <c r="E123">
        <v>4881</v>
      </c>
      <c r="J123">
        <v>97</v>
      </c>
      <c r="K123">
        <v>642290.61658838461</v>
      </c>
      <c r="L123">
        <v>-112290.61658838461</v>
      </c>
      <c r="M123" s="1">
        <v>-0.14644120307560837</v>
      </c>
      <c r="O123" s="1">
        <v>68.928571428571431</v>
      </c>
      <c r="P123" s="1">
        <v>2460000</v>
      </c>
    </row>
    <row r="124" spans="1:16" x14ac:dyDescent="0.25">
      <c r="A124">
        <v>123</v>
      </c>
      <c r="B124">
        <v>1649000</v>
      </c>
      <c r="C124">
        <v>5</v>
      </c>
      <c r="D124">
        <v>3</v>
      </c>
      <c r="E124">
        <v>3970</v>
      </c>
      <c r="J124">
        <v>98</v>
      </c>
      <c r="K124">
        <v>1327228.5460831565</v>
      </c>
      <c r="L124">
        <v>671771.45391684351</v>
      </c>
      <c r="M124" s="1">
        <v>0.87607516008251329</v>
      </c>
      <c r="O124" s="1">
        <v>69.642857142857153</v>
      </c>
      <c r="P124" s="1">
        <v>2490000</v>
      </c>
    </row>
    <row r="125" spans="1:16" x14ac:dyDescent="0.25">
      <c r="A125">
        <v>124</v>
      </c>
      <c r="B125">
        <v>625000</v>
      </c>
      <c r="C125">
        <v>3</v>
      </c>
      <c r="D125">
        <v>1.75</v>
      </c>
      <c r="E125">
        <v>1180</v>
      </c>
      <c r="J125">
        <v>99</v>
      </c>
      <c r="K125">
        <v>925656.48357436561</v>
      </c>
      <c r="L125">
        <v>764343.51642563439</v>
      </c>
      <c r="M125" s="1">
        <v>0.99680086822133596</v>
      </c>
      <c r="O125" s="1">
        <v>70.357142857142861</v>
      </c>
      <c r="P125" s="1">
        <v>2495000</v>
      </c>
    </row>
    <row r="126" spans="1:16" x14ac:dyDescent="0.25">
      <c r="A126">
        <v>125</v>
      </c>
      <c r="B126">
        <v>2398000</v>
      </c>
      <c r="C126">
        <v>5</v>
      </c>
      <c r="D126">
        <v>4.5</v>
      </c>
      <c r="E126">
        <v>5300</v>
      </c>
      <c r="J126">
        <v>100</v>
      </c>
      <c r="K126">
        <v>1116867.1739278389</v>
      </c>
      <c r="L126">
        <v>-418867.17392783891</v>
      </c>
      <c r="M126" s="1">
        <v>-0.54625590937593804</v>
      </c>
      <c r="O126" s="1">
        <v>71.071428571428584</v>
      </c>
      <c r="P126" s="1">
        <v>2499800</v>
      </c>
    </row>
    <row r="127" spans="1:16" x14ac:dyDescent="0.25">
      <c r="A127">
        <v>126</v>
      </c>
      <c r="B127">
        <v>2745000</v>
      </c>
      <c r="C127">
        <v>5</v>
      </c>
      <c r="D127">
        <v>5.25</v>
      </c>
      <c r="E127">
        <v>8058</v>
      </c>
      <c r="J127">
        <v>101</v>
      </c>
      <c r="K127">
        <v>2383776.181324868</v>
      </c>
      <c r="L127">
        <v>314223.818675132</v>
      </c>
      <c r="M127" s="1">
        <v>0.40978770479525528</v>
      </c>
      <c r="O127" s="1">
        <v>71.785714285714292</v>
      </c>
      <c r="P127" s="1">
        <v>2500000</v>
      </c>
    </row>
    <row r="128" spans="1:16" x14ac:dyDescent="0.25">
      <c r="A128">
        <v>127</v>
      </c>
      <c r="B128">
        <v>1850000</v>
      </c>
      <c r="C128">
        <v>4</v>
      </c>
      <c r="D128">
        <v>3.25</v>
      </c>
      <c r="E128">
        <v>4070</v>
      </c>
      <c r="J128">
        <v>102</v>
      </c>
      <c r="K128">
        <v>1923236.5421958994</v>
      </c>
      <c r="L128">
        <v>-523248.54219589941</v>
      </c>
      <c r="M128" s="1">
        <v>-0.68238244970730599</v>
      </c>
      <c r="O128" s="1">
        <v>72.5</v>
      </c>
      <c r="P128" s="1">
        <v>2649950</v>
      </c>
    </row>
    <row r="129" spans="1:16" x14ac:dyDescent="0.25">
      <c r="A129">
        <v>128</v>
      </c>
      <c r="B129">
        <v>1250000</v>
      </c>
      <c r="C129">
        <v>5</v>
      </c>
      <c r="D129">
        <v>4.25</v>
      </c>
      <c r="E129">
        <v>2570</v>
      </c>
      <c r="J129">
        <v>103</v>
      </c>
      <c r="K129">
        <v>864343.5572239582</v>
      </c>
      <c r="L129">
        <v>635656.4427760418</v>
      </c>
      <c r="M129" s="1">
        <v>0.82897660598039724</v>
      </c>
      <c r="O129" s="1">
        <v>73.214285714285722</v>
      </c>
      <c r="P129" s="1">
        <v>2689950</v>
      </c>
    </row>
    <row r="130" spans="1:16" x14ac:dyDescent="0.25">
      <c r="A130">
        <v>129</v>
      </c>
      <c r="B130">
        <v>1575000</v>
      </c>
      <c r="C130">
        <v>4</v>
      </c>
      <c r="D130">
        <v>3.5</v>
      </c>
      <c r="E130">
        <v>2768</v>
      </c>
      <c r="J130">
        <v>104</v>
      </c>
      <c r="K130">
        <v>3945467.4329287135</v>
      </c>
      <c r="L130">
        <v>-695467.4329287135</v>
      </c>
      <c r="M130" s="1">
        <v>-0.90697772148951472</v>
      </c>
      <c r="O130" s="1">
        <v>73.928571428571431</v>
      </c>
      <c r="P130" s="1">
        <v>2698000</v>
      </c>
    </row>
    <row r="131" spans="1:16" x14ac:dyDescent="0.25">
      <c r="A131">
        <v>130</v>
      </c>
      <c r="B131">
        <v>769000</v>
      </c>
      <c r="C131">
        <v>3</v>
      </c>
      <c r="D131">
        <v>1.75</v>
      </c>
      <c r="E131">
        <v>1680</v>
      </c>
      <c r="J131">
        <v>105</v>
      </c>
      <c r="K131">
        <v>2243314.1141741783</v>
      </c>
      <c r="L131">
        <v>-245314.11417417834</v>
      </c>
      <c r="M131" s="1">
        <v>-0.31992071201085409</v>
      </c>
      <c r="O131" s="1">
        <v>74.642857142857153</v>
      </c>
      <c r="P131" s="1">
        <v>2725000</v>
      </c>
    </row>
    <row r="132" spans="1:16" x14ac:dyDescent="0.25">
      <c r="A132">
        <v>131</v>
      </c>
      <c r="B132">
        <v>6888000</v>
      </c>
      <c r="C132">
        <v>6</v>
      </c>
      <c r="D132">
        <v>6.5</v>
      </c>
      <c r="E132">
        <v>10088</v>
      </c>
      <c r="J132">
        <v>106</v>
      </c>
      <c r="K132">
        <v>590403.60027415375</v>
      </c>
      <c r="L132">
        <v>-210603.60027415375</v>
      </c>
      <c r="M132" s="1">
        <v>-0.27465380040839327</v>
      </c>
      <c r="O132" s="1">
        <v>75.357142857142861</v>
      </c>
      <c r="P132" s="1">
        <v>2745000</v>
      </c>
    </row>
    <row r="133" spans="1:16" x14ac:dyDescent="0.25">
      <c r="A133">
        <v>132</v>
      </c>
      <c r="B133">
        <v>1495555</v>
      </c>
      <c r="C133">
        <v>4</v>
      </c>
      <c r="D133">
        <v>3.25</v>
      </c>
      <c r="E133">
        <v>2700</v>
      </c>
      <c r="J133">
        <v>107</v>
      </c>
      <c r="K133">
        <v>1938051.4070828543</v>
      </c>
      <c r="L133">
        <v>-458251.4070828543</v>
      </c>
      <c r="M133" s="1">
        <v>-0.59761794353923881</v>
      </c>
      <c r="O133" s="1">
        <v>76.071428571428584</v>
      </c>
      <c r="P133" s="1">
        <v>2750000</v>
      </c>
    </row>
    <row r="134" spans="1:16" x14ac:dyDescent="0.25">
      <c r="A134">
        <v>133</v>
      </c>
      <c r="B134">
        <v>3488888</v>
      </c>
      <c r="C134">
        <v>5</v>
      </c>
      <c r="D134">
        <v>5</v>
      </c>
      <c r="E134">
        <v>6369</v>
      </c>
      <c r="J134">
        <v>108</v>
      </c>
      <c r="K134">
        <v>4076403.0581118874</v>
      </c>
      <c r="L134">
        <v>-1326403.0581118874</v>
      </c>
      <c r="M134" s="1">
        <v>-1.7297977827041617</v>
      </c>
      <c r="O134" s="1">
        <v>76.785714285714292</v>
      </c>
      <c r="P134" s="1">
        <v>2785950</v>
      </c>
    </row>
    <row r="135" spans="1:16" x14ac:dyDescent="0.25">
      <c r="A135">
        <v>134</v>
      </c>
      <c r="B135">
        <v>3188888</v>
      </c>
      <c r="C135">
        <v>5</v>
      </c>
      <c r="D135">
        <v>4</v>
      </c>
      <c r="E135">
        <v>5927</v>
      </c>
      <c r="J135">
        <v>109</v>
      </c>
      <c r="K135">
        <v>1814095.8102742885</v>
      </c>
      <c r="L135">
        <v>-464095.81027428852</v>
      </c>
      <c r="M135" s="1">
        <v>-0.60523978640211862</v>
      </c>
      <c r="O135" s="1">
        <v>77.5</v>
      </c>
      <c r="P135" s="1">
        <v>2788880</v>
      </c>
    </row>
    <row r="136" spans="1:16" x14ac:dyDescent="0.25">
      <c r="A136">
        <v>135</v>
      </c>
      <c r="B136">
        <v>1898000</v>
      </c>
      <c r="C136">
        <v>3</v>
      </c>
      <c r="D136">
        <v>2.5</v>
      </c>
      <c r="E136">
        <v>2750</v>
      </c>
      <c r="J136">
        <v>110</v>
      </c>
      <c r="K136">
        <v>3882265.9862374263</v>
      </c>
      <c r="L136">
        <v>-183265.98623742629</v>
      </c>
      <c r="M136" s="1">
        <v>-0.23900208515038729</v>
      </c>
      <c r="O136" s="1">
        <v>78.214285714285722</v>
      </c>
      <c r="P136" s="1">
        <v>2836000</v>
      </c>
    </row>
    <row r="137" spans="1:16" x14ac:dyDescent="0.25">
      <c r="A137">
        <v>136</v>
      </c>
      <c r="B137">
        <v>1300000</v>
      </c>
      <c r="C137">
        <v>4</v>
      </c>
      <c r="D137">
        <v>4</v>
      </c>
      <c r="E137">
        <v>3240</v>
      </c>
      <c r="J137">
        <v>111</v>
      </c>
      <c r="K137">
        <v>1021228.2544536552</v>
      </c>
      <c r="L137">
        <v>-129238.25445365522</v>
      </c>
      <c r="M137" s="1">
        <v>-0.16854307190207882</v>
      </c>
      <c r="O137" s="1">
        <v>78.928571428571431</v>
      </c>
      <c r="P137" s="1">
        <v>2848000</v>
      </c>
    </row>
    <row r="138" spans="1:16" x14ac:dyDescent="0.25">
      <c r="A138">
        <v>137</v>
      </c>
      <c r="B138">
        <v>15000000</v>
      </c>
      <c r="C138">
        <v>5</v>
      </c>
      <c r="D138">
        <v>6.75</v>
      </c>
      <c r="E138">
        <v>15975</v>
      </c>
      <c r="J138">
        <v>112</v>
      </c>
      <c r="K138">
        <v>5720344.4913650844</v>
      </c>
      <c r="L138">
        <v>-2422344.4913650844</v>
      </c>
      <c r="M138" s="1">
        <v>-3.1590443828391011</v>
      </c>
      <c r="O138" s="1">
        <v>79.642857142857153</v>
      </c>
      <c r="P138" s="1">
        <v>2880000</v>
      </c>
    </row>
    <row r="139" spans="1:16" x14ac:dyDescent="0.25">
      <c r="A139">
        <v>138</v>
      </c>
      <c r="B139">
        <v>1988888</v>
      </c>
      <c r="C139">
        <v>4</v>
      </c>
      <c r="D139">
        <v>2</v>
      </c>
      <c r="E139">
        <v>2000</v>
      </c>
      <c r="J139">
        <v>113</v>
      </c>
      <c r="K139">
        <v>831325.05265030288</v>
      </c>
      <c r="L139">
        <v>217674.94734969712</v>
      </c>
      <c r="M139" s="1">
        <v>0.28387573367912811</v>
      </c>
      <c r="O139" s="1">
        <v>80.357142857142861</v>
      </c>
      <c r="P139" s="1">
        <v>2895000</v>
      </c>
    </row>
    <row r="140" spans="1:16" x14ac:dyDescent="0.25">
      <c r="A140">
        <v>139</v>
      </c>
      <c r="B140">
        <v>2880000</v>
      </c>
      <c r="C140">
        <v>6</v>
      </c>
      <c r="D140">
        <v>5.5</v>
      </c>
      <c r="E140">
        <v>5970</v>
      </c>
      <c r="J140">
        <v>114</v>
      </c>
      <c r="K140">
        <v>9475290.1959857065</v>
      </c>
      <c r="L140">
        <v>512709.80401429348</v>
      </c>
      <c r="M140" s="1">
        <v>0.66863859875072607</v>
      </c>
      <c r="O140" s="1">
        <v>81.071428571428584</v>
      </c>
      <c r="P140" s="1">
        <v>2949995</v>
      </c>
    </row>
    <row r="141" spans="1:16" x14ac:dyDescent="0.25">
      <c r="A141">
        <v>140</v>
      </c>
      <c r="B141">
        <v>949000</v>
      </c>
      <c r="C141">
        <v>4</v>
      </c>
      <c r="D141">
        <v>3</v>
      </c>
      <c r="E141">
        <v>2906</v>
      </c>
      <c r="J141">
        <v>115</v>
      </c>
      <c r="K141">
        <v>2731104.7500103833</v>
      </c>
      <c r="L141">
        <v>-241104.75001038332</v>
      </c>
      <c r="M141" s="1">
        <v>-0.31443116737161608</v>
      </c>
      <c r="O141" s="1">
        <v>81.785714285714292</v>
      </c>
      <c r="P141" s="1">
        <v>2988000</v>
      </c>
    </row>
    <row r="142" spans="1:16" x14ac:dyDescent="0.25">
      <c r="J142">
        <v>116</v>
      </c>
      <c r="K142">
        <v>3086557.3040713626</v>
      </c>
      <c r="L142">
        <v>811442.6959286374</v>
      </c>
      <c r="M142" s="1">
        <v>1.0582241707184321</v>
      </c>
      <c r="O142" s="1">
        <v>82.5</v>
      </c>
      <c r="P142" s="1">
        <v>3078950</v>
      </c>
    </row>
    <row r="143" spans="1:16" x14ac:dyDescent="0.25">
      <c r="J143">
        <v>117</v>
      </c>
      <c r="K143">
        <v>474559.44614979561</v>
      </c>
      <c r="L143">
        <v>324440.55385020439</v>
      </c>
      <c r="M143" s="1">
        <v>0.4231116229996304</v>
      </c>
      <c r="O143" s="1">
        <v>83.214285714285722</v>
      </c>
      <c r="P143" s="1">
        <v>3188888</v>
      </c>
    </row>
    <row r="144" spans="1:16" x14ac:dyDescent="0.25">
      <c r="J144">
        <v>118</v>
      </c>
      <c r="K144">
        <v>1677392.6772246957</v>
      </c>
      <c r="L144">
        <v>-27397.677224695683</v>
      </c>
      <c r="M144" s="1">
        <v>-3.5730045271446562E-2</v>
      </c>
      <c r="O144" s="1">
        <v>83.928571428571431</v>
      </c>
      <c r="P144" s="1">
        <v>3198000</v>
      </c>
    </row>
    <row r="145" spans="10:16" x14ac:dyDescent="0.25">
      <c r="J145">
        <v>119</v>
      </c>
      <c r="K145">
        <v>692445.66530915443</v>
      </c>
      <c r="L145">
        <v>546554.33469084557</v>
      </c>
      <c r="M145" s="1">
        <v>0.71277615841852371</v>
      </c>
      <c r="O145" s="1">
        <v>84.642857142857153</v>
      </c>
      <c r="P145" s="1">
        <v>3250000</v>
      </c>
    </row>
    <row r="146" spans="10:16" x14ac:dyDescent="0.25">
      <c r="J146">
        <v>120</v>
      </c>
      <c r="K146">
        <v>2970336.0118438043</v>
      </c>
      <c r="L146">
        <v>1529663.9881561957</v>
      </c>
      <c r="M146" s="1">
        <v>1.9948758100433988</v>
      </c>
      <c r="O146" s="1">
        <v>85.357142857142861</v>
      </c>
      <c r="P146" s="1">
        <v>3298000</v>
      </c>
    </row>
    <row r="147" spans="10:16" x14ac:dyDescent="0.25">
      <c r="J147">
        <v>121</v>
      </c>
      <c r="K147">
        <v>1967760.8281429142</v>
      </c>
      <c r="L147">
        <v>-317761.82814291422</v>
      </c>
      <c r="M147" s="1">
        <v>-0.41440171777956469</v>
      </c>
      <c r="O147" s="1">
        <v>86.071428571428584</v>
      </c>
      <c r="P147" s="1">
        <v>3488888</v>
      </c>
    </row>
    <row r="148" spans="10:16" x14ac:dyDescent="0.25">
      <c r="J148">
        <v>122</v>
      </c>
      <c r="K148">
        <v>2883787.0769779356</v>
      </c>
      <c r="L148">
        <v>-783787.07697793562</v>
      </c>
      <c r="M148" s="1">
        <v>-1.0221577367278978</v>
      </c>
      <c r="O148" s="1">
        <v>86.785714285714292</v>
      </c>
      <c r="P148" s="1">
        <v>3498000</v>
      </c>
    </row>
    <row r="149" spans="10:16" x14ac:dyDescent="0.25">
      <c r="J149">
        <v>123</v>
      </c>
      <c r="K149">
        <v>1838990.3294724808</v>
      </c>
      <c r="L149">
        <v>-189990.32947248081</v>
      </c>
      <c r="M149" s="1">
        <v>-0.24777148141120159</v>
      </c>
      <c r="O149" s="1">
        <v>87.5</v>
      </c>
      <c r="P149" s="1">
        <v>3499000</v>
      </c>
    </row>
    <row r="150" spans="10:16" x14ac:dyDescent="0.25">
      <c r="J150">
        <v>124</v>
      </c>
      <c r="K150">
        <v>384940.97024382104</v>
      </c>
      <c r="L150">
        <v>240059.02975617896</v>
      </c>
      <c r="M150" s="1">
        <v>0.31306741555727208</v>
      </c>
      <c r="O150" s="1">
        <v>88.214285714285722</v>
      </c>
      <c r="P150" s="1">
        <v>3500000</v>
      </c>
    </row>
    <row r="151" spans="10:16" x14ac:dyDescent="0.25">
      <c r="J151">
        <v>125</v>
      </c>
      <c r="K151">
        <v>3020525.8588134591</v>
      </c>
      <c r="L151">
        <v>-622525.85881345905</v>
      </c>
      <c r="M151" s="1">
        <v>-0.81185265946566409</v>
      </c>
      <c r="O151" s="1">
        <v>88.928571428571431</v>
      </c>
      <c r="P151" s="1">
        <v>3588888</v>
      </c>
    </row>
    <row r="152" spans="10:16" x14ac:dyDescent="0.25">
      <c r="J152">
        <v>126</v>
      </c>
      <c r="K152">
        <v>5092090.3734657494</v>
      </c>
      <c r="L152">
        <v>-2347090.3734657494</v>
      </c>
      <c r="M152" s="1">
        <v>-3.0609034704780211</v>
      </c>
      <c r="O152" s="1">
        <v>89.642857142857153</v>
      </c>
      <c r="P152" s="1">
        <v>3588888</v>
      </c>
    </row>
    <row r="153" spans="10:16" x14ac:dyDescent="0.25">
      <c r="J153">
        <v>127</v>
      </c>
      <c r="K153">
        <v>2310004.8675965494</v>
      </c>
      <c r="L153">
        <v>-460004.86759654945</v>
      </c>
      <c r="M153" s="1">
        <v>-0.59990467839716866</v>
      </c>
      <c r="O153" s="1">
        <v>90.357142857142861</v>
      </c>
      <c r="P153" s="1">
        <v>3699000</v>
      </c>
    </row>
    <row r="154" spans="10:16" x14ac:dyDescent="0.25">
      <c r="J154">
        <v>128</v>
      </c>
      <c r="K154">
        <v>1048958.3361078713</v>
      </c>
      <c r="L154">
        <v>201041.66389212874</v>
      </c>
      <c r="M154" s="1">
        <v>0.26218382286210362</v>
      </c>
      <c r="O154" s="1">
        <v>91.071428571428584</v>
      </c>
      <c r="P154" s="1">
        <v>3800000</v>
      </c>
    </row>
    <row r="155" spans="10:16" x14ac:dyDescent="0.25">
      <c r="J155">
        <v>129</v>
      </c>
      <c r="K155">
        <v>1428933.8351532498</v>
      </c>
      <c r="L155">
        <v>146066.16484675021</v>
      </c>
      <c r="M155" s="1">
        <v>0.19048880092275525</v>
      </c>
      <c r="O155" s="1">
        <v>91.785714285714292</v>
      </c>
      <c r="P155" s="1">
        <v>3898000</v>
      </c>
    </row>
    <row r="156" spans="10:16" x14ac:dyDescent="0.25">
      <c r="J156">
        <v>130</v>
      </c>
      <c r="K156">
        <v>738690.79107081611</v>
      </c>
      <c r="L156">
        <v>30309.208929183893</v>
      </c>
      <c r="M156" s="1">
        <v>3.9527051811725319E-2</v>
      </c>
      <c r="O156" s="1">
        <v>92.5</v>
      </c>
      <c r="P156" s="1">
        <v>3900000</v>
      </c>
    </row>
    <row r="157" spans="10:16" x14ac:dyDescent="0.25">
      <c r="J157">
        <v>131</v>
      </c>
      <c r="K157">
        <v>6368611.0780058503</v>
      </c>
      <c r="L157">
        <v>519388.92199414968</v>
      </c>
      <c r="M157" s="1">
        <v>0.6773490155439601</v>
      </c>
      <c r="O157" s="1">
        <v>93.214285714285722</v>
      </c>
      <c r="P157" s="1">
        <v>3988800</v>
      </c>
    </row>
    <row r="158" spans="10:16" x14ac:dyDescent="0.25">
      <c r="J158">
        <v>132</v>
      </c>
      <c r="K158">
        <v>1340730.3585305831</v>
      </c>
      <c r="L158">
        <v>154824.64146941691</v>
      </c>
      <c r="M158" s="1">
        <v>0.20191096505989276</v>
      </c>
      <c r="O158" s="1">
        <v>93.928571428571431</v>
      </c>
      <c r="P158" s="1">
        <v>4500000</v>
      </c>
    </row>
    <row r="159" spans="10:16" x14ac:dyDescent="0.25">
      <c r="J159">
        <v>133</v>
      </c>
      <c r="K159">
        <v>3857029.9777219645</v>
      </c>
      <c r="L159">
        <v>-368141.97772196447</v>
      </c>
      <c r="M159" s="1">
        <v>-0.48010382130019297</v>
      </c>
      <c r="O159" s="1">
        <v>94.642857142857153</v>
      </c>
      <c r="P159" s="1">
        <v>4588000</v>
      </c>
    </row>
    <row r="160" spans="10:16" x14ac:dyDescent="0.25">
      <c r="J160">
        <v>134</v>
      </c>
      <c r="K160">
        <v>3383941.1321501206</v>
      </c>
      <c r="L160">
        <v>-195053.13215012057</v>
      </c>
      <c r="M160" s="1">
        <v>-0.25437401809301252</v>
      </c>
      <c r="O160" s="1">
        <v>95.357142857142861</v>
      </c>
      <c r="P160" s="1">
        <v>4800000</v>
      </c>
    </row>
    <row r="161" spans="10:16" x14ac:dyDescent="0.25">
      <c r="J161">
        <v>135</v>
      </c>
      <c r="K161">
        <v>1615995.9106111713</v>
      </c>
      <c r="L161">
        <v>282004.08938882872</v>
      </c>
      <c r="M161" s="1">
        <v>0.3677690921737557</v>
      </c>
      <c r="O161" s="1">
        <v>96.071428571428584</v>
      </c>
      <c r="P161" s="1">
        <v>4988000</v>
      </c>
    </row>
    <row r="162" spans="10:16" x14ac:dyDescent="0.25">
      <c r="J162">
        <v>136</v>
      </c>
      <c r="K162">
        <v>1843060.6679943232</v>
      </c>
      <c r="L162">
        <v>-543060.66799432319</v>
      </c>
      <c r="M162" s="1">
        <v>-0.70821997403083514</v>
      </c>
      <c r="O162" s="1">
        <v>96.785714285714292</v>
      </c>
      <c r="P162" s="1">
        <v>5580000</v>
      </c>
    </row>
    <row r="163" spans="10:16" x14ac:dyDescent="0.25">
      <c r="J163">
        <v>137</v>
      </c>
      <c r="K163">
        <v>10933926.04238156</v>
      </c>
      <c r="L163">
        <v>4066073.9576184396</v>
      </c>
      <c r="M163" s="1">
        <v>5.3026760404273814</v>
      </c>
      <c r="O163" s="1">
        <v>97.5</v>
      </c>
      <c r="P163" s="1">
        <v>5980000</v>
      </c>
    </row>
    <row r="164" spans="10:16" x14ac:dyDescent="0.25">
      <c r="J164">
        <v>138</v>
      </c>
      <c r="K164">
        <v>645013.10442181374</v>
      </c>
      <c r="L164">
        <v>1343874.8955781863</v>
      </c>
      <c r="M164" s="1">
        <v>1.7525832742816563</v>
      </c>
      <c r="O164" s="1">
        <v>98.214285714285722</v>
      </c>
      <c r="P164" s="1">
        <v>6888000</v>
      </c>
    </row>
    <row r="165" spans="10:16" x14ac:dyDescent="0.25">
      <c r="J165">
        <v>139</v>
      </c>
      <c r="K165">
        <v>3294753.5497139394</v>
      </c>
      <c r="L165">
        <v>-414753.54971393943</v>
      </c>
      <c r="M165" s="1">
        <v>-0.54089122177169602</v>
      </c>
      <c r="O165" s="1">
        <v>98.928571428571431</v>
      </c>
      <c r="P165" s="1">
        <v>9988000</v>
      </c>
    </row>
    <row r="166" spans="10:16" ht="15.75" thickBot="1" x14ac:dyDescent="0.3">
      <c r="J166" s="2">
        <v>140</v>
      </c>
      <c r="K166" s="2">
        <v>1446381.7837211099</v>
      </c>
      <c r="L166" s="2">
        <v>-497381.78372110985</v>
      </c>
      <c r="M166" s="2">
        <v>-0.6486489166143351</v>
      </c>
      <c r="O166" s="2">
        <v>99.642857142857153</v>
      </c>
      <c r="P166" s="2">
        <v>15000000</v>
      </c>
    </row>
  </sheetData>
  <sortState ref="AG2:AJ7">
    <sortCondition ref="AJ2:AJ7"/>
  </sortState>
  <conditionalFormatting sqref="N17:N19">
    <cfRule type="cellIs" dxfId="52" priority="21" operator="greaterThan">
      <formula>0.05</formula>
    </cfRule>
    <cfRule type="cellIs" dxfId="51" priority="22" operator="lessThan">
      <formula>0.05</formula>
    </cfRule>
  </conditionalFormatting>
  <conditionalFormatting sqref="N20">
    <cfRule type="cellIs" dxfId="50" priority="19" operator="greaterThan">
      <formula>0.05</formula>
    </cfRule>
    <cfRule type="cellIs" dxfId="49" priority="20" operator="lessThan">
      <formula>0.05</formula>
    </cfRule>
  </conditionalFormatting>
  <conditionalFormatting sqref="O12">
    <cfRule type="cellIs" dxfId="48" priority="17" operator="greaterThan">
      <formula>0.05</formula>
    </cfRule>
    <cfRule type="cellIs" dxfId="47" priority="18" operator="lessThan">
      <formula>0.05</formula>
    </cfRule>
  </conditionalFormatting>
  <conditionalFormatting sqref="M27:M166">
    <cfRule type="cellIs" dxfId="46" priority="9" operator="lessThan">
      <formula>-3</formula>
    </cfRule>
    <cfRule type="cellIs" dxfId="45" priority="10" operator="greaterThan">
      <formula>3</formula>
    </cfRule>
  </conditionalFormatting>
  <conditionalFormatting sqref="M27:M166">
    <cfRule type="cellIs" dxfId="44" priority="8" operator="between">
      <formula>-3</formula>
      <formula>-2</formula>
    </cfRule>
  </conditionalFormatting>
  <conditionalFormatting sqref="M27:M166">
    <cfRule type="cellIs" dxfId="43" priority="6" operator="between">
      <formula>2</formula>
      <formula>3</formula>
    </cfRule>
    <cfRule type="cellIs" dxfId="42" priority="7" operator="between">
      <formula>-2</formula>
      <formula>-3</formula>
    </cfRule>
  </conditionalFormatting>
  <conditionalFormatting sqref="AJ2:AJ7">
    <cfRule type="cellIs" dxfId="41" priority="1" operator="between">
      <formula>2</formula>
      <formula>3</formula>
    </cfRule>
    <cfRule type="cellIs" dxfId="40" priority="2" operator="between">
      <formula>-2</formula>
      <formula>-3</formula>
    </cfRule>
  </conditionalFormatting>
  <conditionalFormatting sqref="AJ2:AJ7">
    <cfRule type="cellIs" dxfId="39" priority="4" operator="lessThan">
      <formula>-3</formula>
    </cfRule>
    <cfRule type="cellIs" dxfId="38" priority="5" operator="greaterThan">
      <formula>3</formula>
    </cfRule>
  </conditionalFormatting>
  <conditionalFormatting sqref="AJ2:AJ7">
    <cfRule type="cellIs" dxfId="37" priority="3" operator="between">
      <formula>-3</formula>
      <formula>-2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63FF-90AB-40A8-8258-4498CC5CB954}">
  <dimension ref="A1:AJ165"/>
  <sheetViews>
    <sheetView topLeftCell="A4" workbookViewId="0">
      <selection activeCell="M13" sqref="M13"/>
    </sheetView>
  </sheetViews>
  <sheetFormatPr defaultRowHeight="15" x14ac:dyDescent="0.25"/>
  <cols>
    <col min="13" max="13" width="12" bestFit="1" customWidth="1"/>
  </cols>
  <sheetData>
    <row r="1" spans="1:36" x14ac:dyDescent="0.25">
      <c r="A1" t="s">
        <v>571</v>
      </c>
      <c r="B1" t="s">
        <v>7</v>
      </c>
      <c r="C1" t="s">
        <v>8</v>
      </c>
      <c r="D1" t="s">
        <v>11</v>
      </c>
      <c r="I1" s="31">
        <v>1</v>
      </c>
      <c r="J1" t="s">
        <v>612</v>
      </c>
      <c r="AG1" s="3" t="s">
        <v>636</v>
      </c>
      <c r="AH1" s="3" t="s">
        <v>637</v>
      </c>
      <c r="AI1" s="3" t="s">
        <v>638</v>
      </c>
      <c r="AJ1" s="3" t="s">
        <v>651</v>
      </c>
    </row>
    <row r="2" spans="1:36" ht="15.75" thickBot="1" x14ac:dyDescent="0.3">
      <c r="A2">
        <v>1</v>
      </c>
      <c r="B2">
        <v>684500</v>
      </c>
      <c r="C2">
        <v>2</v>
      </c>
      <c r="D2">
        <v>1730</v>
      </c>
      <c r="I2" s="32">
        <v>2</v>
      </c>
      <c r="AG2">
        <v>56</v>
      </c>
      <c r="AH2">
        <v>8163340.492543079</v>
      </c>
      <c r="AI2">
        <v>-2583340.492543079</v>
      </c>
      <c r="AJ2" s="1">
        <v>-3.3436171572690516</v>
      </c>
    </row>
    <row r="3" spans="1:36" ht="15.75" thickBot="1" x14ac:dyDescent="0.3">
      <c r="A3">
        <v>2</v>
      </c>
      <c r="B3">
        <v>449000</v>
      </c>
      <c r="C3">
        <v>1</v>
      </c>
      <c r="D3">
        <v>810</v>
      </c>
      <c r="I3" s="33">
        <v>3</v>
      </c>
      <c r="J3" s="4" t="s">
        <v>613</v>
      </c>
      <c r="K3" s="4"/>
      <c r="AG3">
        <v>112</v>
      </c>
      <c r="AH3">
        <v>5858511.6445145514</v>
      </c>
      <c r="AI3">
        <v>-2560511.6445145514</v>
      </c>
      <c r="AJ3" s="1">
        <v>-3.3140697831736876</v>
      </c>
    </row>
    <row r="4" spans="1:36" x14ac:dyDescent="0.25">
      <c r="A4">
        <v>3</v>
      </c>
      <c r="B4">
        <v>2298000</v>
      </c>
      <c r="C4">
        <v>5</v>
      </c>
      <c r="D4">
        <v>3530</v>
      </c>
      <c r="I4" s="34">
        <v>4</v>
      </c>
      <c r="J4" s="1" t="s">
        <v>614</v>
      </c>
      <c r="K4" s="1">
        <v>0.90399658668475602</v>
      </c>
      <c r="AG4">
        <v>126</v>
      </c>
      <c r="AH4">
        <v>5053902.176181891</v>
      </c>
      <c r="AI4">
        <v>-2308902.176181891</v>
      </c>
      <c r="AJ4" s="1">
        <v>-2.9884116913825225</v>
      </c>
    </row>
    <row r="5" spans="1:36" x14ac:dyDescent="0.25">
      <c r="A5">
        <v>4</v>
      </c>
      <c r="B5">
        <v>2848000</v>
      </c>
      <c r="C5">
        <v>3</v>
      </c>
      <c r="D5">
        <v>3600</v>
      </c>
      <c r="I5" s="34">
        <v>5</v>
      </c>
      <c r="J5" s="1" t="s">
        <v>615</v>
      </c>
      <c r="K5" s="15">
        <v>0.81720982873768999</v>
      </c>
      <c r="AG5">
        <v>64</v>
      </c>
      <c r="AH5">
        <v>2307228.7657568343</v>
      </c>
      <c r="AI5">
        <v>1592771.2342431657</v>
      </c>
      <c r="AJ5" s="1">
        <v>2.0615235358221926</v>
      </c>
    </row>
    <row r="6" spans="1:36" x14ac:dyDescent="0.25">
      <c r="A6">
        <v>5</v>
      </c>
      <c r="B6">
        <v>649800</v>
      </c>
      <c r="C6">
        <v>3</v>
      </c>
      <c r="D6">
        <v>1380</v>
      </c>
      <c r="I6" s="34">
        <v>6</v>
      </c>
      <c r="J6" s="1" t="s">
        <v>616</v>
      </c>
      <c r="K6" s="15">
        <v>0.81454135908422498</v>
      </c>
      <c r="AG6">
        <v>54</v>
      </c>
      <c r="AH6">
        <v>1620494.8011068893</v>
      </c>
      <c r="AI6">
        <v>1879505.1988931107</v>
      </c>
      <c r="AJ6" s="1">
        <v>2.432643257184028</v>
      </c>
    </row>
    <row r="7" spans="1:36" x14ac:dyDescent="0.25">
      <c r="A7">
        <v>6</v>
      </c>
      <c r="B7">
        <v>2500000</v>
      </c>
      <c r="C7">
        <v>4</v>
      </c>
      <c r="D7">
        <v>2857</v>
      </c>
      <c r="I7" s="34">
        <v>7</v>
      </c>
      <c r="J7" s="1" t="s">
        <v>573</v>
      </c>
      <c r="K7" s="30">
        <v>778237.62367133482</v>
      </c>
      <c r="AG7">
        <v>48</v>
      </c>
      <c r="AH7">
        <v>2796736.8623715499</v>
      </c>
      <c r="AI7">
        <v>2003263.1376284463</v>
      </c>
      <c r="AJ7" s="1">
        <v>2.5928231361036551</v>
      </c>
    </row>
    <row r="8" spans="1:36" ht="15.75" thickBot="1" x14ac:dyDescent="0.3">
      <c r="A8">
        <v>7</v>
      </c>
      <c r="B8">
        <v>369900</v>
      </c>
      <c r="C8">
        <v>2</v>
      </c>
      <c r="D8">
        <v>1105</v>
      </c>
      <c r="I8" s="35">
        <v>8</v>
      </c>
      <c r="J8" s="2" t="s">
        <v>617</v>
      </c>
      <c r="K8" s="2">
        <v>140</v>
      </c>
      <c r="AG8">
        <v>137</v>
      </c>
      <c r="AH8">
        <v>11074784.180708993</v>
      </c>
      <c r="AI8">
        <v>3925215.8192910068</v>
      </c>
      <c r="AJ8" s="1">
        <v>5.0804061629698039</v>
      </c>
    </row>
    <row r="9" spans="1:36" x14ac:dyDescent="0.25">
      <c r="A9">
        <v>8</v>
      </c>
      <c r="B9">
        <v>1400000</v>
      </c>
      <c r="C9">
        <v>3</v>
      </c>
      <c r="D9">
        <v>2460</v>
      </c>
      <c r="I9" s="32">
        <v>9</v>
      </c>
    </row>
    <row r="10" spans="1:36" ht="15.75" thickBot="1" x14ac:dyDescent="0.3">
      <c r="A10">
        <v>9</v>
      </c>
      <c r="B10">
        <v>949950</v>
      </c>
      <c r="C10">
        <v>4</v>
      </c>
      <c r="D10">
        <v>2740</v>
      </c>
      <c r="I10" s="31">
        <v>10</v>
      </c>
      <c r="J10" t="s">
        <v>618</v>
      </c>
    </row>
    <row r="11" spans="1:36" ht="15.75" thickBot="1" x14ac:dyDescent="0.3">
      <c r="A11">
        <v>10</v>
      </c>
      <c r="B11">
        <v>750000</v>
      </c>
      <c r="C11">
        <v>3</v>
      </c>
      <c r="D11">
        <v>2437</v>
      </c>
      <c r="I11" s="33">
        <v>11</v>
      </c>
      <c r="J11" s="3"/>
      <c r="K11" s="3" t="s">
        <v>623</v>
      </c>
      <c r="L11" s="3" t="s">
        <v>624</v>
      </c>
      <c r="M11" s="3" t="s">
        <v>625</v>
      </c>
      <c r="N11" s="3" t="s">
        <v>626</v>
      </c>
      <c r="O11" s="3" t="s">
        <v>627</v>
      </c>
    </row>
    <row r="12" spans="1:36" x14ac:dyDescent="0.25">
      <c r="A12">
        <v>11</v>
      </c>
      <c r="B12">
        <v>2689950</v>
      </c>
      <c r="C12">
        <v>5</v>
      </c>
      <c r="D12">
        <v>4304</v>
      </c>
      <c r="I12" s="34">
        <v>12</v>
      </c>
      <c r="J12" s="1" t="s">
        <v>619</v>
      </c>
      <c r="K12" s="1">
        <v>2</v>
      </c>
      <c r="L12" s="1">
        <v>370958865227394.88</v>
      </c>
      <c r="M12" s="1">
        <v>185479432613697.44</v>
      </c>
      <c r="N12" s="1">
        <v>306.24662629261439</v>
      </c>
      <c r="O12" s="1">
        <v>2.7782384840179369E-51</v>
      </c>
    </row>
    <row r="13" spans="1:36" x14ac:dyDescent="0.25">
      <c r="A13">
        <v>12</v>
      </c>
      <c r="B13">
        <v>850000</v>
      </c>
      <c r="C13">
        <v>3</v>
      </c>
      <c r="D13">
        <v>2120</v>
      </c>
      <c r="I13" s="34">
        <v>13</v>
      </c>
      <c r="J13" s="1" t="s">
        <v>620</v>
      </c>
      <c r="K13" s="1">
        <v>137</v>
      </c>
      <c r="L13" s="1">
        <v>82974570448972.047</v>
      </c>
      <c r="M13" s="30">
        <v>605653798897.60596</v>
      </c>
      <c r="N13" s="1"/>
      <c r="O13" s="1"/>
    </row>
    <row r="14" spans="1:36" ht="15.75" thickBot="1" x14ac:dyDescent="0.3">
      <c r="A14">
        <v>13</v>
      </c>
      <c r="B14">
        <v>2350000</v>
      </c>
      <c r="C14">
        <v>6</v>
      </c>
      <c r="D14">
        <v>5780</v>
      </c>
      <c r="I14" s="35">
        <v>14</v>
      </c>
      <c r="J14" s="2" t="s">
        <v>621</v>
      </c>
      <c r="K14" s="2">
        <v>139</v>
      </c>
      <c r="L14" s="2">
        <v>453933435676366.94</v>
      </c>
      <c r="M14" s="2"/>
      <c r="N14" s="2"/>
      <c r="O14" s="2"/>
    </row>
    <row r="15" spans="1:36" ht="15.75" thickBot="1" x14ac:dyDescent="0.3">
      <c r="A15">
        <v>14</v>
      </c>
      <c r="B15">
        <v>359000</v>
      </c>
      <c r="C15">
        <v>2</v>
      </c>
      <c r="D15">
        <v>1001</v>
      </c>
      <c r="I15" s="32">
        <v>15</v>
      </c>
    </row>
    <row r="16" spans="1:36" ht="15.75" thickBot="1" x14ac:dyDescent="0.3">
      <c r="A16">
        <v>15</v>
      </c>
      <c r="B16">
        <v>888000</v>
      </c>
      <c r="C16">
        <v>3</v>
      </c>
      <c r="D16">
        <v>1919</v>
      </c>
      <c r="I16" s="33">
        <v>16</v>
      </c>
      <c r="J16" s="3"/>
      <c r="K16" s="3" t="s">
        <v>628</v>
      </c>
      <c r="L16" s="3" t="s">
        <v>573</v>
      </c>
      <c r="M16" s="3" t="s">
        <v>629</v>
      </c>
      <c r="N16" s="3" t="s">
        <v>630</v>
      </c>
      <c r="O16" s="3" t="s">
        <v>631</v>
      </c>
      <c r="P16" s="3" t="s">
        <v>632</v>
      </c>
      <c r="Q16" s="3" t="s">
        <v>633</v>
      </c>
      <c r="R16" s="3" t="s">
        <v>634</v>
      </c>
    </row>
    <row r="17" spans="1:18" x14ac:dyDescent="0.25">
      <c r="A17">
        <v>16</v>
      </c>
      <c r="B17">
        <v>655000</v>
      </c>
      <c r="C17">
        <v>2</v>
      </c>
      <c r="D17">
        <v>1351</v>
      </c>
      <c r="I17" s="34">
        <v>17</v>
      </c>
      <c r="J17" s="1" t="s">
        <v>622</v>
      </c>
      <c r="K17" s="1">
        <v>453124.55669679167</v>
      </c>
      <c r="L17" s="1">
        <v>197096.68866442426</v>
      </c>
      <c r="M17" s="1">
        <v>2.2989962934805011</v>
      </c>
      <c r="N17" s="1">
        <v>2.3017997082408908E-2</v>
      </c>
      <c r="O17" s="1">
        <v>63379.412689172314</v>
      </c>
      <c r="P17" s="1">
        <v>842869.70070441102</v>
      </c>
      <c r="Q17" s="1">
        <v>63379.412689172314</v>
      </c>
      <c r="R17" s="1">
        <v>842869.70070441102</v>
      </c>
    </row>
    <row r="18" spans="1:18" x14ac:dyDescent="0.25">
      <c r="A18">
        <v>17</v>
      </c>
      <c r="B18">
        <v>799000</v>
      </c>
      <c r="C18">
        <v>3</v>
      </c>
      <c r="D18">
        <v>1640</v>
      </c>
      <c r="I18" s="34">
        <v>18</v>
      </c>
      <c r="J18" s="1" t="s">
        <v>8</v>
      </c>
      <c r="K18" s="1">
        <v>-305466.98949136946</v>
      </c>
      <c r="L18" s="1">
        <v>59435.430995014402</v>
      </c>
      <c r="M18" s="1">
        <v>-5.1394763086178816</v>
      </c>
      <c r="N18" s="1">
        <v>9.3022017327436447E-7</v>
      </c>
      <c r="O18" s="1">
        <v>-422996.46585789963</v>
      </c>
      <c r="P18" s="1">
        <v>-187937.51312483929</v>
      </c>
      <c r="Q18" s="1">
        <v>-422996.46585789963</v>
      </c>
      <c r="R18" s="1">
        <v>-187937.51312483929</v>
      </c>
    </row>
    <row r="19" spans="1:18" ht="15.75" thickBot="1" x14ac:dyDescent="0.3">
      <c r="A19">
        <v>18</v>
      </c>
      <c r="B19">
        <v>549000</v>
      </c>
      <c r="C19">
        <v>2</v>
      </c>
      <c r="D19">
        <v>1750</v>
      </c>
      <c r="I19" s="35">
        <v>19</v>
      </c>
      <c r="J19" s="2" t="s">
        <v>11</v>
      </c>
      <c r="K19" s="2">
        <v>760.50044265846941</v>
      </c>
      <c r="L19" s="2">
        <v>35.71011446847816</v>
      </c>
      <c r="M19" s="2">
        <v>21.296499716621582</v>
      </c>
      <c r="N19" s="2">
        <v>2.653996484268468E-45</v>
      </c>
      <c r="O19" s="2">
        <v>689.88614771340292</v>
      </c>
      <c r="P19" s="2">
        <v>831.1147376035359</v>
      </c>
      <c r="Q19" s="2">
        <v>689.88614771340292</v>
      </c>
      <c r="R19" s="2">
        <v>831.1147376035359</v>
      </c>
    </row>
    <row r="20" spans="1:18" x14ac:dyDescent="0.25">
      <c r="A20">
        <v>19</v>
      </c>
      <c r="B20">
        <v>1498000</v>
      </c>
      <c r="C20">
        <v>5</v>
      </c>
      <c r="D20">
        <v>4560</v>
      </c>
    </row>
    <row r="21" spans="1:18" x14ac:dyDescent="0.25">
      <c r="A21">
        <v>20</v>
      </c>
      <c r="B21">
        <v>999950</v>
      </c>
      <c r="C21">
        <v>4</v>
      </c>
      <c r="D21">
        <v>3400</v>
      </c>
    </row>
    <row r="22" spans="1:18" x14ac:dyDescent="0.25">
      <c r="A22">
        <v>21</v>
      </c>
      <c r="B22">
        <v>899000</v>
      </c>
      <c r="C22">
        <v>3</v>
      </c>
      <c r="D22">
        <v>1970</v>
      </c>
    </row>
    <row r="23" spans="1:18" x14ac:dyDescent="0.25">
      <c r="A23">
        <v>22</v>
      </c>
      <c r="B23">
        <v>949950</v>
      </c>
      <c r="C23">
        <v>6</v>
      </c>
      <c r="D23">
        <v>2300</v>
      </c>
      <c r="J23" t="s">
        <v>635</v>
      </c>
      <c r="O23" t="s">
        <v>639</v>
      </c>
    </row>
    <row r="24" spans="1:18" ht="15.75" thickBot="1" x14ac:dyDescent="0.3">
      <c r="A24">
        <v>23</v>
      </c>
      <c r="B24">
        <v>1490000</v>
      </c>
      <c r="C24">
        <v>3</v>
      </c>
      <c r="D24">
        <v>2020</v>
      </c>
    </row>
    <row r="25" spans="1:18" x14ac:dyDescent="0.25">
      <c r="A25">
        <v>24</v>
      </c>
      <c r="B25">
        <v>998000</v>
      </c>
      <c r="C25">
        <v>4</v>
      </c>
      <c r="D25">
        <v>2570</v>
      </c>
      <c r="J25" s="3" t="s">
        <v>636</v>
      </c>
      <c r="K25" s="3" t="s">
        <v>637</v>
      </c>
      <c r="L25" s="3" t="s">
        <v>638</v>
      </c>
      <c r="M25" s="3" t="s">
        <v>651</v>
      </c>
      <c r="O25" s="3" t="s">
        <v>640</v>
      </c>
      <c r="P25" s="3" t="s">
        <v>7</v>
      </c>
    </row>
    <row r="26" spans="1:18" x14ac:dyDescent="0.25">
      <c r="A26">
        <v>25</v>
      </c>
      <c r="B26">
        <v>950000</v>
      </c>
      <c r="C26">
        <v>3</v>
      </c>
      <c r="D26">
        <v>2330</v>
      </c>
      <c r="J26">
        <v>1</v>
      </c>
      <c r="K26">
        <v>1157856.3435132047</v>
      </c>
      <c r="L26">
        <v>-473356.34351320472</v>
      </c>
      <c r="M26" s="1">
        <v>-0.6126650343775778</v>
      </c>
      <c r="O26" s="1">
        <v>0.35714285714285715</v>
      </c>
      <c r="P26" s="1">
        <v>305000</v>
      </c>
    </row>
    <row r="27" spans="1:18" x14ac:dyDescent="0.25">
      <c r="A27">
        <v>26</v>
      </c>
      <c r="B27">
        <v>649950</v>
      </c>
      <c r="C27">
        <v>3</v>
      </c>
      <c r="D27">
        <v>1400</v>
      </c>
      <c r="J27">
        <v>2</v>
      </c>
      <c r="K27">
        <v>763662.92575878242</v>
      </c>
      <c r="L27">
        <v>-314662.92575878242</v>
      </c>
      <c r="M27" s="1">
        <v>-0.40726817094398099</v>
      </c>
      <c r="N27" s="1"/>
      <c r="O27" s="1">
        <v>1.0714285714285714</v>
      </c>
      <c r="P27" s="1">
        <v>339995</v>
      </c>
    </row>
    <row r="28" spans="1:18" x14ac:dyDescent="0.25">
      <c r="A28">
        <v>27</v>
      </c>
      <c r="B28">
        <v>835000</v>
      </c>
      <c r="C28">
        <v>3</v>
      </c>
      <c r="D28">
        <v>1440</v>
      </c>
      <c r="J28">
        <v>3</v>
      </c>
      <c r="K28">
        <v>1610356.1718243412</v>
      </c>
      <c r="L28">
        <v>687643.82817565883</v>
      </c>
      <c r="M28" s="1">
        <v>0.89001728909336308</v>
      </c>
      <c r="N28" s="1"/>
      <c r="O28" s="1">
        <v>1.7857142857142858</v>
      </c>
      <c r="P28" s="1">
        <v>359000</v>
      </c>
    </row>
    <row r="29" spans="1:18" x14ac:dyDescent="0.25">
      <c r="A29">
        <v>28</v>
      </c>
      <c r="B29">
        <v>2836000</v>
      </c>
      <c r="C29">
        <v>4</v>
      </c>
      <c r="D29">
        <v>4800</v>
      </c>
      <c r="J29">
        <v>4</v>
      </c>
      <c r="K29">
        <v>2274525.1817931733</v>
      </c>
      <c r="L29">
        <v>573474.81820682669</v>
      </c>
      <c r="M29" s="1">
        <v>0.74224835903473951</v>
      </c>
      <c r="N29" s="1"/>
      <c r="O29" s="1">
        <v>2.5</v>
      </c>
      <c r="P29" s="1">
        <v>365000</v>
      </c>
    </row>
    <row r="30" spans="1:18" x14ac:dyDescent="0.25">
      <c r="A30">
        <v>29</v>
      </c>
      <c r="B30">
        <v>685000</v>
      </c>
      <c r="C30">
        <v>3</v>
      </c>
      <c r="D30">
        <v>1430</v>
      </c>
      <c r="J30">
        <v>5</v>
      </c>
      <c r="K30">
        <v>586214.19909137103</v>
      </c>
      <c r="L30">
        <v>63585.800908628968</v>
      </c>
      <c r="M30" s="1">
        <v>8.2299091231095425E-2</v>
      </c>
      <c r="N30" s="1"/>
      <c r="O30" s="1">
        <v>3.2142857142857144</v>
      </c>
      <c r="P30" s="1">
        <v>369900</v>
      </c>
    </row>
    <row r="31" spans="1:18" x14ac:dyDescent="0.25">
      <c r="A31">
        <v>30</v>
      </c>
      <c r="B31">
        <v>765000</v>
      </c>
      <c r="C31">
        <v>3</v>
      </c>
      <c r="D31">
        <v>1250</v>
      </c>
      <c r="J31">
        <v>6</v>
      </c>
      <c r="K31">
        <v>1404006.3634065608</v>
      </c>
      <c r="L31">
        <v>1095993.6365934392</v>
      </c>
      <c r="M31" s="1">
        <v>1.4185443762250847</v>
      </c>
      <c r="N31" s="1"/>
      <c r="O31" s="1">
        <v>3.9285714285714288</v>
      </c>
      <c r="P31" s="1">
        <v>379800</v>
      </c>
    </row>
    <row r="32" spans="1:18" x14ac:dyDescent="0.25">
      <c r="A32">
        <v>31</v>
      </c>
      <c r="B32">
        <v>725000</v>
      </c>
      <c r="C32">
        <v>1</v>
      </c>
      <c r="D32">
        <v>1008</v>
      </c>
      <c r="J32">
        <v>7</v>
      </c>
      <c r="K32">
        <v>682543.56685166142</v>
      </c>
      <c r="L32">
        <v>-312643.56685166142</v>
      </c>
      <c r="M32" s="1">
        <v>-0.40465451505617844</v>
      </c>
      <c r="N32" s="1"/>
      <c r="O32" s="1">
        <v>4.6428571428571423</v>
      </c>
      <c r="P32" s="1">
        <v>449000</v>
      </c>
    </row>
    <row r="33" spans="1:16" x14ac:dyDescent="0.25">
      <c r="A33">
        <v>32</v>
      </c>
      <c r="B33">
        <v>979000</v>
      </c>
      <c r="C33">
        <v>4</v>
      </c>
      <c r="D33">
        <v>2570</v>
      </c>
      <c r="J33">
        <v>8</v>
      </c>
      <c r="K33">
        <v>1407554.6771625183</v>
      </c>
      <c r="L33">
        <v>-7554.6771625182591</v>
      </c>
      <c r="M33" s="1">
        <v>-9.7780173581990572E-3</v>
      </c>
      <c r="N33" s="1"/>
      <c r="O33" s="1">
        <v>5.3571428571428568</v>
      </c>
      <c r="P33" s="1">
        <v>530000</v>
      </c>
    </row>
    <row r="34" spans="1:16" x14ac:dyDescent="0.25">
      <c r="A34">
        <v>33</v>
      </c>
      <c r="B34">
        <v>2895000</v>
      </c>
      <c r="C34">
        <v>5</v>
      </c>
      <c r="D34">
        <v>5050</v>
      </c>
      <c r="J34">
        <v>9</v>
      </c>
      <c r="K34">
        <v>1315027.8116155199</v>
      </c>
      <c r="L34">
        <v>-365077.81161551992</v>
      </c>
      <c r="M34" s="1">
        <v>-0.47252014907807799</v>
      </c>
      <c r="N34" s="1"/>
      <c r="O34" s="1">
        <v>6.0714285714285712</v>
      </c>
      <c r="P34" s="1">
        <v>549000</v>
      </c>
    </row>
    <row r="35" spans="1:16" x14ac:dyDescent="0.25">
      <c r="A35">
        <v>34</v>
      </c>
      <c r="B35">
        <v>850000</v>
      </c>
      <c r="C35">
        <v>5</v>
      </c>
      <c r="D35">
        <v>2690</v>
      </c>
      <c r="J35">
        <v>10</v>
      </c>
      <c r="K35">
        <v>1390063.1669813734</v>
      </c>
      <c r="L35">
        <v>-640063.16698137345</v>
      </c>
      <c r="M35" s="1">
        <v>-0.82843364745470083</v>
      </c>
      <c r="N35" s="1"/>
      <c r="O35" s="1">
        <v>6.7857142857142856</v>
      </c>
      <c r="P35" s="1">
        <v>549950</v>
      </c>
    </row>
    <row r="36" spans="1:16" x14ac:dyDescent="0.25">
      <c r="A36">
        <v>35</v>
      </c>
      <c r="B36">
        <v>1325000</v>
      </c>
      <c r="C36">
        <v>6</v>
      </c>
      <c r="D36">
        <v>4140</v>
      </c>
      <c r="J36">
        <v>11</v>
      </c>
      <c r="K36">
        <v>2198983.5144419968</v>
      </c>
      <c r="L36">
        <v>490966.48555800319</v>
      </c>
      <c r="M36" s="1">
        <v>0.6354578382115661</v>
      </c>
      <c r="N36" s="1"/>
      <c r="O36" s="1">
        <v>7.5</v>
      </c>
      <c r="P36" s="1">
        <v>625000</v>
      </c>
    </row>
    <row r="37" spans="1:16" x14ac:dyDescent="0.25">
      <c r="A37">
        <v>36</v>
      </c>
      <c r="B37">
        <v>2450000</v>
      </c>
      <c r="C37">
        <v>4</v>
      </c>
      <c r="D37">
        <v>4850</v>
      </c>
      <c r="J37">
        <v>12</v>
      </c>
      <c r="K37">
        <v>1148984.5266586384</v>
      </c>
      <c r="L37">
        <v>-298984.52665863838</v>
      </c>
      <c r="M37" s="1">
        <v>-0.38697562167257321</v>
      </c>
      <c r="N37" s="1"/>
      <c r="O37" s="1">
        <v>8.2142857142857153</v>
      </c>
      <c r="P37" s="1">
        <v>649800</v>
      </c>
    </row>
    <row r="38" spans="1:16" x14ac:dyDescent="0.25">
      <c r="A38">
        <v>37</v>
      </c>
      <c r="B38">
        <v>829950</v>
      </c>
      <c r="C38">
        <v>3</v>
      </c>
      <c r="D38">
        <v>2200</v>
      </c>
      <c r="J38">
        <v>13</v>
      </c>
      <c r="K38">
        <v>3016015.1783145275</v>
      </c>
      <c r="L38">
        <v>-666015.1783145275</v>
      </c>
      <c r="M38" s="1">
        <v>-0.86202333128060382</v>
      </c>
      <c r="N38" s="1"/>
      <c r="O38" s="1">
        <v>8.9285714285714288</v>
      </c>
      <c r="P38" s="1">
        <v>649950</v>
      </c>
    </row>
    <row r="39" spans="1:16" x14ac:dyDescent="0.25">
      <c r="A39">
        <v>38</v>
      </c>
      <c r="B39">
        <v>950000</v>
      </c>
      <c r="C39">
        <v>4</v>
      </c>
      <c r="D39">
        <v>2270</v>
      </c>
      <c r="J39">
        <v>14</v>
      </c>
      <c r="K39">
        <v>603451.52081518061</v>
      </c>
      <c r="L39">
        <v>-244451.52081518061</v>
      </c>
      <c r="M39" s="1">
        <v>-0.31639356154462506</v>
      </c>
      <c r="N39" s="1"/>
      <c r="O39" s="1">
        <v>9.6428571428571441</v>
      </c>
      <c r="P39" s="1">
        <v>655000</v>
      </c>
    </row>
    <row r="40" spans="1:16" x14ac:dyDescent="0.25">
      <c r="A40">
        <v>39</v>
      </c>
      <c r="B40">
        <v>1988000</v>
      </c>
      <c r="C40">
        <v>5</v>
      </c>
      <c r="D40">
        <v>4381</v>
      </c>
      <c r="J40">
        <v>15</v>
      </c>
      <c r="K40">
        <v>996123.93768428604</v>
      </c>
      <c r="L40">
        <v>-108123.93768428604</v>
      </c>
      <c r="M40" s="1">
        <v>-0.13994479403556204</v>
      </c>
      <c r="N40" s="1"/>
      <c r="O40" s="1">
        <v>10.357142857142858</v>
      </c>
      <c r="P40" s="1">
        <v>675000</v>
      </c>
    </row>
    <row r="41" spans="1:16" x14ac:dyDescent="0.25">
      <c r="A41">
        <v>40</v>
      </c>
      <c r="B41">
        <v>1998000</v>
      </c>
      <c r="C41">
        <v>5</v>
      </c>
      <c r="D41">
        <v>3770</v>
      </c>
      <c r="J41">
        <v>16</v>
      </c>
      <c r="K41">
        <v>869626.67574564496</v>
      </c>
      <c r="L41">
        <v>-214626.67574564496</v>
      </c>
      <c r="M41" s="1">
        <v>-0.27779126967669476</v>
      </c>
      <c r="N41" s="1"/>
      <c r="O41" s="1">
        <v>11.071428571428573</v>
      </c>
      <c r="P41" s="1">
        <v>684500</v>
      </c>
    </row>
    <row r="42" spans="1:16" x14ac:dyDescent="0.25">
      <c r="A42">
        <v>41</v>
      </c>
      <c r="B42">
        <v>1800000</v>
      </c>
      <c r="C42">
        <v>6</v>
      </c>
      <c r="D42">
        <v>4600</v>
      </c>
      <c r="J42">
        <v>17</v>
      </c>
      <c r="K42">
        <v>783944.31418257311</v>
      </c>
      <c r="L42">
        <v>15055.685817426885</v>
      </c>
      <c r="M42" s="1">
        <v>1.9486571576186214E-2</v>
      </c>
      <c r="N42" s="1"/>
      <c r="O42" s="1">
        <v>11.785714285714286</v>
      </c>
      <c r="P42" s="1">
        <v>685000</v>
      </c>
    </row>
    <row r="43" spans="1:16" x14ac:dyDescent="0.25">
      <c r="A43">
        <v>42</v>
      </c>
      <c r="B43">
        <v>1288000</v>
      </c>
      <c r="C43">
        <v>5</v>
      </c>
      <c r="D43">
        <v>3770</v>
      </c>
      <c r="J43">
        <v>18</v>
      </c>
      <c r="K43">
        <v>1173066.3523663741</v>
      </c>
      <c r="L43">
        <v>-624066.35236637411</v>
      </c>
      <c r="M43" s="1">
        <v>-0.80772897303692381</v>
      </c>
      <c r="N43" s="1"/>
      <c r="O43" s="1">
        <v>12.5</v>
      </c>
      <c r="P43" s="1">
        <v>689888</v>
      </c>
    </row>
    <row r="44" spans="1:16" x14ac:dyDescent="0.25">
      <c r="A44">
        <v>43</v>
      </c>
      <c r="B44">
        <v>769990</v>
      </c>
      <c r="C44">
        <v>3</v>
      </c>
      <c r="D44">
        <v>2002</v>
      </c>
      <c r="J44">
        <v>19</v>
      </c>
      <c r="K44">
        <v>2393671.6277625649</v>
      </c>
      <c r="L44">
        <v>-895671.62776256492</v>
      </c>
      <c r="M44" s="1">
        <v>-1.1592676344874315</v>
      </c>
      <c r="N44" s="1"/>
      <c r="O44" s="1">
        <v>13.214285714285715</v>
      </c>
      <c r="P44" s="1">
        <v>698000</v>
      </c>
    </row>
    <row r="45" spans="1:16" x14ac:dyDescent="0.25">
      <c r="A45">
        <v>44</v>
      </c>
      <c r="B45">
        <v>2785950</v>
      </c>
      <c r="C45">
        <v>5</v>
      </c>
      <c r="D45">
        <v>4586</v>
      </c>
      <c r="J45">
        <v>20</v>
      </c>
      <c r="K45">
        <v>1816958.1037701098</v>
      </c>
      <c r="L45">
        <v>-817008.10377010982</v>
      </c>
      <c r="M45" s="1">
        <v>-1.0574534488500218</v>
      </c>
      <c r="N45" s="1"/>
      <c r="O45" s="1">
        <v>13.928571428571429</v>
      </c>
      <c r="P45" s="1">
        <v>707990</v>
      </c>
    </row>
    <row r="46" spans="1:16" x14ac:dyDescent="0.25">
      <c r="A46">
        <v>45</v>
      </c>
      <c r="B46">
        <v>1498000</v>
      </c>
      <c r="C46">
        <v>4</v>
      </c>
      <c r="D46">
        <v>4380</v>
      </c>
      <c r="J46">
        <v>21</v>
      </c>
      <c r="K46">
        <v>1034909.4602598679</v>
      </c>
      <c r="L46">
        <v>-135909.46025986795</v>
      </c>
      <c r="M46" s="1">
        <v>-0.17590759114866963</v>
      </c>
      <c r="N46" s="1"/>
      <c r="O46" s="1">
        <v>14.642857142857144</v>
      </c>
      <c r="P46" s="1">
        <v>725000</v>
      </c>
    </row>
    <row r="47" spans="1:16" x14ac:dyDescent="0.25">
      <c r="A47">
        <v>46</v>
      </c>
      <c r="B47">
        <v>2354000</v>
      </c>
      <c r="C47">
        <v>4</v>
      </c>
      <c r="D47">
        <v>2288</v>
      </c>
      <c r="J47">
        <v>22</v>
      </c>
      <c r="K47">
        <v>369473.63786305464</v>
      </c>
      <c r="L47">
        <v>580476.36213694536</v>
      </c>
      <c r="M47" s="1">
        <v>0.75131045614493197</v>
      </c>
      <c r="N47" s="1"/>
      <c r="O47" s="1">
        <v>15.357142857142858</v>
      </c>
      <c r="P47" s="1">
        <v>750000</v>
      </c>
    </row>
    <row r="48" spans="1:16" x14ac:dyDescent="0.25">
      <c r="A48">
        <v>47</v>
      </c>
      <c r="B48">
        <v>892000</v>
      </c>
      <c r="C48">
        <v>3</v>
      </c>
      <c r="D48">
        <v>2040</v>
      </c>
      <c r="J48">
        <v>23</v>
      </c>
      <c r="K48">
        <v>1072934.4823927917</v>
      </c>
      <c r="L48">
        <v>417065.51760720834</v>
      </c>
      <c r="M48" s="1">
        <v>0.5398078280435985</v>
      </c>
      <c r="N48" s="1"/>
      <c r="O48" s="1">
        <v>16.071428571428573</v>
      </c>
      <c r="P48" s="1">
        <v>750000</v>
      </c>
    </row>
    <row r="49" spans="1:16" x14ac:dyDescent="0.25">
      <c r="A49">
        <v>48</v>
      </c>
      <c r="B49">
        <v>4800000</v>
      </c>
      <c r="C49">
        <v>5</v>
      </c>
      <c r="D49">
        <v>5090</v>
      </c>
      <c r="J49">
        <v>24</v>
      </c>
      <c r="K49">
        <v>1185742.7363635802</v>
      </c>
      <c r="L49">
        <v>-187742.73636358022</v>
      </c>
      <c r="M49" s="1">
        <v>-0.24299539153661878</v>
      </c>
      <c r="N49" s="1"/>
      <c r="O49" s="1">
        <v>16.785714285714288</v>
      </c>
      <c r="P49" s="1">
        <v>765000</v>
      </c>
    </row>
    <row r="50" spans="1:16" x14ac:dyDescent="0.25">
      <c r="A50">
        <v>49</v>
      </c>
      <c r="B50">
        <v>1374950</v>
      </c>
      <c r="C50">
        <v>4</v>
      </c>
      <c r="D50">
        <v>2260</v>
      </c>
      <c r="J50">
        <v>25</v>
      </c>
      <c r="K50">
        <v>1308689.6196169169</v>
      </c>
      <c r="L50">
        <v>-358689.61961691687</v>
      </c>
      <c r="M50" s="1">
        <v>-0.46425191326784948</v>
      </c>
      <c r="N50" s="1"/>
      <c r="O50" s="1">
        <v>17.5</v>
      </c>
      <c r="P50" s="1">
        <v>769000</v>
      </c>
    </row>
    <row r="51" spans="1:16" x14ac:dyDescent="0.25">
      <c r="A51">
        <v>50</v>
      </c>
      <c r="B51">
        <v>3588888</v>
      </c>
      <c r="C51">
        <v>6</v>
      </c>
      <c r="D51">
        <v>5701</v>
      </c>
      <c r="J51">
        <v>26</v>
      </c>
      <c r="K51">
        <v>601424.20794454042</v>
      </c>
      <c r="L51">
        <v>48525.792055459577</v>
      </c>
      <c r="M51" s="1">
        <v>6.2806924350487736E-2</v>
      </c>
      <c r="N51" s="1"/>
      <c r="O51" s="1">
        <v>18.214285714285715</v>
      </c>
      <c r="P51" s="1">
        <v>769990</v>
      </c>
    </row>
    <row r="52" spans="1:16" x14ac:dyDescent="0.25">
      <c r="A52">
        <v>51</v>
      </c>
      <c r="B52">
        <v>1208000</v>
      </c>
      <c r="C52">
        <v>2</v>
      </c>
      <c r="D52">
        <v>1751</v>
      </c>
      <c r="J52">
        <v>27</v>
      </c>
      <c r="K52">
        <v>631844.22565087921</v>
      </c>
      <c r="L52">
        <v>203155.77434912079</v>
      </c>
      <c r="M52" s="1">
        <v>0.26294448396282116</v>
      </c>
      <c r="N52" s="1"/>
      <c r="O52" s="1">
        <v>18.928571428571431</v>
      </c>
      <c r="P52" s="1">
        <v>799000</v>
      </c>
    </row>
    <row r="53" spans="1:16" x14ac:dyDescent="0.25">
      <c r="A53">
        <v>52</v>
      </c>
      <c r="B53">
        <v>1088000</v>
      </c>
      <c r="C53">
        <v>3</v>
      </c>
      <c r="D53">
        <v>3180</v>
      </c>
      <c r="J53">
        <v>28</v>
      </c>
      <c r="K53">
        <v>2881658.7234919672</v>
      </c>
      <c r="L53">
        <v>-45658.72349196719</v>
      </c>
      <c r="M53" s="1">
        <v>-5.9096077999559016E-2</v>
      </c>
      <c r="N53" s="1"/>
      <c r="O53" s="1">
        <v>19.642857142857142</v>
      </c>
      <c r="P53" s="1">
        <v>799000</v>
      </c>
    </row>
    <row r="54" spans="1:16" x14ac:dyDescent="0.25">
      <c r="A54">
        <v>53</v>
      </c>
      <c r="B54">
        <v>549950</v>
      </c>
      <c r="C54">
        <v>2</v>
      </c>
      <c r="D54">
        <v>1320</v>
      </c>
      <c r="J54">
        <v>29</v>
      </c>
      <c r="K54">
        <v>624239.22122429463</v>
      </c>
      <c r="L54">
        <v>60760.778775705374</v>
      </c>
      <c r="M54" s="1">
        <v>7.8642665568054188E-2</v>
      </c>
      <c r="N54" s="1"/>
      <c r="O54" s="1">
        <v>20.357142857142858</v>
      </c>
      <c r="P54" s="1">
        <v>829950</v>
      </c>
    </row>
    <row r="55" spans="1:16" x14ac:dyDescent="0.25">
      <c r="A55">
        <v>54</v>
      </c>
      <c r="B55">
        <v>3500000</v>
      </c>
      <c r="C55">
        <v>3</v>
      </c>
      <c r="D55">
        <v>2740</v>
      </c>
      <c r="J55">
        <v>30</v>
      </c>
      <c r="K55">
        <v>487349.14154577011</v>
      </c>
      <c r="L55">
        <v>277650.85845422989</v>
      </c>
      <c r="M55" s="1">
        <v>0.35936345856761387</v>
      </c>
      <c r="N55" s="1"/>
      <c r="O55" s="1">
        <v>21.071428571428573</v>
      </c>
      <c r="P55" s="1">
        <v>835000</v>
      </c>
    </row>
    <row r="56" spans="1:16" x14ac:dyDescent="0.25">
      <c r="A56">
        <v>55</v>
      </c>
      <c r="B56">
        <v>3988800</v>
      </c>
      <c r="C56">
        <v>5</v>
      </c>
      <c r="D56">
        <v>5489</v>
      </c>
      <c r="J56">
        <v>31</v>
      </c>
      <c r="K56">
        <v>914242.01340515935</v>
      </c>
      <c r="L56">
        <v>-189242.01340515935</v>
      </c>
      <c r="M56" s="1">
        <v>-0.24493590555488073</v>
      </c>
      <c r="N56" s="1"/>
      <c r="O56" s="1">
        <v>21.785714285714288</v>
      </c>
      <c r="P56" s="1">
        <v>850000</v>
      </c>
    </row>
    <row r="57" spans="1:16" x14ac:dyDescent="0.25">
      <c r="A57">
        <v>56</v>
      </c>
      <c r="B57">
        <v>5580000</v>
      </c>
      <c r="C57">
        <v>13</v>
      </c>
      <c r="D57">
        <v>15360</v>
      </c>
      <c r="J57">
        <v>32</v>
      </c>
      <c r="K57">
        <v>1185742.7363635802</v>
      </c>
      <c r="L57">
        <v>-206742.73636358022</v>
      </c>
      <c r="M57" s="1">
        <v>-0.26758708828410149</v>
      </c>
      <c r="N57" s="1"/>
      <c r="O57" s="1">
        <v>22.5</v>
      </c>
      <c r="P57" s="1">
        <v>850000</v>
      </c>
    </row>
    <row r="58" spans="1:16" x14ac:dyDescent="0.25">
      <c r="A58">
        <v>57</v>
      </c>
      <c r="B58">
        <v>5980000</v>
      </c>
      <c r="C58">
        <v>5</v>
      </c>
      <c r="D58">
        <v>7594</v>
      </c>
      <c r="J58">
        <v>33</v>
      </c>
      <c r="K58">
        <v>2766316.8446652149</v>
      </c>
      <c r="L58">
        <v>128683.15533478511</v>
      </c>
      <c r="M58" s="1">
        <v>0.16655458592117081</v>
      </c>
      <c r="N58" s="1"/>
      <c r="O58" s="1">
        <v>23.214285714285715</v>
      </c>
      <c r="P58" s="1">
        <v>888000</v>
      </c>
    </row>
    <row r="59" spans="1:16" x14ac:dyDescent="0.25">
      <c r="A59">
        <v>58</v>
      </c>
      <c r="B59">
        <v>1998888</v>
      </c>
      <c r="C59">
        <v>3</v>
      </c>
      <c r="D59">
        <v>2520</v>
      </c>
      <c r="J59">
        <v>34</v>
      </c>
      <c r="K59">
        <v>971535.79999122699</v>
      </c>
      <c r="L59">
        <v>-121535.79999122699</v>
      </c>
      <c r="M59" s="1">
        <v>-0.15730376512352442</v>
      </c>
      <c r="N59" s="1"/>
      <c r="O59" s="1">
        <v>23.928571428571431</v>
      </c>
      <c r="P59" s="1">
        <v>891990</v>
      </c>
    </row>
    <row r="60" spans="1:16" x14ac:dyDescent="0.25">
      <c r="A60">
        <v>59</v>
      </c>
      <c r="B60">
        <v>2460000</v>
      </c>
      <c r="C60">
        <v>4</v>
      </c>
      <c r="D60">
        <v>4130</v>
      </c>
      <c r="J60">
        <v>35</v>
      </c>
      <c r="K60">
        <v>1768794.4523546381</v>
      </c>
      <c r="L60">
        <v>-443794.45235463814</v>
      </c>
      <c r="M60" s="1">
        <v>-0.57440308371160098</v>
      </c>
      <c r="N60" s="1"/>
      <c r="O60" s="1">
        <v>24.642857142857142</v>
      </c>
      <c r="P60" s="1">
        <v>892000</v>
      </c>
    </row>
    <row r="61" spans="1:16" x14ac:dyDescent="0.25">
      <c r="A61">
        <v>60</v>
      </c>
      <c r="B61">
        <v>1195000</v>
      </c>
      <c r="C61">
        <v>4</v>
      </c>
      <c r="D61">
        <v>2812</v>
      </c>
      <c r="J61">
        <v>36</v>
      </c>
      <c r="K61">
        <v>2919683.7456248906</v>
      </c>
      <c r="L61">
        <v>-469683.74562489055</v>
      </c>
      <c r="M61" s="1">
        <v>-0.60791159155942687</v>
      </c>
      <c r="N61" s="1"/>
      <c r="O61" s="1">
        <v>25.357142857142858</v>
      </c>
      <c r="P61" s="1">
        <v>899000</v>
      </c>
    </row>
    <row r="62" spans="1:16" x14ac:dyDescent="0.25">
      <c r="A62">
        <v>61</v>
      </c>
      <c r="B62">
        <v>2499800</v>
      </c>
      <c r="C62">
        <v>4</v>
      </c>
      <c r="D62">
        <v>5360</v>
      </c>
      <c r="J62">
        <v>37</v>
      </c>
      <c r="K62">
        <v>1209824.5620713159</v>
      </c>
      <c r="L62">
        <v>-379874.56207131594</v>
      </c>
      <c r="M62" s="1">
        <v>-0.49167158066003125</v>
      </c>
      <c r="N62" s="1"/>
      <c r="O62" s="1">
        <v>26.071428571428573</v>
      </c>
      <c r="P62" s="1">
        <v>908000</v>
      </c>
    </row>
    <row r="63" spans="1:16" x14ac:dyDescent="0.25">
      <c r="A63">
        <v>62</v>
      </c>
      <c r="B63">
        <v>339995</v>
      </c>
      <c r="C63">
        <v>2</v>
      </c>
      <c r="D63">
        <v>1254</v>
      </c>
      <c r="J63">
        <v>38</v>
      </c>
      <c r="K63">
        <v>957592.60356603935</v>
      </c>
      <c r="L63">
        <v>-7592.6035660393536</v>
      </c>
      <c r="M63" s="1">
        <v>-9.8271054957839738E-3</v>
      </c>
      <c r="N63" s="1"/>
      <c r="O63" s="1">
        <v>26.785714285714288</v>
      </c>
      <c r="P63" s="1">
        <v>949000</v>
      </c>
    </row>
    <row r="64" spans="1:16" x14ac:dyDescent="0.25">
      <c r="A64">
        <v>63</v>
      </c>
      <c r="B64">
        <v>975000</v>
      </c>
      <c r="C64">
        <v>2</v>
      </c>
      <c r="D64">
        <v>1474</v>
      </c>
      <c r="J64">
        <v>39</v>
      </c>
      <c r="K64">
        <v>2257542.0485266987</v>
      </c>
      <c r="L64">
        <v>-269542.04852669872</v>
      </c>
      <c r="M64" s="1">
        <v>-0.34886822726651789</v>
      </c>
      <c r="N64" s="1"/>
      <c r="O64" s="1">
        <v>27.5</v>
      </c>
      <c r="P64" s="1">
        <v>949950</v>
      </c>
    </row>
    <row r="65" spans="1:16" x14ac:dyDescent="0.25">
      <c r="A65">
        <v>64</v>
      </c>
      <c r="B65">
        <v>3900000</v>
      </c>
      <c r="C65">
        <v>6</v>
      </c>
      <c r="D65">
        <v>4848</v>
      </c>
      <c r="J65">
        <v>40</v>
      </c>
      <c r="K65">
        <v>1792876.2780623739</v>
      </c>
      <c r="L65">
        <v>205123.72193762613</v>
      </c>
      <c r="M65" s="1">
        <v>0.26549159818974027</v>
      </c>
      <c r="N65" s="1"/>
      <c r="O65" s="1">
        <v>28.214285714285715</v>
      </c>
      <c r="P65" s="1">
        <v>949950</v>
      </c>
    </row>
    <row r="66" spans="1:16" x14ac:dyDescent="0.25">
      <c r="A66">
        <v>65</v>
      </c>
      <c r="B66">
        <v>2949995</v>
      </c>
      <c r="C66">
        <v>6</v>
      </c>
      <c r="D66">
        <v>5761</v>
      </c>
      <c r="J66">
        <v>41</v>
      </c>
      <c r="K66">
        <v>2118624.6559775341</v>
      </c>
      <c r="L66">
        <v>-318624.65597753413</v>
      </c>
      <c r="M66" s="1">
        <v>-0.41239583768792204</v>
      </c>
      <c r="N66" s="1"/>
      <c r="O66" s="1">
        <v>28.928571428571431</v>
      </c>
      <c r="P66" s="1">
        <v>950000</v>
      </c>
    </row>
    <row r="67" spans="1:16" x14ac:dyDescent="0.25">
      <c r="A67">
        <v>66</v>
      </c>
      <c r="B67">
        <v>1650000</v>
      </c>
      <c r="C67">
        <v>4</v>
      </c>
      <c r="D67">
        <v>3914</v>
      </c>
      <c r="J67">
        <v>42</v>
      </c>
      <c r="K67">
        <v>1792876.2780623739</v>
      </c>
      <c r="L67">
        <v>-504876.27806237387</v>
      </c>
      <c r="M67" s="1">
        <v>-0.65346128026882355</v>
      </c>
      <c r="N67" s="1"/>
      <c r="O67" s="1">
        <v>29.642857142857142</v>
      </c>
      <c r="P67" s="1">
        <v>950000</v>
      </c>
    </row>
    <row r="68" spans="1:16" x14ac:dyDescent="0.25">
      <c r="A68">
        <v>67</v>
      </c>
      <c r="B68">
        <v>2198800</v>
      </c>
      <c r="C68">
        <v>5</v>
      </c>
      <c r="D68">
        <v>3850</v>
      </c>
      <c r="J68">
        <v>43</v>
      </c>
      <c r="K68">
        <v>1059245.4744249391</v>
      </c>
      <c r="L68">
        <v>-289255.47442493914</v>
      </c>
      <c r="M68" s="1">
        <v>-0.37438331103196526</v>
      </c>
      <c r="N68" s="1"/>
      <c r="O68" s="1">
        <v>30.357142857142858</v>
      </c>
      <c r="P68" s="1">
        <v>950000</v>
      </c>
    </row>
    <row r="69" spans="1:16" x14ac:dyDescent="0.25">
      <c r="A69">
        <v>68</v>
      </c>
      <c r="B69">
        <v>2988000</v>
      </c>
      <c r="C69">
        <v>6</v>
      </c>
      <c r="D69">
        <v>5130</v>
      </c>
      <c r="J69">
        <v>44</v>
      </c>
      <c r="K69">
        <v>2413444.6392716849</v>
      </c>
      <c r="L69">
        <v>372505.36072831508</v>
      </c>
      <c r="M69" s="1">
        <v>0.48213362462328285</v>
      </c>
      <c r="N69" s="1"/>
      <c r="O69" s="1">
        <v>31.071428571428573</v>
      </c>
      <c r="P69" s="1">
        <v>975000</v>
      </c>
    </row>
    <row r="70" spans="1:16" x14ac:dyDescent="0.25">
      <c r="A70">
        <v>69</v>
      </c>
      <c r="B70">
        <v>3800000</v>
      </c>
      <c r="C70">
        <v>5</v>
      </c>
      <c r="D70">
        <v>4568</v>
      </c>
      <c r="J70">
        <v>45</v>
      </c>
      <c r="K70">
        <v>2562248.5375754097</v>
      </c>
      <c r="L70">
        <v>-1064248.5375754097</v>
      </c>
      <c r="M70" s="1">
        <v>-1.3774567000003379</v>
      </c>
      <c r="N70" s="1"/>
      <c r="O70" s="1">
        <v>31.785714285714288</v>
      </c>
      <c r="P70" s="1">
        <v>979000</v>
      </c>
    </row>
    <row r="71" spans="1:16" x14ac:dyDescent="0.25">
      <c r="A71">
        <v>70</v>
      </c>
      <c r="B71">
        <v>3078950</v>
      </c>
      <c r="C71">
        <v>5</v>
      </c>
      <c r="D71">
        <v>4998</v>
      </c>
      <c r="J71">
        <v>46</v>
      </c>
      <c r="K71">
        <v>971281.61153389188</v>
      </c>
      <c r="L71">
        <v>1382718.3884661081</v>
      </c>
      <c r="M71" s="1">
        <v>1.7896521734908688</v>
      </c>
      <c r="N71" s="1"/>
      <c r="O71" s="1">
        <v>32.5</v>
      </c>
      <c r="P71" s="1">
        <v>985000</v>
      </c>
    </row>
    <row r="72" spans="1:16" x14ac:dyDescent="0.25">
      <c r="A72">
        <v>71</v>
      </c>
      <c r="B72">
        <v>305000</v>
      </c>
      <c r="C72">
        <v>2</v>
      </c>
      <c r="D72">
        <v>889</v>
      </c>
      <c r="J72">
        <v>47</v>
      </c>
      <c r="K72">
        <v>1088144.4912459608</v>
      </c>
      <c r="L72">
        <v>-196144.49124596082</v>
      </c>
      <c r="M72" s="1">
        <v>-0.25386978144262856</v>
      </c>
      <c r="N72" s="1"/>
      <c r="O72" s="1">
        <v>33.214285714285715</v>
      </c>
      <c r="P72" s="1">
        <v>998000</v>
      </c>
    </row>
    <row r="73" spans="1:16" x14ac:dyDescent="0.25">
      <c r="A73">
        <v>72</v>
      </c>
      <c r="B73">
        <v>2649950</v>
      </c>
      <c r="C73">
        <v>5</v>
      </c>
      <c r="D73">
        <v>4309</v>
      </c>
      <c r="J73">
        <v>48</v>
      </c>
      <c r="K73">
        <v>2796736.8623715499</v>
      </c>
      <c r="L73">
        <v>2003263.1376284463</v>
      </c>
      <c r="M73" s="1">
        <v>2.5928231361036551</v>
      </c>
      <c r="N73" s="1"/>
      <c r="O73" s="1">
        <v>33.928571428571423</v>
      </c>
      <c r="P73" s="1">
        <v>999950</v>
      </c>
    </row>
    <row r="74" spans="1:16" x14ac:dyDescent="0.25">
      <c r="A74">
        <v>73</v>
      </c>
      <c r="B74">
        <v>707990</v>
      </c>
      <c r="C74">
        <v>2</v>
      </c>
      <c r="D74">
        <v>1360</v>
      </c>
      <c r="J74">
        <v>49</v>
      </c>
      <c r="K74">
        <v>949987.59913945477</v>
      </c>
      <c r="L74">
        <v>424962.40086054523</v>
      </c>
      <c r="M74" s="1">
        <v>0.55002876268656353</v>
      </c>
      <c r="N74" s="1"/>
      <c r="O74" s="1">
        <v>34.642857142857139</v>
      </c>
      <c r="P74" s="1">
        <v>1049000</v>
      </c>
    </row>
    <row r="75" spans="1:16" x14ac:dyDescent="0.25">
      <c r="A75">
        <v>74</v>
      </c>
      <c r="B75">
        <v>3198000</v>
      </c>
      <c r="C75">
        <v>5</v>
      </c>
      <c r="D75">
        <v>6200</v>
      </c>
      <c r="J75">
        <v>50</v>
      </c>
      <c r="K75">
        <v>2955935.6433445085</v>
      </c>
      <c r="L75">
        <v>632952.35665549152</v>
      </c>
      <c r="M75" s="1">
        <v>0.81923012686717678</v>
      </c>
      <c r="N75" s="1"/>
      <c r="O75" s="1">
        <v>35.357142857142854</v>
      </c>
      <c r="P75" s="1">
        <v>1088000</v>
      </c>
    </row>
    <row r="76" spans="1:16" x14ac:dyDescent="0.25">
      <c r="A76">
        <v>75</v>
      </c>
      <c r="B76">
        <v>1988000</v>
      </c>
      <c r="C76">
        <v>3</v>
      </c>
      <c r="D76">
        <v>3390</v>
      </c>
      <c r="J76">
        <v>51</v>
      </c>
      <c r="K76">
        <v>1173826.8528090327</v>
      </c>
      <c r="L76">
        <v>34173.147190967342</v>
      </c>
      <c r="M76" s="1">
        <v>4.4230298559334684E-2</v>
      </c>
      <c r="N76" s="1"/>
      <c r="O76" s="1">
        <v>36.071428571428569</v>
      </c>
      <c r="P76" s="1">
        <v>1098888</v>
      </c>
    </row>
    <row r="77" spans="1:16" x14ac:dyDescent="0.25">
      <c r="A77">
        <v>76</v>
      </c>
      <c r="B77">
        <v>1198888</v>
      </c>
      <c r="C77">
        <v>4</v>
      </c>
      <c r="D77">
        <v>2620</v>
      </c>
      <c r="J77">
        <v>52</v>
      </c>
      <c r="K77">
        <v>1955114.9958766163</v>
      </c>
      <c r="L77">
        <v>-867114.99587661633</v>
      </c>
      <c r="M77" s="1">
        <v>-1.1223067907259188</v>
      </c>
      <c r="N77" s="1"/>
      <c r="O77" s="1">
        <v>36.785714285714285</v>
      </c>
      <c r="P77" s="1">
        <v>1195000</v>
      </c>
    </row>
    <row r="78" spans="1:16" x14ac:dyDescent="0.25">
      <c r="A78">
        <v>77</v>
      </c>
      <c r="B78">
        <v>675000</v>
      </c>
      <c r="C78">
        <v>4</v>
      </c>
      <c r="D78">
        <v>1700</v>
      </c>
      <c r="J78">
        <v>53</v>
      </c>
      <c r="K78">
        <v>846051.16202323232</v>
      </c>
      <c r="L78">
        <v>-296101.16202323232</v>
      </c>
      <c r="M78" s="1">
        <v>-0.38324368331855624</v>
      </c>
      <c r="N78" s="1"/>
      <c r="O78" s="1">
        <v>37.5</v>
      </c>
      <c r="P78" s="1">
        <v>1198888</v>
      </c>
    </row>
    <row r="79" spans="1:16" x14ac:dyDescent="0.25">
      <c r="A79">
        <v>78</v>
      </c>
      <c r="B79">
        <v>3588888</v>
      </c>
      <c r="C79">
        <v>5</v>
      </c>
      <c r="D79">
        <v>5102</v>
      </c>
      <c r="J79">
        <v>54</v>
      </c>
      <c r="K79">
        <v>1620494.8011068893</v>
      </c>
      <c r="L79">
        <v>1879505.1988931107</v>
      </c>
      <c r="M79" s="1">
        <v>2.432643257184028</v>
      </c>
      <c r="N79" s="1"/>
      <c r="O79" s="1">
        <v>38.214285714285715</v>
      </c>
      <c r="P79" s="1">
        <v>1208000</v>
      </c>
    </row>
    <row r="80" spans="1:16" x14ac:dyDescent="0.25">
      <c r="A80">
        <v>79</v>
      </c>
      <c r="B80">
        <v>3498000</v>
      </c>
      <c r="C80">
        <v>6</v>
      </c>
      <c r="D80">
        <v>6389</v>
      </c>
      <c r="J80">
        <v>55</v>
      </c>
      <c r="K80">
        <v>3100176.5389922829</v>
      </c>
      <c r="L80">
        <v>888623.46100771707</v>
      </c>
      <c r="M80" s="1">
        <v>1.1501451934631732</v>
      </c>
      <c r="N80" s="1"/>
      <c r="O80" s="1">
        <v>38.928571428571423</v>
      </c>
      <c r="P80" s="1">
        <v>1239000</v>
      </c>
    </row>
    <row r="81" spans="1:16" x14ac:dyDescent="0.25">
      <c r="A81">
        <v>80</v>
      </c>
      <c r="B81">
        <v>4588000</v>
      </c>
      <c r="C81">
        <v>6</v>
      </c>
      <c r="D81">
        <v>8277</v>
      </c>
      <c r="J81">
        <v>56</v>
      </c>
      <c r="K81">
        <v>8163340.492543079</v>
      </c>
      <c r="L81">
        <v>-2583340.492543079</v>
      </c>
      <c r="M81" s="1">
        <v>-3.3436171572690516</v>
      </c>
      <c r="N81" s="1"/>
      <c r="O81" s="1">
        <v>39.642857142857139</v>
      </c>
      <c r="P81" s="1">
        <v>1250000</v>
      </c>
    </row>
    <row r="82" spans="1:16" x14ac:dyDescent="0.25">
      <c r="A82">
        <v>81</v>
      </c>
      <c r="B82">
        <v>2788880</v>
      </c>
      <c r="C82">
        <v>5</v>
      </c>
      <c r="D82">
        <v>4397</v>
      </c>
      <c r="J82">
        <v>57</v>
      </c>
      <c r="K82">
        <v>4701029.9707883606</v>
      </c>
      <c r="L82">
        <v>1278970.0292116394</v>
      </c>
      <c r="M82" s="1">
        <v>1.6553706898679854</v>
      </c>
      <c r="N82" s="1"/>
      <c r="O82" s="1">
        <v>40.357142857142854</v>
      </c>
      <c r="P82" s="1">
        <v>1288000</v>
      </c>
    </row>
    <row r="83" spans="1:16" x14ac:dyDescent="0.25">
      <c r="A83">
        <v>82</v>
      </c>
      <c r="B83">
        <v>689888</v>
      </c>
      <c r="C83">
        <v>2</v>
      </c>
      <c r="D83">
        <v>1558</v>
      </c>
      <c r="J83">
        <v>58</v>
      </c>
      <c r="K83">
        <v>1453184.7037220262</v>
      </c>
      <c r="L83">
        <v>545703.2962779738</v>
      </c>
      <c r="M83" s="1">
        <v>0.70630368295629653</v>
      </c>
      <c r="N83" s="1"/>
      <c r="O83" s="1">
        <v>41.071428571428569</v>
      </c>
      <c r="P83" s="1">
        <v>1300000</v>
      </c>
    </row>
    <row r="84" spans="1:16" x14ac:dyDescent="0.25">
      <c r="A84">
        <v>83</v>
      </c>
      <c r="B84">
        <v>2350000</v>
      </c>
      <c r="C84">
        <v>5</v>
      </c>
      <c r="D84">
        <v>3800</v>
      </c>
      <c r="J84">
        <v>59</v>
      </c>
      <c r="K84">
        <v>2372123.4269107925</v>
      </c>
      <c r="L84">
        <v>87876.573089207523</v>
      </c>
      <c r="M84" s="1">
        <v>0.11373863350619948</v>
      </c>
      <c r="N84" s="1"/>
      <c r="O84" s="1">
        <v>41.785714285714285</v>
      </c>
      <c r="P84" s="1">
        <v>1325000</v>
      </c>
    </row>
    <row r="85" spans="1:16" x14ac:dyDescent="0.25">
      <c r="A85">
        <v>84</v>
      </c>
      <c r="B85">
        <v>985000</v>
      </c>
      <c r="C85">
        <v>4</v>
      </c>
      <c r="D85">
        <v>2540</v>
      </c>
      <c r="J85">
        <v>60</v>
      </c>
      <c r="K85">
        <v>1369783.8434869298</v>
      </c>
      <c r="L85">
        <v>-174783.84348692978</v>
      </c>
      <c r="M85" s="1">
        <v>-0.22622269870473977</v>
      </c>
      <c r="N85" s="1"/>
      <c r="O85" s="1">
        <v>42.5</v>
      </c>
      <c r="P85" s="1">
        <v>1350000</v>
      </c>
    </row>
    <row r="86" spans="1:16" x14ac:dyDescent="0.25">
      <c r="A86">
        <v>85</v>
      </c>
      <c r="B86">
        <v>1098888</v>
      </c>
      <c r="C86">
        <v>5</v>
      </c>
      <c r="D86">
        <v>2420</v>
      </c>
      <c r="J86">
        <v>61</v>
      </c>
      <c r="K86">
        <v>3307538.9713807097</v>
      </c>
      <c r="L86">
        <v>-807738.97138070967</v>
      </c>
      <c r="M86" s="1">
        <v>-1.0454564123851589</v>
      </c>
      <c r="N86" s="1"/>
      <c r="O86" s="1">
        <v>43.214285714285715</v>
      </c>
      <c r="P86" s="1">
        <v>1374950</v>
      </c>
    </row>
    <row r="87" spans="1:16" x14ac:dyDescent="0.25">
      <c r="A87">
        <v>86</v>
      </c>
      <c r="B87">
        <v>950000</v>
      </c>
      <c r="C87">
        <v>4</v>
      </c>
      <c r="D87">
        <v>2750</v>
      </c>
      <c r="J87">
        <v>62</v>
      </c>
      <c r="K87">
        <v>795858.13280777342</v>
      </c>
      <c r="L87">
        <v>-455863.13280777342</v>
      </c>
      <c r="M87" s="1">
        <v>-0.59002357475611544</v>
      </c>
      <c r="N87" s="1"/>
      <c r="O87" s="1">
        <v>43.928571428571423</v>
      </c>
      <c r="P87" s="1">
        <v>1399988</v>
      </c>
    </row>
    <row r="88" spans="1:16" x14ac:dyDescent="0.25">
      <c r="A88">
        <v>87</v>
      </c>
      <c r="B88">
        <v>1549000</v>
      </c>
      <c r="C88">
        <v>8</v>
      </c>
      <c r="D88">
        <v>3470</v>
      </c>
      <c r="J88">
        <v>63</v>
      </c>
      <c r="K88">
        <v>963168.23019263661</v>
      </c>
      <c r="L88">
        <v>11831.769807363395</v>
      </c>
      <c r="M88" s="1">
        <v>1.5313857636247492E-2</v>
      </c>
      <c r="N88" s="1"/>
      <c r="O88" s="1">
        <v>44.642857142857139</v>
      </c>
      <c r="P88" s="1">
        <v>1400000</v>
      </c>
    </row>
    <row r="89" spans="1:16" x14ac:dyDescent="0.25">
      <c r="A89">
        <v>88</v>
      </c>
      <c r="B89">
        <v>1799000</v>
      </c>
      <c r="C89">
        <v>4</v>
      </c>
      <c r="D89">
        <v>3560</v>
      </c>
      <c r="J89">
        <v>64</v>
      </c>
      <c r="K89">
        <v>2307228.7657568343</v>
      </c>
      <c r="L89">
        <v>1592771.2342431657</v>
      </c>
      <c r="M89" s="1">
        <v>2.0615235358221926</v>
      </c>
      <c r="N89" s="1"/>
      <c r="O89" s="1">
        <v>45.357142857142854</v>
      </c>
      <c r="P89" s="1">
        <v>1479800</v>
      </c>
    </row>
    <row r="90" spans="1:16" x14ac:dyDescent="0.25">
      <c r="A90">
        <v>89</v>
      </c>
      <c r="B90">
        <v>365000</v>
      </c>
      <c r="C90">
        <v>2</v>
      </c>
      <c r="D90">
        <v>1012</v>
      </c>
      <c r="J90">
        <v>65</v>
      </c>
      <c r="K90">
        <v>3001565.6699040169</v>
      </c>
      <c r="L90">
        <v>-51570.66990401689</v>
      </c>
      <c r="M90" s="1">
        <v>-6.6747909228637672E-2</v>
      </c>
      <c r="N90" s="1"/>
      <c r="O90" s="1">
        <v>46.071428571428569</v>
      </c>
      <c r="P90" s="1">
        <v>1490000</v>
      </c>
    </row>
    <row r="91" spans="1:16" x14ac:dyDescent="0.25">
      <c r="A91">
        <v>90</v>
      </c>
      <c r="B91">
        <v>2495000</v>
      </c>
      <c r="C91">
        <v>5</v>
      </c>
      <c r="D91">
        <v>4645</v>
      </c>
      <c r="J91">
        <v>66</v>
      </c>
      <c r="K91">
        <v>2207855.3312965631</v>
      </c>
      <c r="L91">
        <v>-557855.33129656315</v>
      </c>
      <c r="M91" s="1">
        <v>-0.72203205980060914</v>
      </c>
      <c r="N91" s="1"/>
      <c r="O91" s="1">
        <v>46.785714285714285</v>
      </c>
      <c r="P91" s="1">
        <v>1495555</v>
      </c>
    </row>
    <row r="92" spans="1:16" x14ac:dyDescent="0.25">
      <c r="A92">
        <v>91</v>
      </c>
      <c r="B92">
        <v>4988000</v>
      </c>
      <c r="C92">
        <v>5</v>
      </c>
      <c r="D92">
        <v>6500</v>
      </c>
      <c r="J92">
        <v>67</v>
      </c>
      <c r="K92">
        <v>1853716.3134750514</v>
      </c>
      <c r="L92">
        <v>345083.68652494857</v>
      </c>
      <c r="M92" s="1">
        <v>0.4466417563960482</v>
      </c>
      <c r="N92" s="1"/>
      <c r="O92" s="1">
        <v>47.5</v>
      </c>
      <c r="P92" s="1">
        <v>1498000</v>
      </c>
    </row>
    <row r="93" spans="1:16" x14ac:dyDescent="0.25">
      <c r="A93">
        <v>92</v>
      </c>
      <c r="B93">
        <v>3499000</v>
      </c>
      <c r="C93">
        <v>5</v>
      </c>
      <c r="D93">
        <v>7950</v>
      </c>
      <c r="J93">
        <v>68</v>
      </c>
      <c r="K93">
        <v>2521689.8905865233</v>
      </c>
      <c r="L93">
        <v>466310.10941347666</v>
      </c>
      <c r="M93" s="1">
        <v>0.60354509478851015</v>
      </c>
      <c r="N93" s="1"/>
      <c r="O93" s="1">
        <v>48.214285714285715</v>
      </c>
      <c r="P93" s="1">
        <v>1498000</v>
      </c>
    </row>
    <row r="94" spans="1:16" x14ac:dyDescent="0.25">
      <c r="A94">
        <v>93</v>
      </c>
      <c r="B94">
        <v>2725000</v>
      </c>
      <c r="C94">
        <v>5</v>
      </c>
      <c r="D94">
        <v>5030</v>
      </c>
      <c r="J94">
        <v>69</v>
      </c>
      <c r="K94">
        <v>2399755.6313038324</v>
      </c>
      <c r="L94">
        <v>1400244.3686961676</v>
      </c>
      <c r="M94" s="1">
        <v>1.8123360467024476</v>
      </c>
      <c r="N94" s="1"/>
      <c r="O94" s="1">
        <v>48.928571428571423</v>
      </c>
      <c r="P94" s="1">
        <v>1500000</v>
      </c>
    </row>
    <row r="95" spans="1:16" x14ac:dyDescent="0.25">
      <c r="A95">
        <v>94</v>
      </c>
      <c r="B95">
        <v>750000</v>
      </c>
      <c r="C95">
        <v>6</v>
      </c>
      <c r="D95">
        <v>2480</v>
      </c>
      <c r="J95">
        <v>70</v>
      </c>
      <c r="K95">
        <v>2726770.8216469744</v>
      </c>
      <c r="L95">
        <v>352179.17835302558</v>
      </c>
      <c r="M95" s="1">
        <v>0.45582545025448562</v>
      </c>
      <c r="N95" s="1"/>
      <c r="O95" s="1">
        <v>49.642857142857139</v>
      </c>
      <c r="P95" s="1">
        <v>1549000</v>
      </c>
    </row>
    <row r="96" spans="1:16" x14ac:dyDescent="0.25">
      <c r="A96">
        <v>95</v>
      </c>
      <c r="B96">
        <v>1695000</v>
      </c>
      <c r="C96">
        <v>4</v>
      </c>
      <c r="D96">
        <v>4987</v>
      </c>
      <c r="J96">
        <v>71</v>
      </c>
      <c r="K96">
        <v>518275.4712374321</v>
      </c>
      <c r="L96">
        <v>-213275.4712374321</v>
      </c>
      <c r="M96" s="1">
        <v>-0.27604240591302093</v>
      </c>
      <c r="N96" s="1"/>
      <c r="O96" s="1">
        <v>50.357142857142854</v>
      </c>
      <c r="P96" s="1">
        <v>1575000</v>
      </c>
    </row>
    <row r="97" spans="1:16" x14ac:dyDescent="0.25">
      <c r="A97">
        <v>96</v>
      </c>
      <c r="B97">
        <v>908000</v>
      </c>
      <c r="C97">
        <v>4</v>
      </c>
      <c r="D97">
        <v>2270</v>
      </c>
      <c r="J97">
        <v>72</v>
      </c>
      <c r="K97">
        <v>2202786.0166552891</v>
      </c>
      <c r="L97">
        <v>447163.9833447109</v>
      </c>
      <c r="M97" s="1">
        <v>0.57876426709523854</v>
      </c>
      <c r="N97" s="1"/>
      <c r="O97" s="1">
        <v>51.071428571428569</v>
      </c>
      <c r="P97" s="1">
        <v>1649000</v>
      </c>
    </row>
    <row r="98" spans="1:16" x14ac:dyDescent="0.25">
      <c r="A98">
        <v>97</v>
      </c>
      <c r="B98">
        <v>530000</v>
      </c>
      <c r="C98">
        <v>2</v>
      </c>
      <c r="D98">
        <v>978</v>
      </c>
      <c r="J98">
        <v>73</v>
      </c>
      <c r="K98">
        <v>876471.1797295711</v>
      </c>
      <c r="L98">
        <v>-168481.1797295711</v>
      </c>
      <c r="M98" s="1">
        <v>-0.2180651620825127</v>
      </c>
      <c r="N98" s="1"/>
      <c r="O98" s="1">
        <v>51.785714285714285</v>
      </c>
      <c r="P98" s="1">
        <v>1649995</v>
      </c>
    </row>
    <row r="99" spans="1:16" x14ac:dyDescent="0.25">
      <c r="A99">
        <v>98</v>
      </c>
      <c r="B99">
        <v>1999000</v>
      </c>
      <c r="C99">
        <v>5</v>
      </c>
      <c r="D99">
        <v>3360</v>
      </c>
      <c r="J99">
        <v>74</v>
      </c>
      <c r="K99">
        <v>3640892.353722455</v>
      </c>
      <c r="L99">
        <v>-442892.35372245498</v>
      </c>
      <c r="M99" s="1">
        <v>-0.57323549760639214</v>
      </c>
      <c r="N99" s="1"/>
      <c r="O99" s="1">
        <v>52.5</v>
      </c>
      <c r="P99" s="1">
        <v>1649999</v>
      </c>
    </row>
    <row r="100" spans="1:16" x14ac:dyDescent="0.25">
      <c r="A100">
        <v>99</v>
      </c>
      <c r="B100">
        <v>1690000</v>
      </c>
      <c r="C100">
        <v>4</v>
      </c>
      <c r="D100">
        <v>2340</v>
      </c>
      <c r="J100">
        <v>75</v>
      </c>
      <c r="K100">
        <v>2114820.0888348948</v>
      </c>
      <c r="L100">
        <v>-126820.08883489482</v>
      </c>
      <c r="M100" s="1">
        <v>-0.16414321926929207</v>
      </c>
      <c r="N100" s="1"/>
      <c r="O100" s="1">
        <v>53.214285714285715</v>
      </c>
      <c r="P100" s="1">
        <v>1650000</v>
      </c>
    </row>
    <row r="101" spans="1:16" x14ac:dyDescent="0.25">
      <c r="A101">
        <v>100</v>
      </c>
      <c r="B101">
        <v>698000</v>
      </c>
      <c r="C101">
        <v>5</v>
      </c>
      <c r="D101">
        <v>3006</v>
      </c>
      <c r="J101">
        <v>76</v>
      </c>
      <c r="K101">
        <v>1223767.7584965036</v>
      </c>
      <c r="L101">
        <v>-24879.758496503578</v>
      </c>
      <c r="M101" s="1">
        <v>-3.2201867162980104E-2</v>
      </c>
      <c r="N101" s="1"/>
      <c r="O101" s="1">
        <v>53.928571428571423</v>
      </c>
      <c r="P101" s="1">
        <v>1690000</v>
      </c>
    </row>
    <row r="102" spans="1:16" x14ac:dyDescent="0.25">
      <c r="A102">
        <v>101</v>
      </c>
      <c r="B102">
        <v>2698000</v>
      </c>
      <c r="C102">
        <v>5</v>
      </c>
      <c r="D102">
        <v>4400</v>
      </c>
      <c r="J102">
        <v>77</v>
      </c>
      <c r="K102">
        <v>524107.35125071183</v>
      </c>
      <c r="L102">
        <v>150892.64874928817</v>
      </c>
      <c r="M102" s="1">
        <v>0.19530032944562731</v>
      </c>
      <c r="N102" s="1"/>
      <c r="O102" s="1">
        <v>54.642857142857139</v>
      </c>
      <c r="P102" s="1">
        <v>1695000</v>
      </c>
    </row>
    <row r="103" spans="1:16" x14ac:dyDescent="0.25">
      <c r="A103">
        <v>102</v>
      </c>
      <c r="B103">
        <v>1399988</v>
      </c>
      <c r="C103">
        <v>4</v>
      </c>
      <c r="D103">
        <v>3580</v>
      </c>
      <c r="J103">
        <v>78</v>
      </c>
      <c r="K103">
        <v>2805862.8676834553</v>
      </c>
      <c r="L103">
        <v>783025.13231654465</v>
      </c>
      <c r="M103" s="1">
        <v>1.0134692947150514</v>
      </c>
      <c r="N103" s="1"/>
      <c r="O103" s="1">
        <v>55.357142857142854</v>
      </c>
      <c r="P103" s="1">
        <v>1799000</v>
      </c>
    </row>
    <row r="104" spans="1:16" x14ac:dyDescent="0.25">
      <c r="A104">
        <v>103</v>
      </c>
      <c r="B104">
        <v>1500000</v>
      </c>
      <c r="C104">
        <v>4</v>
      </c>
      <c r="D104">
        <v>2140</v>
      </c>
      <c r="J104">
        <v>79</v>
      </c>
      <c r="K104">
        <v>3479159.9478935357</v>
      </c>
      <c r="L104">
        <v>18840.052106464282</v>
      </c>
      <c r="M104" s="1">
        <v>2.4384676216260115E-2</v>
      </c>
      <c r="N104" s="1"/>
      <c r="O104" s="1">
        <v>56.071428571428569</v>
      </c>
      <c r="P104" s="1">
        <v>1800000</v>
      </c>
    </row>
    <row r="105" spans="1:16" x14ac:dyDescent="0.25">
      <c r="A105">
        <v>104</v>
      </c>
      <c r="B105">
        <v>3250000</v>
      </c>
      <c r="C105">
        <v>5</v>
      </c>
      <c r="D105">
        <v>6494</v>
      </c>
      <c r="J105">
        <v>80</v>
      </c>
      <c r="K105">
        <v>4914984.7836327264</v>
      </c>
      <c r="L105">
        <v>-326984.78363272641</v>
      </c>
      <c r="M105" s="1">
        <v>-0.42321634948090797</v>
      </c>
      <c r="N105" s="1"/>
      <c r="O105" s="1">
        <v>56.785714285714285</v>
      </c>
      <c r="P105" s="1">
        <v>1850000</v>
      </c>
    </row>
    <row r="106" spans="1:16" x14ac:dyDescent="0.25">
      <c r="A106">
        <v>105</v>
      </c>
      <c r="B106">
        <v>1998000</v>
      </c>
      <c r="C106">
        <v>3</v>
      </c>
      <c r="D106">
        <v>3580</v>
      </c>
      <c r="J106">
        <v>81</v>
      </c>
      <c r="K106">
        <v>2269710.0556092341</v>
      </c>
      <c r="L106">
        <v>519169.94439076586</v>
      </c>
      <c r="M106" s="1">
        <v>0.67196157015079838</v>
      </c>
      <c r="N106" s="1"/>
      <c r="O106" s="1">
        <v>57.5</v>
      </c>
      <c r="P106" s="1">
        <v>1898000</v>
      </c>
    </row>
    <row r="107" spans="1:16" x14ac:dyDescent="0.25">
      <c r="A107">
        <v>106</v>
      </c>
      <c r="B107">
        <v>379800</v>
      </c>
      <c r="C107">
        <v>2</v>
      </c>
      <c r="D107">
        <v>1018</v>
      </c>
      <c r="J107">
        <v>82</v>
      </c>
      <c r="K107">
        <v>1027050.2673759481</v>
      </c>
      <c r="L107">
        <v>-337162.26737594814</v>
      </c>
      <c r="M107" s="1">
        <v>-0.43638906494752605</v>
      </c>
      <c r="N107" s="1"/>
      <c r="O107" s="1">
        <v>58.214285714285715</v>
      </c>
      <c r="P107" s="1">
        <v>1988000</v>
      </c>
    </row>
    <row r="108" spans="1:16" x14ac:dyDescent="0.25">
      <c r="A108">
        <v>107</v>
      </c>
      <c r="B108">
        <v>1479800</v>
      </c>
      <c r="C108">
        <v>5</v>
      </c>
      <c r="D108">
        <v>3770</v>
      </c>
      <c r="J108">
        <v>83</v>
      </c>
      <c r="K108">
        <v>1815691.2913421281</v>
      </c>
      <c r="L108">
        <v>534308.70865787193</v>
      </c>
      <c r="M108" s="1">
        <v>0.69155567015018249</v>
      </c>
      <c r="N108" s="1"/>
      <c r="O108" s="1">
        <v>58.928571428571423</v>
      </c>
      <c r="P108" s="1">
        <v>1988000</v>
      </c>
    </row>
    <row r="109" spans="1:16" x14ac:dyDescent="0.25">
      <c r="A109">
        <v>108</v>
      </c>
      <c r="B109">
        <v>2750000</v>
      </c>
      <c r="C109">
        <v>4</v>
      </c>
      <c r="D109">
        <v>6340</v>
      </c>
      <c r="J109">
        <v>84</v>
      </c>
      <c r="K109">
        <v>1162927.7230838262</v>
      </c>
      <c r="L109">
        <v>-177927.72308382625</v>
      </c>
      <c r="M109" s="1">
        <v>-0.23029182152881744</v>
      </c>
      <c r="N109" s="1"/>
      <c r="O109" s="1">
        <v>59.642857142857139</v>
      </c>
      <c r="P109" s="1">
        <v>1988888</v>
      </c>
    </row>
    <row r="110" spans="1:16" x14ac:dyDescent="0.25">
      <c r="A110">
        <v>109</v>
      </c>
      <c r="B110">
        <v>1350000</v>
      </c>
      <c r="C110">
        <v>3</v>
      </c>
      <c r="D110">
        <v>3030</v>
      </c>
      <c r="J110">
        <v>85</v>
      </c>
      <c r="K110">
        <v>766200.68047344033</v>
      </c>
      <c r="L110">
        <v>332687.31952655967</v>
      </c>
      <c r="M110" s="1">
        <v>0.43059714071210703</v>
      </c>
      <c r="N110" s="1"/>
      <c r="O110" s="1">
        <v>60.357142857142854</v>
      </c>
      <c r="P110" s="1">
        <v>1998000</v>
      </c>
    </row>
    <row r="111" spans="1:16" x14ac:dyDescent="0.25">
      <c r="A111">
        <v>110</v>
      </c>
      <c r="B111">
        <v>3699000</v>
      </c>
      <c r="C111">
        <v>5</v>
      </c>
      <c r="D111">
        <v>6348</v>
      </c>
      <c r="J111">
        <v>86</v>
      </c>
      <c r="K111">
        <v>1322632.8160421047</v>
      </c>
      <c r="L111">
        <v>-372632.81604210474</v>
      </c>
      <c r="M111" s="1">
        <v>-0.48229859001410236</v>
      </c>
      <c r="N111" s="1"/>
      <c r="O111" s="1">
        <v>61.071428571428569</v>
      </c>
      <c r="P111" s="1">
        <v>1998000</v>
      </c>
    </row>
    <row r="112" spans="1:16" x14ac:dyDescent="0.25">
      <c r="A112">
        <v>111</v>
      </c>
      <c r="B112">
        <v>891990</v>
      </c>
      <c r="C112">
        <v>3</v>
      </c>
      <c r="D112">
        <v>1796</v>
      </c>
      <c r="J112">
        <v>87</v>
      </c>
      <c r="K112">
        <v>648325.17679072497</v>
      </c>
      <c r="L112">
        <v>900674.82320927503</v>
      </c>
      <c r="M112" s="1">
        <v>1.1657432694976357</v>
      </c>
      <c r="N112" s="1"/>
      <c r="O112" s="1">
        <v>61.785714285714285</v>
      </c>
      <c r="P112" s="1">
        <v>1998888</v>
      </c>
    </row>
    <row r="113" spans="1:16" x14ac:dyDescent="0.25">
      <c r="A113">
        <v>112</v>
      </c>
      <c r="B113">
        <v>3298000</v>
      </c>
      <c r="C113">
        <v>5</v>
      </c>
      <c r="D113">
        <v>9116</v>
      </c>
      <c r="J113">
        <v>88</v>
      </c>
      <c r="K113">
        <v>1938638.174595465</v>
      </c>
      <c r="L113">
        <v>-139638.17459546495</v>
      </c>
      <c r="M113" s="1">
        <v>-0.18073366547493244</v>
      </c>
      <c r="N113" s="1"/>
      <c r="O113" s="1">
        <v>62.5</v>
      </c>
      <c r="P113" s="1">
        <v>1999000</v>
      </c>
    </row>
    <row r="114" spans="1:16" x14ac:dyDescent="0.25">
      <c r="A114">
        <v>113</v>
      </c>
      <c r="B114">
        <v>1049000</v>
      </c>
      <c r="C114">
        <v>4</v>
      </c>
      <c r="D114">
        <v>2150</v>
      </c>
      <c r="J114">
        <v>89</v>
      </c>
      <c r="K114">
        <v>611817.02568442374</v>
      </c>
      <c r="L114">
        <v>-246817.02568442374</v>
      </c>
      <c r="M114" s="1">
        <v>-0.31945523409194715</v>
      </c>
      <c r="N114" s="1"/>
      <c r="O114" s="1">
        <v>63.214285714285715</v>
      </c>
      <c r="P114" s="1">
        <v>2100000</v>
      </c>
    </row>
    <row r="115" spans="1:16" x14ac:dyDescent="0.25">
      <c r="A115">
        <v>114</v>
      </c>
      <c r="B115">
        <v>9988000</v>
      </c>
      <c r="C115">
        <v>5</v>
      </c>
      <c r="D115">
        <v>14140</v>
      </c>
      <c r="J115">
        <v>90</v>
      </c>
      <c r="K115">
        <v>2458314.1653885348</v>
      </c>
      <c r="L115">
        <v>36685.834611465223</v>
      </c>
      <c r="M115" s="1">
        <v>4.7482469457550393E-2</v>
      </c>
      <c r="N115" s="1"/>
      <c r="O115" s="1">
        <v>63.928571428571423</v>
      </c>
      <c r="P115" s="1">
        <v>2198800</v>
      </c>
    </row>
    <row r="116" spans="1:16" x14ac:dyDescent="0.25">
      <c r="A116">
        <v>115</v>
      </c>
      <c r="B116">
        <v>2490000</v>
      </c>
      <c r="C116">
        <v>6</v>
      </c>
      <c r="D116">
        <v>5400</v>
      </c>
      <c r="J116">
        <v>91</v>
      </c>
      <c r="K116">
        <v>3869042.4865199951</v>
      </c>
      <c r="L116">
        <v>1118957.5134800049</v>
      </c>
      <c r="M116" s="1">
        <v>1.4482665181482925</v>
      </c>
      <c r="N116" s="1"/>
      <c r="O116" s="1">
        <v>64.642857142857153</v>
      </c>
      <c r="P116" s="1">
        <v>2298000</v>
      </c>
    </row>
    <row r="117" spans="1:16" x14ac:dyDescent="0.25">
      <c r="A117">
        <v>116</v>
      </c>
      <c r="B117">
        <v>3898000</v>
      </c>
      <c r="C117">
        <v>5</v>
      </c>
      <c r="D117">
        <v>5450</v>
      </c>
      <c r="J117">
        <v>92</v>
      </c>
      <c r="K117">
        <v>4971768.1283747759</v>
      </c>
      <c r="L117">
        <v>-1472768.1283747759</v>
      </c>
      <c r="M117" s="1">
        <v>-1.9062035364394818</v>
      </c>
      <c r="N117" s="1"/>
      <c r="O117" s="1">
        <v>65.357142857142861</v>
      </c>
      <c r="P117" s="1">
        <v>2350000</v>
      </c>
    </row>
    <row r="118" spans="1:16" x14ac:dyDescent="0.25">
      <c r="A118">
        <v>117</v>
      </c>
      <c r="B118">
        <v>799000</v>
      </c>
      <c r="C118">
        <v>3</v>
      </c>
      <c r="D118">
        <v>1250</v>
      </c>
      <c r="J118">
        <v>93</v>
      </c>
      <c r="K118">
        <v>2751106.8358120453</v>
      </c>
      <c r="L118">
        <v>-26106.835812045261</v>
      </c>
      <c r="M118" s="1">
        <v>-3.3790073122428328E-2</v>
      </c>
      <c r="N118" s="1"/>
      <c r="O118" s="1">
        <v>66.071428571428584</v>
      </c>
      <c r="P118" s="1">
        <v>2350000</v>
      </c>
    </row>
    <row r="119" spans="1:16" x14ac:dyDescent="0.25">
      <c r="A119">
        <v>118</v>
      </c>
      <c r="B119">
        <v>1649995</v>
      </c>
      <c r="C119">
        <v>6</v>
      </c>
      <c r="D119">
        <v>4194</v>
      </c>
      <c r="J119">
        <v>94</v>
      </c>
      <c r="K119">
        <v>506363.71754157916</v>
      </c>
      <c r="L119">
        <v>243636.28245842084</v>
      </c>
      <c r="M119" s="1">
        <v>0.31533839867902752</v>
      </c>
      <c r="N119" s="1"/>
      <c r="O119" s="1">
        <v>66.785714285714292</v>
      </c>
      <c r="P119" s="1">
        <v>2354000</v>
      </c>
    </row>
    <row r="120" spans="1:16" x14ac:dyDescent="0.25">
      <c r="A120">
        <v>119</v>
      </c>
      <c r="B120">
        <v>1239000</v>
      </c>
      <c r="C120">
        <v>8</v>
      </c>
      <c r="D120">
        <v>3820</v>
      </c>
      <c r="J120">
        <v>95</v>
      </c>
      <c r="K120">
        <v>3023872.3062691009</v>
      </c>
      <c r="L120">
        <v>-1328872.3062691009</v>
      </c>
      <c r="M120" s="1">
        <v>-1.7199591985209304</v>
      </c>
      <c r="N120" s="1"/>
      <c r="O120" s="1">
        <v>67.5</v>
      </c>
      <c r="P120" s="1">
        <v>2398000</v>
      </c>
    </row>
    <row r="121" spans="1:16" x14ac:dyDescent="0.25">
      <c r="A121">
        <v>120</v>
      </c>
      <c r="B121">
        <v>4500000</v>
      </c>
      <c r="C121">
        <v>4</v>
      </c>
      <c r="D121">
        <v>5060</v>
      </c>
      <c r="J121">
        <v>96</v>
      </c>
      <c r="K121">
        <v>957592.60356603935</v>
      </c>
      <c r="L121">
        <v>-49592.603566039354</v>
      </c>
      <c r="M121" s="1">
        <v>-6.4187698306008872E-2</v>
      </c>
      <c r="N121" s="1"/>
      <c r="O121" s="1">
        <v>68.214285714285722</v>
      </c>
      <c r="P121" s="1">
        <v>2450000</v>
      </c>
    </row>
    <row r="122" spans="1:16" x14ac:dyDescent="0.25">
      <c r="A122">
        <v>121</v>
      </c>
      <c r="B122">
        <v>1649999</v>
      </c>
      <c r="C122">
        <v>5</v>
      </c>
      <c r="D122">
        <v>3982</v>
      </c>
      <c r="J122">
        <v>97</v>
      </c>
      <c r="K122">
        <v>585960.0106340358</v>
      </c>
      <c r="L122">
        <v>-55960.010634035803</v>
      </c>
      <c r="M122" s="1">
        <v>-7.2429032184111328E-2</v>
      </c>
      <c r="N122" s="1"/>
      <c r="O122" s="1">
        <v>68.928571428571431</v>
      </c>
      <c r="P122" s="1">
        <v>2460000</v>
      </c>
    </row>
    <row r="123" spans="1:16" x14ac:dyDescent="0.25">
      <c r="A123">
        <v>122</v>
      </c>
      <c r="B123">
        <v>2100000</v>
      </c>
      <c r="C123">
        <v>4</v>
      </c>
      <c r="D123">
        <v>4881</v>
      </c>
      <c r="J123">
        <v>98</v>
      </c>
      <c r="K123">
        <v>1481071.0965724015</v>
      </c>
      <c r="L123">
        <v>517928.90342759853</v>
      </c>
      <c r="M123" s="1">
        <v>0.67035529104461866</v>
      </c>
      <c r="N123" s="1"/>
      <c r="O123" s="1">
        <v>69.642857142857153</v>
      </c>
      <c r="P123" s="1">
        <v>2490000</v>
      </c>
    </row>
    <row r="124" spans="1:16" x14ac:dyDescent="0.25">
      <c r="A124">
        <v>123</v>
      </c>
      <c r="B124">
        <v>1649000</v>
      </c>
      <c r="C124">
        <v>5</v>
      </c>
      <c r="D124">
        <v>3970</v>
      </c>
      <c r="J124">
        <v>99</v>
      </c>
      <c r="K124">
        <v>1010827.6345521323</v>
      </c>
      <c r="L124">
        <v>679172.36544786766</v>
      </c>
      <c r="M124" s="1">
        <v>0.87905267633497131</v>
      </c>
      <c r="N124" s="1"/>
      <c r="O124" s="1">
        <v>70.357142857142861</v>
      </c>
      <c r="P124" s="1">
        <v>2495000</v>
      </c>
    </row>
    <row r="125" spans="1:16" x14ac:dyDescent="0.25">
      <c r="A125">
        <v>124</v>
      </c>
      <c r="B125">
        <v>625000</v>
      </c>
      <c r="C125">
        <v>3</v>
      </c>
      <c r="D125">
        <v>1180</v>
      </c>
      <c r="J125">
        <v>100</v>
      </c>
      <c r="K125">
        <v>1211853.9398713033</v>
      </c>
      <c r="L125">
        <v>-513853.93987130327</v>
      </c>
      <c r="M125" s="1">
        <v>-0.66508106641127884</v>
      </c>
      <c r="N125" s="1"/>
      <c r="O125" s="1">
        <v>71.071428571428584</v>
      </c>
      <c r="P125" s="1">
        <v>2499800</v>
      </c>
    </row>
    <row r="126" spans="1:16" x14ac:dyDescent="0.25">
      <c r="A126">
        <v>125</v>
      </c>
      <c r="B126">
        <v>2398000</v>
      </c>
      <c r="C126">
        <v>5</v>
      </c>
      <c r="D126">
        <v>5300</v>
      </c>
      <c r="J126">
        <v>101</v>
      </c>
      <c r="K126">
        <v>2271991.5569372098</v>
      </c>
      <c r="L126">
        <v>426008.4430627902</v>
      </c>
      <c r="M126" s="1">
        <v>0.55138265492986238</v>
      </c>
      <c r="N126" s="1"/>
      <c r="O126" s="1">
        <v>71.785714285714292</v>
      </c>
      <c r="P126" s="1">
        <v>2500000</v>
      </c>
    </row>
    <row r="127" spans="1:16" x14ac:dyDescent="0.25">
      <c r="A127">
        <v>126</v>
      </c>
      <c r="B127">
        <v>2745000</v>
      </c>
      <c r="C127">
        <v>5</v>
      </c>
      <c r="D127">
        <v>8058</v>
      </c>
      <c r="J127">
        <v>102</v>
      </c>
      <c r="K127">
        <v>1953848.1834486341</v>
      </c>
      <c r="L127">
        <v>-553860.18344863411</v>
      </c>
      <c r="M127" s="1">
        <v>-0.71686114062494444</v>
      </c>
      <c r="N127" s="1"/>
      <c r="O127" s="1">
        <v>72.5</v>
      </c>
      <c r="P127" s="1">
        <v>2649950</v>
      </c>
    </row>
    <row r="128" spans="1:16" x14ac:dyDescent="0.25">
      <c r="A128">
        <v>127</v>
      </c>
      <c r="B128">
        <v>1850000</v>
      </c>
      <c r="C128">
        <v>4</v>
      </c>
      <c r="D128">
        <v>4070</v>
      </c>
      <c r="J128">
        <v>103</v>
      </c>
      <c r="K128">
        <v>858727.54602043843</v>
      </c>
      <c r="L128">
        <v>641272.45397956157</v>
      </c>
      <c r="M128" s="1">
        <v>0.82999882740944375</v>
      </c>
      <c r="N128" s="1"/>
      <c r="O128" s="1">
        <v>73.214285714285722</v>
      </c>
      <c r="P128" s="1">
        <v>2689950</v>
      </c>
    </row>
    <row r="129" spans="1:16" x14ac:dyDescent="0.25">
      <c r="A129">
        <v>128</v>
      </c>
      <c r="B129">
        <v>1250000</v>
      </c>
      <c r="C129">
        <v>5</v>
      </c>
      <c r="D129">
        <v>2570</v>
      </c>
      <c r="J129">
        <v>104</v>
      </c>
      <c r="K129">
        <v>3864479.4838640448</v>
      </c>
      <c r="L129">
        <v>-614479.48386404477</v>
      </c>
      <c r="M129" s="1">
        <v>-0.79532069077548817</v>
      </c>
      <c r="N129" s="1"/>
      <c r="O129" s="1">
        <v>73.928571428571431</v>
      </c>
      <c r="P129" s="1">
        <v>2698000</v>
      </c>
    </row>
    <row r="130" spans="1:16" x14ac:dyDescent="0.25">
      <c r="A130">
        <v>129</v>
      </c>
      <c r="B130">
        <v>1575000</v>
      </c>
      <c r="C130">
        <v>4</v>
      </c>
      <c r="D130">
        <v>2768</v>
      </c>
      <c r="J130">
        <v>105</v>
      </c>
      <c r="K130">
        <v>2259315.1729400037</v>
      </c>
      <c r="L130">
        <v>-261315.17294000369</v>
      </c>
      <c r="M130" s="1">
        <v>-0.33822018360297718</v>
      </c>
      <c r="N130" s="1"/>
      <c r="O130" s="1">
        <v>74.642857142857153</v>
      </c>
      <c r="P130" s="1">
        <v>2725000</v>
      </c>
    </row>
    <row r="131" spans="1:16" x14ac:dyDescent="0.25">
      <c r="A131">
        <v>130</v>
      </c>
      <c r="B131">
        <v>769000</v>
      </c>
      <c r="C131">
        <v>3</v>
      </c>
      <c r="D131">
        <v>1680</v>
      </c>
      <c r="J131">
        <v>106</v>
      </c>
      <c r="K131">
        <v>616380.02834037459</v>
      </c>
      <c r="L131">
        <v>-236580.02834037459</v>
      </c>
      <c r="M131" s="1">
        <v>-0.30620549018196597</v>
      </c>
      <c r="N131" s="1"/>
      <c r="O131" s="1">
        <v>75.357142857142861</v>
      </c>
      <c r="P131" s="1">
        <v>2745000</v>
      </c>
    </row>
    <row r="132" spans="1:16" x14ac:dyDescent="0.25">
      <c r="A132">
        <v>131</v>
      </c>
      <c r="B132">
        <v>6888000</v>
      </c>
      <c r="C132">
        <v>6</v>
      </c>
      <c r="D132">
        <v>10088</v>
      </c>
      <c r="J132">
        <v>107</v>
      </c>
      <c r="K132">
        <v>1792876.2780623739</v>
      </c>
      <c r="L132">
        <v>-313076.27806237387</v>
      </c>
      <c r="M132" s="1">
        <v>-0.40521457310212988</v>
      </c>
      <c r="N132" s="1"/>
      <c r="O132" s="1">
        <v>76.071428571428584</v>
      </c>
      <c r="P132" s="1">
        <v>2750000</v>
      </c>
    </row>
    <row r="133" spans="1:16" x14ac:dyDescent="0.25">
      <c r="A133">
        <v>132</v>
      </c>
      <c r="B133">
        <v>1495555</v>
      </c>
      <c r="C133">
        <v>4</v>
      </c>
      <c r="D133">
        <v>2700</v>
      </c>
      <c r="J133">
        <v>108</v>
      </c>
      <c r="K133">
        <v>4052829.4051860096</v>
      </c>
      <c r="L133">
        <v>-1302829.4051860096</v>
      </c>
      <c r="M133" s="1">
        <v>-1.6862518761072425</v>
      </c>
      <c r="N133" s="1"/>
      <c r="O133" s="1">
        <v>76.785714285714292</v>
      </c>
      <c r="P133" s="1">
        <v>2785950</v>
      </c>
    </row>
    <row r="134" spans="1:16" x14ac:dyDescent="0.25">
      <c r="A134">
        <v>133</v>
      </c>
      <c r="B134">
        <v>3488888</v>
      </c>
      <c r="C134">
        <v>5</v>
      </c>
      <c r="D134">
        <v>6369</v>
      </c>
      <c r="J134">
        <v>109</v>
      </c>
      <c r="K134">
        <v>1841039.9294778458</v>
      </c>
      <c r="L134">
        <v>-491039.92947784578</v>
      </c>
      <c r="M134" s="1">
        <v>-0.63555289666444592</v>
      </c>
      <c r="N134" s="1"/>
      <c r="O134" s="1">
        <v>77.5</v>
      </c>
      <c r="P134" s="1">
        <v>2788880</v>
      </c>
    </row>
    <row r="135" spans="1:16" x14ac:dyDescent="0.25">
      <c r="A135">
        <v>134</v>
      </c>
      <c r="B135">
        <v>3188888</v>
      </c>
      <c r="C135">
        <v>5</v>
      </c>
      <c r="D135">
        <v>5927</v>
      </c>
      <c r="J135">
        <v>110</v>
      </c>
      <c r="K135">
        <v>3753446.4192359084</v>
      </c>
      <c r="L135">
        <v>-54446.419235908426</v>
      </c>
      <c r="M135" s="1">
        <v>-7.0469991096619389E-2</v>
      </c>
      <c r="N135" s="1"/>
      <c r="O135" s="1">
        <v>78.214285714285722</v>
      </c>
      <c r="P135" s="1">
        <v>2836000</v>
      </c>
    </row>
    <row r="136" spans="1:16" x14ac:dyDescent="0.25">
      <c r="A136">
        <v>135</v>
      </c>
      <c r="B136">
        <v>1898000</v>
      </c>
      <c r="C136">
        <v>3</v>
      </c>
      <c r="D136">
        <v>2750</v>
      </c>
      <c r="J136">
        <v>111</v>
      </c>
      <c r="K136">
        <v>902582.38323729427</v>
      </c>
      <c r="L136">
        <v>-10592.383237294271</v>
      </c>
      <c r="M136" s="1">
        <v>-1.3709719810771565E-2</v>
      </c>
      <c r="N136" s="1"/>
      <c r="O136" s="1">
        <v>78.928571428571431</v>
      </c>
      <c r="P136" s="1">
        <v>2848000</v>
      </c>
    </row>
    <row r="137" spans="1:16" x14ac:dyDescent="0.25">
      <c r="A137">
        <v>136</v>
      </c>
      <c r="B137">
        <v>1300000</v>
      </c>
      <c r="C137">
        <v>4</v>
      </c>
      <c r="D137">
        <v>3240</v>
      </c>
      <c r="J137">
        <v>112</v>
      </c>
      <c r="K137">
        <v>5858511.6445145514</v>
      </c>
      <c r="L137">
        <v>-2560511.6445145514</v>
      </c>
      <c r="M137" s="1">
        <v>-3.3140697831736876</v>
      </c>
      <c r="N137" s="1"/>
      <c r="O137" s="1">
        <v>79.642857142857153</v>
      </c>
      <c r="P137" s="1">
        <v>2880000</v>
      </c>
    </row>
    <row r="138" spans="1:16" x14ac:dyDescent="0.25">
      <c r="A138">
        <v>137</v>
      </c>
      <c r="B138">
        <v>15000000</v>
      </c>
      <c r="C138">
        <v>5</v>
      </c>
      <c r="D138">
        <v>15975</v>
      </c>
      <c r="J138">
        <v>113</v>
      </c>
      <c r="K138">
        <v>866332.55044702301</v>
      </c>
      <c r="L138">
        <v>182667.44955297699</v>
      </c>
      <c r="M138" s="1">
        <v>0.23642644868646862</v>
      </c>
      <c r="N138" s="1"/>
      <c r="O138" s="1">
        <v>80.357142857142861</v>
      </c>
      <c r="P138" s="1">
        <v>2895000</v>
      </c>
    </row>
    <row r="139" spans="1:16" x14ac:dyDescent="0.25">
      <c r="A139">
        <v>138</v>
      </c>
      <c r="B139">
        <v>1988888</v>
      </c>
      <c r="C139">
        <v>4</v>
      </c>
      <c r="D139">
        <v>2000</v>
      </c>
      <c r="J139">
        <v>114</v>
      </c>
      <c r="K139">
        <v>9679265.8684307002</v>
      </c>
      <c r="L139">
        <v>308734.13156929985</v>
      </c>
      <c r="M139" s="1">
        <v>0.39959453363945502</v>
      </c>
      <c r="N139" s="1"/>
      <c r="O139" s="1">
        <v>81.071428571428584</v>
      </c>
      <c r="P139" s="1">
        <v>2949995</v>
      </c>
    </row>
    <row r="140" spans="1:16" x14ac:dyDescent="0.25">
      <c r="A140">
        <v>139</v>
      </c>
      <c r="B140">
        <v>2880000</v>
      </c>
      <c r="C140">
        <v>6</v>
      </c>
      <c r="D140">
        <v>5970</v>
      </c>
      <c r="J140">
        <v>115</v>
      </c>
      <c r="K140">
        <v>2727025.0101043098</v>
      </c>
      <c r="L140">
        <v>-237025.01010430977</v>
      </c>
      <c r="M140" s="1">
        <v>-0.30678143000285302</v>
      </c>
      <c r="N140" s="1"/>
      <c r="O140" s="1">
        <v>81.785714285714292</v>
      </c>
      <c r="P140" s="1">
        <v>2988000</v>
      </c>
    </row>
    <row r="141" spans="1:16" x14ac:dyDescent="0.25">
      <c r="A141">
        <v>140</v>
      </c>
      <c r="B141">
        <v>949000</v>
      </c>
      <c r="C141">
        <v>4</v>
      </c>
      <c r="D141">
        <v>2906</v>
      </c>
      <c r="J141">
        <v>116</v>
      </c>
      <c r="K141">
        <v>3070517.0217286027</v>
      </c>
      <c r="L141">
        <v>827482.9782713973</v>
      </c>
      <c r="M141" s="1">
        <v>1.0710110771238954</v>
      </c>
      <c r="N141" s="1"/>
      <c r="O141" s="1">
        <v>82.5</v>
      </c>
      <c r="P141" s="1">
        <v>3078950</v>
      </c>
    </row>
    <row r="142" spans="1:16" x14ac:dyDescent="0.25">
      <c r="J142">
        <v>117</v>
      </c>
      <c r="K142">
        <v>487349.14154577011</v>
      </c>
      <c r="L142">
        <v>311650.85845422989</v>
      </c>
      <c r="M142" s="1">
        <v>0.40336965274731973</v>
      </c>
      <c r="N142" s="1"/>
      <c r="O142" s="1">
        <v>83.214285714285722</v>
      </c>
      <c r="P142" s="1">
        <v>3188888</v>
      </c>
    </row>
    <row r="143" spans="1:16" x14ac:dyDescent="0.25">
      <c r="J143">
        <v>118</v>
      </c>
      <c r="K143">
        <v>1809861.4762581957</v>
      </c>
      <c r="L143">
        <v>-159866.4762581957</v>
      </c>
      <c r="M143" s="1">
        <v>-0.20691515285422057</v>
      </c>
      <c r="N143" s="1"/>
      <c r="O143" s="1">
        <v>83.928571428571431</v>
      </c>
      <c r="P143" s="1">
        <v>3198000</v>
      </c>
    </row>
    <row r="144" spans="1:16" x14ac:dyDescent="0.25">
      <c r="J144">
        <v>119</v>
      </c>
      <c r="K144">
        <v>914500.33172118897</v>
      </c>
      <c r="L144">
        <v>324499.66827881103</v>
      </c>
      <c r="M144" s="1">
        <v>0.41999986510375004</v>
      </c>
      <c r="N144" s="1"/>
      <c r="O144" s="1">
        <v>84.642857142857153</v>
      </c>
      <c r="P144" s="1">
        <v>3250000</v>
      </c>
    </row>
    <row r="145" spans="10:16" x14ac:dyDescent="0.25">
      <c r="J145">
        <v>120</v>
      </c>
      <c r="K145">
        <v>3079388.838583169</v>
      </c>
      <c r="L145">
        <v>1420611.161416831</v>
      </c>
      <c r="M145" s="1">
        <v>1.8386967830343104</v>
      </c>
      <c r="N145" s="1"/>
      <c r="O145" s="1">
        <v>85.357142857142861</v>
      </c>
      <c r="P145" s="1">
        <v>3298000</v>
      </c>
    </row>
    <row r="146" spans="10:16" x14ac:dyDescent="0.25">
      <c r="J146">
        <v>121</v>
      </c>
      <c r="K146">
        <v>1954102.3719059695</v>
      </c>
      <c r="L146">
        <v>-304103.37190596946</v>
      </c>
      <c r="M146" s="1">
        <v>-0.39360094219992364</v>
      </c>
      <c r="N146" s="1"/>
      <c r="O146" s="1">
        <v>86.071428571428584</v>
      </c>
      <c r="P146" s="1">
        <v>3488888</v>
      </c>
    </row>
    <row r="147" spans="10:16" x14ac:dyDescent="0.25">
      <c r="J147">
        <v>122</v>
      </c>
      <c r="K147">
        <v>2943259.2593473028</v>
      </c>
      <c r="L147">
        <v>-843259.25934730284</v>
      </c>
      <c r="M147" s="1">
        <v>-1.0914303150197755</v>
      </c>
      <c r="N147" s="1"/>
      <c r="O147" s="1">
        <v>86.785714285714292</v>
      </c>
      <c r="P147" s="1">
        <v>3498000</v>
      </c>
    </row>
    <row r="148" spans="10:16" x14ac:dyDescent="0.25">
      <c r="J148">
        <v>123</v>
      </c>
      <c r="K148">
        <v>1944976.3665940678</v>
      </c>
      <c r="L148">
        <v>-295976.36659406777</v>
      </c>
      <c r="M148" s="1">
        <v>-0.38308216061595168</v>
      </c>
      <c r="N148" s="1"/>
      <c r="O148" s="1">
        <v>87.5</v>
      </c>
      <c r="P148" s="1">
        <v>3499000</v>
      </c>
    </row>
    <row r="149" spans="10:16" x14ac:dyDescent="0.25">
      <c r="J149">
        <v>124</v>
      </c>
      <c r="K149">
        <v>434114.11055967724</v>
      </c>
      <c r="L149">
        <v>190885.88944032276</v>
      </c>
      <c r="M149" s="1">
        <v>0.2470635740257856</v>
      </c>
      <c r="N149" s="1"/>
      <c r="O149" s="1">
        <v>88.214285714285722</v>
      </c>
      <c r="P149" s="1">
        <v>3500000</v>
      </c>
    </row>
    <row r="150" spans="10:16" x14ac:dyDescent="0.25">
      <c r="J150">
        <v>125</v>
      </c>
      <c r="K150">
        <v>2956441.9553298322</v>
      </c>
      <c r="L150">
        <v>-558441.95532983216</v>
      </c>
      <c r="M150" s="1">
        <v>-0.7227913271864479</v>
      </c>
      <c r="N150" s="1"/>
      <c r="O150" s="1">
        <v>88.928571428571431</v>
      </c>
      <c r="P150" s="1">
        <v>3588888</v>
      </c>
    </row>
    <row r="151" spans="10:16" x14ac:dyDescent="0.25">
      <c r="J151">
        <v>126</v>
      </c>
      <c r="K151">
        <v>5053902.176181891</v>
      </c>
      <c r="L151">
        <v>-2308902.176181891</v>
      </c>
      <c r="M151" s="1">
        <v>-2.9884116913825225</v>
      </c>
      <c r="N151" s="1"/>
      <c r="O151" s="1">
        <v>89.642857142857153</v>
      </c>
      <c r="P151" s="1">
        <v>3588888</v>
      </c>
    </row>
    <row r="152" spans="10:16" x14ac:dyDescent="0.25">
      <c r="J152">
        <v>127</v>
      </c>
      <c r="K152">
        <v>2326493.4003512845</v>
      </c>
      <c r="L152">
        <v>-476493.40035128454</v>
      </c>
      <c r="M152" s="1">
        <v>-0.61672532650608702</v>
      </c>
      <c r="N152" s="1"/>
      <c r="O152" s="1">
        <v>90.357142857142861</v>
      </c>
      <c r="P152" s="1">
        <v>3699000</v>
      </c>
    </row>
    <row r="153" spans="10:16" x14ac:dyDescent="0.25">
      <c r="J153">
        <v>128</v>
      </c>
      <c r="K153">
        <v>880275.74687221064</v>
      </c>
      <c r="L153">
        <v>369724.25312778936</v>
      </c>
      <c r="M153" s="1">
        <v>0.47853403753200663</v>
      </c>
      <c r="N153" s="1"/>
      <c r="O153" s="1">
        <v>91.071428571428584</v>
      </c>
      <c r="P153" s="1">
        <v>3800000</v>
      </c>
    </row>
    <row r="154" spans="10:16" x14ac:dyDescent="0.25">
      <c r="J154">
        <v>129</v>
      </c>
      <c r="K154">
        <v>1336321.8240099573</v>
      </c>
      <c r="L154">
        <v>238678.17599004274</v>
      </c>
      <c r="M154" s="1">
        <v>0.3089211223257598</v>
      </c>
      <c r="N154" s="1"/>
      <c r="O154" s="1">
        <v>91.785714285714292</v>
      </c>
      <c r="P154" s="1">
        <v>3898000</v>
      </c>
    </row>
    <row r="155" spans="10:16" x14ac:dyDescent="0.25">
      <c r="J155">
        <v>130</v>
      </c>
      <c r="K155">
        <v>814364.3318889119</v>
      </c>
      <c r="L155">
        <v>-45364.331888911896</v>
      </c>
      <c r="M155" s="1">
        <v>-5.871504699812001E-2</v>
      </c>
      <c r="N155" s="1"/>
      <c r="O155" s="1">
        <v>92.5</v>
      </c>
      <c r="P155" s="1">
        <v>3900000</v>
      </c>
    </row>
    <row r="156" spans="10:16" x14ac:dyDescent="0.25">
      <c r="J156">
        <v>131</v>
      </c>
      <c r="K156">
        <v>6292251.0852872143</v>
      </c>
      <c r="L156">
        <v>595748.91471278574</v>
      </c>
      <c r="M156" s="1">
        <v>0.77107771832940841</v>
      </c>
      <c r="N156" s="1"/>
      <c r="O156" s="1">
        <v>93.214285714285722</v>
      </c>
      <c r="P156" s="1">
        <v>3988800</v>
      </c>
    </row>
    <row r="157" spans="10:16" x14ac:dyDescent="0.25">
      <c r="J157">
        <v>132</v>
      </c>
      <c r="K157">
        <v>1284607.7939091811</v>
      </c>
      <c r="L157">
        <v>210947.20609081886</v>
      </c>
      <c r="M157" s="1">
        <v>0.27302893273232381</v>
      </c>
      <c r="N157" s="1"/>
      <c r="O157" s="1">
        <v>93.928571428571431</v>
      </c>
      <c r="P157" s="1">
        <v>4500000</v>
      </c>
    </row>
    <row r="158" spans="10:16" x14ac:dyDescent="0.25">
      <c r="J158">
        <v>133</v>
      </c>
      <c r="K158">
        <v>3769416.9285317361</v>
      </c>
      <c r="L158">
        <v>-280528.92853173614</v>
      </c>
      <c r="M158" s="1">
        <v>-0.36308854417624742</v>
      </c>
      <c r="N158" s="1"/>
      <c r="O158" s="1">
        <v>94.642857142857153</v>
      </c>
      <c r="P158" s="1">
        <v>4588000</v>
      </c>
    </row>
    <row r="159" spans="10:16" x14ac:dyDescent="0.25">
      <c r="J159">
        <v>134</v>
      </c>
      <c r="K159">
        <v>3433275.7328766929</v>
      </c>
      <c r="L159">
        <v>-244387.7328766929</v>
      </c>
      <c r="M159" s="1">
        <v>-0.31631100082675995</v>
      </c>
      <c r="N159" s="1"/>
      <c r="O159" s="1">
        <v>95.357142857142861</v>
      </c>
      <c r="P159" s="1">
        <v>4800000</v>
      </c>
    </row>
    <row r="160" spans="10:16" x14ac:dyDescent="0.25">
      <c r="J160">
        <v>135</v>
      </c>
      <c r="K160">
        <v>1628099.8055334743</v>
      </c>
      <c r="L160">
        <v>269900.19446652569</v>
      </c>
      <c r="M160" s="1">
        <v>0.34933177549512667</v>
      </c>
      <c r="N160" s="1"/>
      <c r="O160" s="1">
        <v>96.071428571428584</v>
      </c>
      <c r="P160" s="1">
        <v>4988000</v>
      </c>
    </row>
    <row r="161" spans="10:16" x14ac:dyDescent="0.25">
      <c r="J161">
        <v>136</v>
      </c>
      <c r="K161">
        <v>1695278.0329447547</v>
      </c>
      <c r="L161">
        <v>-395278.0329447547</v>
      </c>
      <c r="M161" s="1">
        <v>-0.51160829037467803</v>
      </c>
      <c r="N161" s="1"/>
      <c r="O161" s="1">
        <v>96.785714285714292</v>
      </c>
      <c r="P161" s="1">
        <v>5580000</v>
      </c>
    </row>
    <row r="162" spans="10:16" x14ac:dyDescent="0.25">
      <c r="J162">
        <v>137</v>
      </c>
      <c r="K162">
        <v>11074784.180708993</v>
      </c>
      <c r="L162">
        <v>3925215.8192910068</v>
      </c>
      <c r="M162" s="1">
        <v>5.0804061629698039</v>
      </c>
      <c r="N162" s="1"/>
      <c r="O162" s="1">
        <v>97.5</v>
      </c>
      <c r="P162" s="1">
        <v>5980000</v>
      </c>
    </row>
    <row r="163" spans="10:16" x14ac:dyDescent="0.25">
      <c r="J163">
        <v>138</v>
      </c>
      <c r="K163">
        <v>752257.48404825269</v>
      </c>
      <c r="L163">
        <v>1236630.5159517473</v>
      </c>
      <c r="M163" s="1">
        <v>1.6005706651036016</v>
      </c>
      <c r="N163" s="1"/>
      <c r="O163" s="1">
        <v>98.214285714285722</v>
      </c>
      <c r="P163" s="1">
        <v>6888000</v>
      </c>
    </row>
    <row r="164" spans="10:16" x14ac:dyDescent="0.25">
      <c r="J164">
        <v>139</v>
      </c>
      <c r="K164">
        <v>3160510.2624196373</v>
      </c>
      <c r="L164">
        <v>-280510.26241963729</v>
      </c>
      <c r="M164" s="1">
        <v>-0.36306438463055324</v>
      </c>
      <c r="N164" s="1"/>
      <c r="O164" s="1">
        <v>98.928571428571431</v>
      </c>
      <c r="P164" s="1">
        <v>9988000</v>
      </c>
    </row>
    <row r="165" spans="10:16" ht="15.75" thickBot="1" x14ac:dyDescent="0.3">
      <c r="J165" s="2">
        <v>140</v>
      </c>
      <c r="K165" s="2">
        <v>1441270.8850968261</v>
      </c>
      <c r="L165" s="2">
        <v>-492270.88509682612</v>
      </c>
      <c r="M165" s="2">
        <v>-0.63714612231137091</v>
      </c>
      <c r="N165" s="2"/>
      <c r="O165" s="2">
        <v>99.642857142857153</v>
      </c>
      <c r="P165" s="2">
        <v>15000000</v>
      </c>
    </row>
  </sheetData>
  <conditionalFormatting sqref="O12">
    <cfRule type="cellIs" dxfId="36" priority="29" operator="greaterThan">
      <formula>0.05</formula>
    </cfRule>
    <cfRule type="cellIs" dxfId="35" priority="30" operator="lessThan">
      <formula>0.05</formula>
    </cfRule>
  </conditionalFormatting>
  <conditionalFormatting sqref="N17:N18">
    <cfRule type="cellIs" dxfId="34" priority="27" operator="greaterThan">
      <formula>0.05</formula>
    </cfRule>
    <cfRule type="cellIs" dxfId="33" priority="28" operator="lessThan">
      <formula>0.05</formula>
    </cfRule>
  </conditionalFormatting>
  <conditionalFormatting sqref="N19">
    <cfRule type="cellIs" dxfId="32" priority="25" operator="greaterThan">
      <formula>0.05</formula>
    </cfRule>
    <cfRule type="cellIs" dxfId="31" priority="26" operator="lessThan">
      <formula>0.05</formula>
    </cfRule>
  </conditionalFormatting>
  <conditionalFormatting sqref="M26:M165">
    <cfRule type="cellIs" dxfId="26" priority="9" operator="lessThan">
      <formula>-3</formula>
    </cfRule>
    <cfRule type="cellIs" dxfId="25" priority="10" operator="greaterThan">
      <formula>3</formula>
    </cfRule>
  </conditionalFormatting>
  <conditionalFormatting sqref="M26:M165">
    <cfRule type="cellIs" dxfId="24" priority="8" operator="between">
      <formula>-3</formula>
      <formula>-2</formula>
    </cfRule>
  </conditionalFormatting>
  <conditionalFormatting sqref="M26:M165">
    <cfRule type="cellIs" dxfId="23" priority="6" operator="between">
      <formula>2</formula>
      <formula>3</formula>
    </cfRule>
    <cfRule type="cellIs" dxfId="22" priority="7" operator="between">
      <formula>-2</formula>
      <formula>-3</formula>
    </cfRule>
  </conditionalFormatting>
  <conditionalFormatting sqref="AJ2:AJ8">
    <cfRule type="cellIs" dxfId="21" priority="4" operator="lessThan">
      <formula>-3</formula>
    </cfRule>
    <cfRule type="cellIs" dxfId="20" priority="5" operator="greaterThan">
      <formula>3</formula>
    </cfRule>
  </conditionalFormatting>
  <conditionalFormatting sqref="AJ2:AJ8">
    <cfRule type="cellIs" dxfId="19" priority="3" operator="between">
      <formula>-3</formula>
      <formula>-2</formula>
    </cfRule>
  </conditionalFormatting>
  <conditionalFormatting sqref="AJ2:AJ8">
    <cfRule type="cellIs" dxfId="18" priority="1" operator="between">
      <formula>2</formula>
      <formula>3</formula>
    </cfRule>
    <cfRule type="cellIs" dxfId="17" priority="2" operator="between">
      <formula>-2</formula>
      <formula>-3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DB7F-1954-4EDD-8156-178F614CFE8F}">
  <dimension ref="A1:AK158"/>
  <sheetViews>
    <sheetView topLeftCell="J8" workbookViewId="0">
      <selection activeCell="L13" sqref="L13"/>
    </sheetView>
  </sheetViews>
  <sheetFormatPr defaultRowHeight="15" x14ac:dyDescent="0.25"/>
  <cols>
    <col min="7" max="7" width="11" bestFit="1" customWidth="1"/>
    <col min="9" max="9" width="18" bestFit="1" customWidth="1"/>
    <col min="10" max="10" width="15.28515625" bestFit="1" customWidth="1"/>
    <col min="11" max="11" width="14.5703125" bestFit="1" customWidth="1"/>
    <col min="12" max="12" width="18.5703125" bestFit="1" customWidth="1"/>
    <col min="13" max="13" width="12" bestFit="1" customWidth="1"/>
    <col min="14" max="14" width="20.140625" bestFit="1" customWidth="1"/>
    <col min="15" max="17" width="12.7109375" bestFit="1" customWidth="1"/>
    <col min="34" max="34" width="12" bestFit="1" customWidth="1"/>
    <col min="35" max="35" width="12" customWidth="1"/>
  </cols>
  <sheetData>
    <row r="1" spans="1:37" x14ac:dyDescent="0.25">
      <c r="A1" t="s">
        <v>571</v>
      </c>
      <c r="B1" t="s">
        <v>7</v>
      </c>
      <c r="C1" t="s">
        <v>8</v>
      </c>
      <c r="D1" t="s">
        <v>11</v>
      </c>
      <c r="H1" s="31">
        <v>1</v>
      </c>
      <c r="I1" t="s">
        <v>612</v>
      </c>
      <c r="AG1" t="s">
        <v>7</v>
      </c>
      <c r="AJ1" t="s">
        <v>8</v>
      </c>
      <c r="AK1" t="s">
        <v>11</v>
      </c>
    </row>
    <row r="2" spans="1:37" ht="15.75" thickBot="1" x14ac:dyDescent="0.3">
      <c r="A2">
        <v>1</v>
      </c>
      <c r="B2">
        <v>684500</v>
      </c>
      <c r="C2">
        <v>2</v>
      </c>
      <c r="D2">
        <v>1730</v>
      </c>
      <c r="H2" s="32">
        <v>2</v>
      </c>
      <c r="AF2">
        <v>1</v>
      </c>
      <c r="AG2">
        <v>305000</v>
      </c>
      <c r="AH2">
        <f>(AF2- 0.375) / (133 + 0.25)</f>
        <v>4.6904315196998128E-3</v>
      </c>
      <c r="AI2">
        <f>_xlfn.NORM.S.INV(AH2)</f>
        <v>-2.5978530486100189</v>
      </c>
      <c r="AJ2">
        <v>1</v>
      </c>
      <c r="AK2">
        <v>810</v>
      </c>
    </row>
    <row r="3" spans="1:37" ht="15.75" thickBot="1" x14ac:dyDescent="0.3">
      <c r="A3">
        <v>2</v>
      </c>
      <c r="B3">
        <v>449000</v>
      </c>
      <c r="C3">
        <v>1</v>
      </c>
      <c r="D3">
        <v>810</v>
      </c>
      <c r="H3" s="33">
        <v>3</v>
      </c>
      <c r="I3" s="4" t="s">
        <v>613</v>
      </c>
      <c r="J3" s="4"/>
      <c r="AF3">
        <v>2</v>
      </c>
      <c r="AG3">
        <v>339995</v>
      </c>
      <c r="AH3">
        <f t="shared" ref="AH3:AH66" si="0">(AF3- 0.375) / (133 + 0.25)</f>
        <v>1.2195121951219513E-2</v>
      </c>
      <c r="AI3">
        <f t="shared" ref="AI3:AI66" si="1">_xlfn.NORM.S.INV(AH3)</f>
        <v>-2.2509256965027937</v>
      </c>
      <c r="AJ3">
        <v>1</v>
      </c>
      <c r="AK3">
        <v>889</v>
      </c>
    </row>
    <row r="4" spans="1:37" x14ac:dyDescent="0.25">
      <c r="A4">
        <v>3</v>
      </c>
      <c r="B4">
        <v>2298000</v>
      </c>
      <c r="C4">
        <v>5</v>
      </c>
      <c r="D4">
        <v>3530</v>
      </c>
      <c r="H4" s="34">
        <v>4</v>
      </c>
      <c r="I4" s="1" t="s">
        <v>614</v>
      </c>
      <c r="J4" s="1">
        <v>0.92667618088262071</v>
      </c>
      <c r="AF4">
        <v>3</v>
      </c>
      <c r="AG4">
        <v>359000</v>
      </c>
      <c r="AH4">
        <f t="shared" si="0"/>
        <v>1.9699812382739212E-2</v>
      </c>
      <c r="AI4">
        <f t="shared" si="1"/>
        <v>-2.0599886616767145</v>
      </c>
      <c r="AJ4">
        <v>2</v>
      </c>
      <c r="AK4">
        <v>978</v>
      </c>
    </row>
    <row r="5" spans="1:37" x14ac:dyDescent="0.25">
      <c r="A5">
        <v>4</v>
      </c>
      <c r="B5">
        <v>2848000</v>
      </c>
      <c r="C5">
        <v>3</v>
      </c>
      <c r="D5">
        <v>3600</v>
      </c>
      <c r="H5" s="34">
        <v>5</v>
      </c>
      <c r="I5" s="1" t="s">
        <v>615</v>
      </c>
      <c r="J5" s="15">
        <v>0.85872874421519951</v>
      </c>
      <c r="AF5">
        <v>4</v>
      </c>
      <c r="AG5">
        <v>365000</v>
      </c>
      <c r="AH5">
        <f t="shared" si="0"/>
        <v>2.7204502814258912E-2</v>
      </c>
      <c r="AI5">
        <f t="shared" si="1"/>
        <v>-1.9235660048824286</v>
      </c>
      <c r="AJ5">
        <v>2</v>
      </c>
      <c r="AK5">
        <v>1001</v>
      </c>
    </row>
    <row r="6" spans="1:37" x14ac:dyDescent="0.25">
      <c r="A6">
        <v>5</v>
      </c>
      <c r="B6">
        <v>649800</v>
      </c>
      <c r="C6">
        <v>3</v>
      </c>
      <c r="D6">
        <v>1380</v>
      </c>
      <c r="H6" s="34">
        <v>6</v>
      </c>
      <c r="I6" s="1" t="s">
        <v>616</v>
      </c>
      <c r="J6" s="15">
        <v>0.85655534028004876</v>
      </c>
      <c r="AF6">
        <v>5</v>
      </c>
      <c r="AG6">
        <v>369900</v>
      </c>
      <c r="AH6">
        <f t="shared" si="0"/>
        <v>3.4709193245778612E-2</v>
      </c>
      <c r="AI6">
        <f t="shared" si="1"/>
        <v>-1.8156870838135806</v>
      </c>
      <c r="AJ6">
        <v>2</v>
      </c>
      <c r="AK6">
        <v>1008</v>
      </c>
    </row>
    <row r="7" spans="1:37" x14ac:dyDescent="0.25">
      <c r="A7">
        <v>6</v>
      </c>
      <c r="B7">
        <v>2500000</v>
      </c>
      <c r="C7">
        <v>4</v>
      </c>
      <c r="D7">
        <v>2857</v>
      </c>
      <c r="H7" s="34">
        <v>7</v>
      </c>
      <c r="I7" s="1" t="s">
        <v>573</v>
      </c>
      <c r="J7" s="30">
        <v>525374.05718687433</v>
      </c>
      <c r="AF7">
        <v>6</v>
      </c>
      <c r="AG7">
        <v>379800</v>
      </c>
      <c r="AH7">
        <f t="shared" si="0"/>
        <v>4.2213883677298308E-2</v>
      </c>
      <c r="AI7">
        <f t="shared" si="1"/>
        <v>-1.7255535204627062</v>
      </c>
      <c r="AJ7">
        <v>2</v>
      </c>
      <c r="AK7">
        <v>1012</v>
      </c>
    </row>
    <row r="8" spans="1:37" ht="15.75" thickBot="1" x14ac:dyDescent="0.3">
      <c r="A8">
        <v>7</v>
      </c>
      <c r="B8">
        <v>369900</v>
      </c>
      <c r="C8">
        <v>2</v>
      </c>
      <c r="D8">
        <v>1105</v>
      </c>
      <c r="H8" s="35">
        <v>8</v>
      </c>
      <c r="I8" s="2" t="s">
        <v>617</v>
      </c>
      <c r="J8" s="2">
        <v>133</v>
      </c>
      <c r="AF8">
        <v>7</v>
      </c>
      <c r="AG8">
        <v>449000</v>
      </c>
      <c r="AH8">
        <f t="shared" si="0"/>
        <v>4.9718574108818012E-2</v>
      </c>
      <c r="AI8">
        <f t="shared" si="1"/>
        <v>-1.6475884691571139</v>
      </c>
      <c r="AJ8">
        <v>2</v>
      </c>
      <c r="AK8">
        <v>1018</v>
      </c>
    </row>
    <row r="9" spans="1:37" x14ac:dyDescent="0.25">
      <c r="A9">
        <v>8</v>
      </c>
      <c r="B9">
        <v>1400000</v>
      </c>
      <c r="C9">
        <v>3</v>
      </c>
      <c r="D9">
        <v>2460</v>
      </c>
      <c r="H9" s="32">
        <v>9</v>
      </c>
      <c r="AF9">
        <v>8</v>
      </c>
      <c r="AG9">
        <v>530000</v>
      </c>
      <c r="AH9">
        <f t="shared" si="0"/>
        <v>5.7223264540337708E-2</v>
      </c>
      <c r="AI9">
        <f t="shared" si="1"/>
        <v>-1.5785185539727973</v>
      </c>
      <c r="AJ9">
        <v>2</v>
      </c>
      <c r="AK9">
        <v>1105</v>
      </c>
    </row>
    <row r="10" spans="1:37" ht="15.75" thickBot="1" x14ac:dyDescent="0.3">
      <c r="A10">
        <v>9</v>
      </c>
      <c r="B10">
        <v>949950</v>
      </c>
      <c r="C10">
        <v>4</v>
      </c>
      <c r="D10">
        <v>2740</v>
      </c>
      <c r="H10" s="31">
        <v>10</v>
      </c>
      <c r="I10" t="s">
        <v>618</v>
      </c>
      <c r="AF10">
        <v>9</v>
      </c>
      <c r="AG10">
        <v>549000</v>
      </c>
      <c r="AH10">
        <f t="shared" si="0"/>
        <v>6.4727954971857404E-2</v>
      </c>
      <c r="AI10">
        <f t="shared" si="1"/>
        <v>-1.5162509473031376</v>
      </c>
      <c r="AJ10">
        <v>2</v>
      </c>
      <c r="AK10">
        <v>1180</v>
      </c>
    </row>
    <row r="11" spans="1:37" ht="15.75" thickBot="1" x14ac:dyDescent="0.3">
      <c r="A11">
        <v>10</v>
      </c>
      <c r="B11">
        <v>750000</v>
      </c>
      <c r="C11">
        <v>3</v>
      </c>
      <c r="D11">
        <v>2437</v>
      </c>
      <c r="H11" s="33">
        <v>11</v>
      </c>
      <c r="I11" s="3"/>
      <c r="J11" s="3" t="s">
        <v>623</v>
      </c>
      <c r="K11" s="3" t="s">
        <v>624</v>
      </c>
      <c r="L11" s="3" t="s">
        <v>625</v>
      </c>
      <c r="M11" s="3" t="s">
        <v>626</v>
      </c>
      <c r="N11" s="3" t="s">
        <v>627</v>
      </c>
      <c r="AF11">
        <v>10</v>
      </c>
      <c r="AG11">
        <v>549950</v>
      </c>
      <c r="AH11">
        <f t="shared" si="0"/>
        <v>7.2232645403377108E-2</v>
      </c>
      <c r="AI11">
        <f t="shared" si="1"/>
        <v>-1.4593627572353165</v>
      </c>
      <c r="AJ11">
        <v>2</v>
      </c>
      <c r="AK11">
        <v>1250</v>
      </c>
    </row>
    <row r="12" spans="1:37" x14ac:dyDescent="0.25">
      <c r="A12">
        <v>11</v>
      </c>
      <c r="B12">
        <v>2689950</v>
      </c>
      <c r="C12">
        <v>5</v>
      </c>
      <c r="D12">
        <v>4304</v>
      </c>
      <c r="H12" s="34">
        <v>12</v>
      </c>
      <c r="I12" s="1" t="s">
        <v>619</v>
      </c>
      <c r="J12" s="1">
        <v>2</v>
      </c>
      <c r="K12" s="1">
        <v>218113624241151.84</v>
      </c>
      <c r="L12" s="1">
        <v>109056812120575.92</v>
      </c>
      <c r="M12" s="1">
        <v>395.10775255664879</v>
      </c>
      <c r="N12" s="1">
        <v>5.668881391066892E-56</v>
      </c>
      <c r="AF12">
        <v>11</v>
      </c>
      <c r="AG12">
        <v>625000</v>
      </c>
      <c r="AH12">
        <f t="shared" si="0"/>
        <v>7.9737335834896811E-2</v>
      </c>
      <c r="AI12">
        <f t="shared" si="1"/>
        <v>-1.4068405624543423</v>
      </c>
      <c r="AJ12">
        <v>2</v>
      </c>
      <c r="AK12">
        <v>1250</v>
      </c>
    </row>
    <row r="13" spans="1:37" x14ac:dyDescent="0.25">
      <c r="A13">
        <v>12</v>
      </c>
      <c r="B13">
        <v>850000</v>
      </c>
      <c r="C13">
        <v>3</v>
      </c>
      <c r="D13">
        <v>2120</v>
      </c>
      <c r="H13" s="34">
        <v>13</v>
      </c>
      <c r="I13" s="1" t="s">
        <v>620</v>
      </c>
      <c r="J13" s="1">
        <v>130</v>
      </c>
      <c r="K13" s="1">
        <v>35882326995449.625</v>
      </c>
      <c r="L13" s="30">
        <v>276017899964.99701</v>
      </c>
      <c r="M13" s="1"/>
      <c r="N13" s="1"/>
      <c r="AF13">
        <v>12</v>
      </c>
      <c r="AG13">
        <v>649800</v>
      </c>
      <c r="AH13">
        <f t="shared" si="0"/>
        <v>8.7242026266416514E-2</v>
      </c>
      <c r="AI13">
        <f t="shared" si="1"/>
        <v>-1.3579358121923797</v>
      </c>
      <c r="AJ13">
        <v>2</v>
      </c>
      <c r="AK13">
        <v>1254</v>
      </c>
    </row>
    <row r="14" spans="1:37" ht="15.75" thickBot="1" x14ac:dyDescent="0.3">
      <c r="A14">
        <v>13</v>
      </c>
      <c r="B14">
        <v>2350000</v>
      </c>
      <c r="C14">
        <v>6</v>
      </c>
      <c r="D14">
        <v>5780</v>
      </c>
      <c r="H14" s="35">
        <v>14</v>
      </c>
      <c r="I14" s="2" t="s">
        <v>621</v>
      </c>
      <c r="J14" s="2">
        <v>132</v>
      </c>
      <c r="K14" s="2">
        <v>253995951236601.47</v>
      </c>
      <c r="L14" s="2"/>
      <c r="M14" s="2"/>
      <c r="N14" s="2"/>
      <c r="AF14">
        <v>13</v>
      </c>
      <c r="AG14">
        <v>649950</v>
      </c>
      <c r="AH14">
        <f t="shared" si="0"/>
        <v>9.4746716697936204E-2</v>
      </c>
      <c r="AI14">
        <f t="shared" si="1"/>
        <v>-1.3120791402942282</v>
      </c>
      <c r="AJ14">
        <v>2</v>
      </c>
      <c r="AK14">
        <v>1320</v>
      </c>
    </row>
    <row r="15" spans="1:37" ht="15.75" thickBot="1" x14ac:dyDescent="0.3">
      <c r="A15">
        <v>14</v>
      </c>
      <c r="B15">
        <v>359000</v>
      </c>
      <c r="C15">
        <v>2</v>
      </c>
      <c r="D15">
        <v>1001</v>
      </c>
      <c r="H15" s="32">
        <v>15</v>
      </c>
      <c r="AF15">
        <v>14</v>
      </c>
      <c r="AG15">
        <v>655000</v>
      </c>
      <c r="AH15">
        <f t="shared" si="0"/>
        <v>0.10225140712945591</v>
      </c>
      <c r="AI15">
        <f t="shared" si="1"/>
        <v>-1.2688268844527</v>
      </c>
      <c r="AJ15">
        <v>2</v>
      </c>
      <c r="AK15">
        <v>1351</v>
      </c>
    </row>
    <row r="16" spans="1:37" ht="15.75" thickBot="1" x14ac:dyDescent="0.3">
      <c r="A16">
        <v>15</v>
      </c>
      <c r="B16">
        <v>888000</v>
      </c>
      <c r="C16">
        <v>3</v>
      </c>
      <c r="D16">
        <v>1919</v>
      </c>
      <c r="H16" s="33">
        <v>16</v>
      </c>
      <c r="I16" s="3"/>
      <c r="J16" s="3" t="s">
        <v>628</v>
      </c>
      <c r="K16" s="3" t="s">
        <v>573</v>
      </c>
      <c r="L16" s="3" t="s">
        <v>629</v>
      </c>
      <c r="M16" s="3" t="s">
        <v>630</v>
      </c>
      <c r="N16" s="3" t="s">
        <v>631</v>
      </c>
      <c r="O16" s="3" t="s">
        <v>632</v>
      </c>
      <c r="P16" s="3" t="s">
        <v>633</v>
      </c>
      <c r="Q16" s="3" t="s">
        <v>634</v>
      </c>
      <c r="AF16">
        <v>15</v>
      </c>
      <c r="AG16">
        <v>675000</v>
      </c>
      <c r="AH16">
        <f t="shared" si="0"/>
        <v>0.10975609756097561</v>
      </c>
      <c r="AI16">
        <f t="shared" si="1"/>
        <v>-1.2278262613112725</v>
      </c>
      <c r="AJ16">
        <v>2</v>
      </c>
      <c r="AK16">
        <v>1360</v>
      </c>
    </row>
    <row r="17" spans="1:37" x14ac:dyDescent="0.25">
      <c r="A17">
        <v>16</v>
      </c>
      <c r="B17">
        <v>655000</v>
      </c>
      <c r="C17">
        <v>2</v>
      </c>
      <c r="D17">
        <v>1351</v>
      </c>
      <c r="H17" s="34">
        <v>17</v>
      </c>
      <c r="I17" s="1" t="s">
        <v>622</v>
      </c>
      <c r="J17" s="1">
        <v>32267.436674001161</v>
      </c>
      <c r="K17" s="1">
        <v>149477.18547030538</v>
      </c>
      <c r="L17" s="1">
        <v>0.21586863956848651</v>
      </c>
      <c r="M17" s="1">
        <v>0.82942848151499915</v>
      </c>
      <c r="N17" s="1">
        <v>-263455.29812182137</v>
      </c>
      <c r="O17" s="1">
        <v>327990.17146982369</v>
      </c>
      <c r="P17" s="1">
        <v>-263455.29812182137</v>
      </c>
      <c r="Q17" s="1">
        <v>327990.17146982369</v>
      </c>
      <c r="AF17">
        <v>16</v>
      </c>
      <c r="AG17">
        <v>684500</v>
      </c>
      <c r="AH17">
        <f t="shared" si="0"/>
        <v>0.11726078799249531</v>
      </c>
      <c r="AI17">
        <f t="shared" si="1"/>
        <v>-1.1887918752485331</v>
      </c>
      <c r="AJ17">
        <v>2</v>
      </c>
      <c r="AK17">
        <v>1380</v>
      </c>
    </row>
    <row r="18" spans="1:37" x14ac:dyDescent="0.25">
      <c r="A18">
        <v>17</v>
      </c>
      <c r="B18">
        <v>799000</v>
      </c>
      <c r="C18">
        <v>3</v>
      </c>
      <c r="D18">
        <v>1640</v>
      </c>
      <c r="H18" s="34">
        <v>18</v>
      </c>
      <c r="I18" s="1" t="s">
        <v>8</v>
      </c>
      <c r="J18" s="1">
        <v>-154665.84998700098</v>
      </c>
      <c r="K18" s="1">
        <v>45746.701980865684</v>
      </c>
      <c r="L18" s="1">
        <v>-3.3809180397680372</v>
      </c>
      <c r="M18" s="1">
        <v>9.5442518926818463E-4</v>
      </c>
      <c r="N18" s="1">
        <v>-245170.22879977012</v>
      </c>
      <c r="O18" s="1">
        <v>-64161.471174231832</v>
      </c>
      <c r="P18" s="1">
        <v>-245170.22879977012</v>
      </c>
      <c r="Q18" s="1">
        <v>-64161.471174231832</v>
      </c>
      <c r="AF18">
        <v>17</v>
      </c>
      <c r="AG18">
        <v>685000</v>
      </c>
      <c r="AH18">
        <f t="shared" si="0"/>
        <v>0.124765478424015</v>
      </c>
      <c r="AI18">
        <f t="shared" si="1"/>
        <v>-1.1514893920988762</v>
      </c>
      <c r="AJ18">
        <v>2</v>
      </c>
      <c r="AK18">
        <v>1400</v>
      </c>
    </row>
    <row r="19" spans="1:37" ht="15.75" thickBot="1" x14ac:dyDescent="0.3">
      <c r="A19">
        <v>18</v>
      </c>
      <c r="B19">
        <v>549000</v>
      </c>
      <c r="C19">
        <v>2</v>
      </c>
      <c r="D19">
        <v>1750</v>
      </c>
      <c r="H19" s="35">
        <v>19</v>
      </c>
      <c r="I19" s="2" t="s">
        <v>11</v>
      </c>
      <c r="J19" s="2">
        <v>700.87642770987247</v>
      </c>
      <c r="K19" s="2">
        <v>30.03258645440485</v>
      </c>
      <c r="L19" s="2">
        <v>23.337198371972907</v>
      </c>
      <c r="M19" s="2">
        <v>2.5532941916545382E-48</v>
      </c>
      <c r="N19" s="2">
        <v>641.46054714358422</v>
      </c>
      <c r="O19" s="2">
        <v>760.29230827616072</v>
      </c>
      <c r="P19" s="2">
        <v>641.46054714358422</v>
      </c>
      <c r="Q19" s="2">
        <v>760.29230827616072</v>
      </c>
      <c r="AF19">
        <v>18</v>
      </c>
      <c r="AG19">
        <v>689888</v>
      </c>
      <c r="AH19">
        <f t="shared" si="0"/>
        <v>0.13227016885553472</v>
      </c>
      <c r="AI19">
        <f t="shared" si="1"/>
        <v>-1.1157238981915958</v>
      </c>
      <c r="AJ19">
        <v>3</v>
      </c>
      <c r="AK19">
        <v>1430</v>
      </c>
    </row>
    <row r="20" spans="1:37" x14ac:dyDescent="0.25">
      <c r="A20">
        <v>19</v>
      </c>
      <c r="B20">
        <v>1498000</v>
      </c>
      <c r="C20">
        <v>5</v>
      </c>
      <c r="D20">
        <v>4560</v>
      </c>
      <c r="AF20">
        <v>19</v>
      </c>
      <c r="AG20">
        <v>698000</v>
      </c>
      <c r="AH20">
        <f t="shared" si="0"/>
        <v>0.13977485928705441</v>
      </c>
      <c r="AI20">
        <f t="shared" si="1"/>
        <v>-1.0813314137036847</v>
      </c>
      <c r="AJ20">
        <v>3</v>
      </c>
      <c r="AK20">
        <v>1440</v>
      </c>
    </row>
    <row r="21" spans="1:37" x14ac:dyDescent="0.25">
      <c r="A21">
        <v>20</v>
      </c>
      <c r="B21">
        <v>999950</v>
      </c>
      <c r="C21">
        <v>4</v>
      </c>
      <c r="D21">
        <v>3400</v>
      </c>
      <c r="AF21">
        <v>20</v>
      </c>
      <c r="AG21">
        <v>707990</v>
      </c>
      <c r="AH21">
        <f t="shared" si="0"/>
        <v>0.1472795497185741</v>
      </c>
      <c r="AI21">
        <f t="shared" si="1"/>
        <v>-1.0481725840648586</v>
      </c>
      <c r="AJ21">
        <v>3</v>
      </c>
      <c r="AK21">
        <v>1474</v>
      </c>
    </row>
    <row r="22" spans="1:37" x14ac:dyDescent="0.25">
      <c r="A22">
        <v>21</v>
      </c>
      <c r="B22">
        <v>899000</v>
      </c>
      <c r="C22">
        <v>3</v>
      </c>
      <c r="D22">
        <v>1970</v>
      </c>
      <c r="AF22">
        <v>21</v>
      </c>
      <c r="AG22">
        <v>725000</v>
      </c>
      <c r="AH22">
        <f t="shared" si="0"/>
        <v>0.15478424015009382</v>
      </c>
      <c r="AI22">
        <f t="shared" si="1"/>
        <v>-1.0161279091332385</v>
      </c>
      <c r="AJ22">
        <v>3</v>
      </c>
      <c r="AK22">
        <v>1558</v>
      </c>
    </row>
    <row r="23" spans="1:37" x14ac:dyDescent="0.25">
      <c r="A23">
        <v>22</v>
      </c>
      <c r="B23">
        <v>949950</v>
      </c>
      <c r="C23">
        <v>6</v>
      </c>
      <c r="D23">
        <v>2300</v>
      </c>
      <c r="I23" t="s">
        <v>635</v>
      </c>
      <c r="N23" t="s">
        <v>639</v>
      </c>
      <c r="AF23">
        <v>22</v>
      </c>
      <c r="AG23">
        <v>750000</v>
      </c>
      <c r="AH23">
        <f t="shared" si="0"/>
        <v>0.16228893058161351</v>
      </c>
      <c r="AI23">
        <f t="shared" si="1"/>
        <v>-0.98509407968135421</v>
      </c>
      <c r="AJ23">
        <v>3</v>
      </c>
      <c r="AK23">
        <v>1640</v>
      </c>
    </row>
    <row r="24" spans="1:37" ht="15.75" thickBot="1" x14ac:dyDescent="0.3">
      <c r="A24">
        <v>23</v>
      </c>
      <c r="B24">
        <v>1490000</v>
      </c>
      <c r="C24">
        <v>3</v>
      </c>
      <c r="D24">
        <v>2020</v>
      </c>
      <c r="AF24">
        <v>23</v>
      </c>
      <c r="AG24">
        <v>750000</v>
      </c>
      <c r="AH24">
        <f t="shared" si="0"/>
        <v>0.16979362101313319</v>
      </c>
      <c r="AI24">
        <f t="shared" si="1"/>
        <v>-0.95498112536091617</v>
      </c>
      <c r="AJ24">
        <v>3</v>
      </c>
      <c r="AK24">
        <v>1680</v>
      </c>
    </row>
    <row r="25" spans="1:37" x14ac:dyDescent="0.25">
      <c r="A25">
        <v>24</v>
      </c>
      <c r="B25">
        <v>998000</v>
      </c>
      <c r="C25">
        <v>4</v>
      </c>
      <c r="D25">
        <v>2570</v>
      </c>
      <c r="F25" t="s">
        <v>669</v>
      </c>
      <c r="G25">
        <f>AVERAGE(K26:K158)</f>
        <v>9.8033955222681944E-11</v>
      </c>
      <c r="I25" s="3" t="s">
        <v>636</v>
      </c>
      <c r="J25" s="3" t="s">
        <v>637</v>
      </c>
      <c r="K25" s="3" t="s">
        <v>638</v>
      </c>
      <c r="L25" s="3" t="s">
        <v>651</v>
      </c>
      <c r="N25" s="3" t="s">
        <v>640</v>
      </c>
      <c r="O25" s="3" t="s">
        <v>7</v>
      </c>
      <c r="AF25">
        <v>24</v>
      </c>
      <c r="AG25">
        <v>765000</v>
      </c>
      <c r="AH25">
        <f t="shared" si="0"/>
        <v>0.17729831144465291</v>
      </c>
      <c r="AI25">
        <f t="shared" si="1"/>
        <v>-0.92571016680233953</v>
      </c>
      <c r="AJ25">
        <v>3</v>
      </c>
      <c r="AK25">
        <v>1700</v>
      </c>
    </row>
    <row r="26" spans="1:37" x14ac:dyDescent="0.25">
      <c r="A26">
        <v>25</v>
      </c>
      <c r="B26">
        <v>950000</v>
      </c>
      <c r="C26">
        <v>3</v>
      </c>
      <c r="D26">
        <v>2330</v>
      </c>
      <c r="I26" s="1">
        <v>1</v>
      </c>
      <c r="J26" s="1">
        <v>935451.95663807855</v>
      </c>
      <c r="K26" s="1">
        <v>-250951.95663807855</v>
      </c>
      <c r="L26" s="1">
        <v>-0.48132370603442537</v>
      </c>
      <c r="N26" s="1">
        <v>0.37593984962406013</v>
      </c>
      <c r="O26" s="1">
        <v>305000</v>
      </c>
      <c r="AF26">
        <v>25</v>
      </c>
      <c r="AG26">
        <v>769000</v>
      </c>
      <c r="AH26">
        <f t="shared" si="0"/>
        <v>0.1848030018761726</v>
      </c>
      <c r="AI26">
        <f t="shared" si="1"/>
        <v>-0.89721162393254561</v>
      </c>
      <c r="AJ26">
        <v>3</v>
      </c>
      <c r="AK26">
        <v>1730</v>
      </c>
    </row>
    <row r="27" spans="1:37" x14ac:dyDescent="0.25">
      <c r="A27">
        <v>26</v>
      </c>
      <c r="B27">
        <v>649950</v>
      </c>
      <c r="C27">
        <v>3</v>
      </c>
      <c r="D27">
        <v>1400</v>
      </c>
      <c r="I27" s="1">
        <v>2</v>
      </c>
      <c r="J27" s="1">
        <v>445311.49313199689</v>
      </c>
      <c r="K27" s="1">
        <v>3688.5068680031109</v>
      </c>
      <c r="L27" s="1">
        <v>7.0745246190732454E-3</v>
      </c>
      <c r="N27" s="1">
        <v>1.1278195488721803</v>
      </c>
      <c r="O27" s="1">
        <v>339995</v>
      </c>
      <c r="AF27">
        <v>26</v>
      </c>
      <c r="AG27">
        <v>769990</v>
      </c>
      <c r="AH27">
        <f t="shared" si="0"/>
        <v>0.19230769230769232</v>
      </c>
      <c r="AI27">
        <f t="shared" si="1"/>
        <v>-0.86942377328888587</v>
      </c>
      <c r="AJ27">
        <v>3</v>
      </c>
      <c r="AK27">
        <v>1750</v>
      </c>
    </row>
    <row r="28" spans="1:37" x14ac:dyDescent="0.25">
      <c r="A28">
        <v>27</v>
      </c>
      <c r="B28">
        <v>835000</v>
      </c>
      <c r="C28">
        <v>3</v>
      </c>
      <c r="D28">
        <v>1440</v>
      </c>
      <c r="I28" s="1">
        <v>3</v>
      </c>
      <c r="J28" s="1">
        <v>1733031.9765548459</v>
      </c>
      <c r="K28" s="1">
        <v>564968.02344515407</v>
      </c>
      <c r="L28" s="1">
        <v>1.0836038358837947</v>
      </c>
      <c r="N28" s="1">
        <v>1.8796992481203008</v>
      </c>
      <c r="O28" s="1">
        <v>359000</v>
      </c>
      <c r="AF28">
        <v>27</v>
      </c>
      <c r="AG28">
        <v>799000</v>
      </c>
      <c r="AH28">
        <f t="shared" si="0"/>
        <v>0.19981238273921201</v>
      </c>
      <c r="AI28">
        <f t="shared" si="1"/>
        <v>-0.84229157546773981</v>
      </c>
      <c r="AJ28">
        <v>3</v>
      </c>
      <c r="AK28">
        <v>1751</v>
      </c>
    </row>
    <row r="29" spans="1:37" x14ac:dyDescent="0.25">
      <c r="A29">
        <v>28</v>
      </c>
      <c r="B29">
        <v>2836000</v>
      </c>
      <c r="C29">
        <v>4</v>
      </c>
      <c r="D29">
        <v>4800</v>
      </c>
      <c r="I29" s="1">
        <v>4</v>
      </c>
      <c r="J29" s="1">
        <v>2091425.0264685391</v>
      </c>
      <c r="K29" s="1">
        <v>756574.97353146086</v>
      </c>
      <c r="L29" s="1">
        <v>1.4511043270256139</v>
      </c>
      <c r="N29" s="1">
        <v>2.6315789473684208</v>
      </c>
      <c r="O29" s="1">
        <v>365000</v>
      </c>
      <c r="AF29">
        <v>28</v>
      </c>
      <c r="AG29">
        <v>799000</v>
      </c>
      <c r="AH29">
        <f t="shared" si="0"/>
        <v>0.2073170731707317</v>
      </c>
      <c r="AI29">
        <f t="shared" si="1"/>
        <v>-0.81576571393093433</v>
      </c>
      <c r="AJ29">
        <v>3</v>
      </c>
      <c r="AK29">
        <v>1796</v>
      </c>
    </row>
    <row r="30" spans="1:37" x14ac:dyDescent="0.25">
      <c r="A30">
        <v>29</v>
      </c>
      <c r="B30">
        <v>685000</v>
      </c>
      <c r="C30">
        <v>3</v>
      </c>
      <c r="D30">
        <v>1430</v>
      </c>
      <c r="I30" s="1">
        <v>5</v>
      </c>
      <c r="J30" s="1">
        <v>535479.3569526223</v>
      </c>
      <c r="K30" s="1">
        <v>114320.6430473777</v>
      </c>
      <c r="L30" s="1">
        <v>0.21926601539576585</v>
      </c>
      <c r="N30" s="1">
        <v>3.3834586466165413</v>
      </c>
      <c r="O30" s="1">
        <v>369900</v>
      </c>
      <c r="AF30">
        <v>29</v>
      </c>
      <c r="AG30">
        <v>829950</v>
      </c>
      <c r="AH30">
        <f t="shared" si="0"/>
        <v>0.21482176360225141</v>
      </c>
      <c r="AI30">
        <f t="shared" si="1"/>
        <v>-0.7898018008263441</v>
      </c>
      <c r="AJ30">
        <v>3</v>
      </c>
      <c r="AK30">
        <v>1919</v>
      </c>
    </row>
    <row r="31" spans="1:37" x14ac:dyDescent="0.25">
      <c r="A31">
        <v>30</v>
      </c>
      <c r="B31">
        <v>765000</v>
      </c>
      <c r="C31">
        <v>3</v>
      </c>
      <c r="D31">
        <v>1250</v>
      </c>
      <c r="I31" s="1">
        <v>6</v>
      </c>
      <c r="J31" s="1">
        <v>1416007.9906931028</v>
      </c>
      <c r="K31" s="1">
        <v>1083992.0093068972</v>
      </c>
      <c r="L31" s="1">
        <v>2.0790874007161673</v>
      </c>
      <c r="N31" s="1">
        <v>4.1353383458646613</v>
      </c>
      <c r="O31" s="1">
        <v>379800</v>
      </c>
      <c r="AF31">
        <v>30</v>
      </c>
      <c r="AG31">
        <v>835000</v>
      </c>
      <c r="AH31">
        <f t="shared" si="0"/>
        <v>0.2223264540337711</v>
      </c>
      <c r="AI31">
        <f t="shared" si="1"/>
        <v>-0.76435971599153674</v>
      </c>
      <c r="AJ31">
        <v>3</v>
      </c>
      <c r="AK31">
        <v>1970</v>
      </c>
    </row>
    <row r="32" spans="1:37" x14ac:dyDescent="0.25">
      <c r="A32">
        <v>31</v>
      </c>
      <c r="B32">
        <v>725000</v>
      </c>
      <c r="C32">
        <v>1</v>
      </c>
      <c r="D32">
        <v>1008</v>
      </c>
      <c r="I32" s="1">
        <v>7</v>
      </c>
      <c r="J32" s="1">
        <v>497404.18931940827</v>
      </c>
      <c r="K32" s="1">
        <v>-127504.18931940827</v>
      </c>
      <c r="L32" s="1">
        <v>-0.24455194436535585</v>
      </c>
      <c r="N32" s="1">
        <v>4.8872180451127809</v>
      </c>
      <c r="O32" s="1">
        <v>449000</v>
      </c>
      <c r="AF32">
        <v>31</v>
      </c>
      <c r="AG32">
        <v>850000</v>
      </c>
      <c r="AH32">
        <f t="shared" si="0"/>
        <v>0.22983114446529079</v>
      </c>
      <c r="AI32">
        <f t="shared" si="1"/>
        <v>-0.73940305306143295</v>
      </c>
      <c r="AJ32">
        <v>3</v>
      </c>
      <c r="AK32">
        <v>2000</v>
      </c>
    </row>
    <row r="33" spans="1:37" x14ac:dyDescent="0.25">
      <c r="A33">
        <v>32</v>
      </c>
      <c r="B33">
        <v>979000</v>
      </c>
      <c r="C33">
        <v>4</v>
      </c>
      <c r="D33">
        <v>2570</v>
      </c>
      <c r="I33" s="1">
        <v>8</v>
      </c>
      <c r="J33" s="1">
        <v>1292425.8988792845</v>
      </c>
      <c r="K33" s="1">
        <v>107574.1011207155</v>
      </c>
      <c r="L33" s="1">
        <v>0.2063262056944975</v>
      </c>
      <c r="N33" s="1">
        <v>5.6390977443609014</v>
      </c>
      <c r="O33" s="1">
        <v>530000</v>
      </c>
      <c r="AF33">
        <v>32</v>
      </c>
      <c r="AG33">
        <v>850000</v>
      </c>
      <c r="AH33">
        <f t="shared" si="0"/>
        <v>0.23733583489681051</v>
      </c>
      <c r="AI33">
        <f t="shared" si="1"/>
        <v>-0.71489865238341455</v>
      </c>
      <c r="AJ33">
        <v>3</v>
      </c>
      <c r="AK33">
        <v>2002</v>
      </c>
    </row>
    <row r="34" spans="1:37" x14ac:dyDescent="0.25">
      <c r="A34">
        <v>33</v>
      </c>
      <c r="B34">
        <v>2895000</v>
      </c>
      <c r="C34">
        <v>5</v>
      </c>
      <c r="D34">
        <v>5050</v>
      </c>
      <c r="I34" s="1">
        <v>9</v>
      </c>
      <c r="J34" s="1">
        <v>1334005.4486510479</v>
      </c>
      <c r="K34" s="1">
        <v>-384055.44865104789</v>
      </c>
      <c r="L34" s="1">
        <v>-0.73661506506615171</v>
      </c>
      <c r="N34" s="1">
        <v>6.3909774436090219</v>
      </c>
      <c r="O34" s="1">
        <v>549000</v>
      </c>
      <c r="AF34">
        <v>33</v>
      </c>
      <c r="AG34">
        <v>888000</v>
      </c>
      <c r="AH34">
        <f t="shared" si="0"/>
        <v>0.2448405253283302</v>
      </c>
      <c r="AI34">
        <f t="shared" si="1"/>
        <v>-0.69081620480242645</v>
      </c>
      <c r="AJ34">
        <v>3</v>
      </c>
      <c r="AK34">
        <v>2020</v>
      </c>
    </row>
    <row r="35" spans="1:37" x14ac:dyDescent="0.25">
      <c r="A35">
        <v>34</v>
      </c>
      <c r="B35">
        <v>850000</v>
      </c>
      <c r="C35">
        <v>5</v>
      </c>
      <c r="D35">
        <v>2690</v>
      </c>
      <c r="I35" s="1">
        <v>10</v>
      </c>
      <c r="J35" s="1">
        <v>1276305.7410419574</v>
      </c>
      <c r="K35" s="1">
        <v>-526305.7410419574</v>
      </c>
      <c r="L35" s="1">
        <v>-1.0094499089754103</v>
      </c>
      <c r="N35" s="1">
        <v>7.1428571428571423</v>
      </c>
      <c r="O35" s="1">
        <v>549950</v>
      </c>
      <c r="AF35">
        <v>34</v>
      </c>
      <c r="AG35">
        <v>891990</v>
      </c>
      <c r="AH35">
        <f t="shared" si="0"/>
        <v>0.25234521575984992</v>
      </c>
      <c r="AI35">
        <f t="shared" si="1"/>
        <v>-0.66712791369745006</v>
      </c>
      <c r="AJ35">
        <v>3</v>
      </c>
      <c r="AK35">
        <v>2040</v>
      </c>
    </row>
    <row r="36" spans="1:37" x14ac:dyDescent="0.25">
      <c r="A36">
        <v>35</v>
      </c>
      <c r="B36">
        <v>1325000</v>
      </c>
      <c r="C36">
        <v>6</v>
      </c>
      <c r="D36">
        <v>4140</v>
      </c>
      <c r="I36" s="1">
        <v>11</v>
      </c>
      <c r="J36" s="1">
        <v>2275510.3316022875</v>
      </c>
      <c r="K36" s="1">
        <v>414439.66839771252</v>
      </c>
      <c r="L36" s="1">
        <v>0.794891738614948</v>
      </c>
      <c r="N36" s="1">
        <v>7.8947368421052628</v>
      </c>
      <c r="O36" s="1">
        <v>625000</v>
      </c>
      <c r="AF36">
        <v>35</v>
      </c>
      <c r="AG36">
        <v>892000</v>
      </c>
      <c r="AH36">
        <f t="shared" si="0"/>
        <v>0.25984990619136961</v>
      </c>
      <c r="AI36">
        <f t="shared" si="1"/>
        <v>-0.64380820520074467</v>
      </c>
      <c r="AJ36">
        <v>3</v>
      </c>
      <c r="AK36">
        <v>2120</v>
      </c>
    </row>
    <row r="37" spans="1:37" x14ac:dyDescent="0.25">
      <c r="A37">
        <v>36</v>
      </c>
      <c r="B37">
        <v>2450000</v>
      </c>
      <c r="C37">
        <v>4</v>
      </c>
      <c r="D37">
        <v>4850</v>
      </c>
      <c r="I37" s="1">
        <v>12</v>
      </c>
      <c r="J37" s="1">
        <v>1054127.9134579278</v>
      </c>
      <c r="K37" s="1">
        <v>-204127.91345792776</v>
      </c>
      <c r="L37" s="1">
        <v>-0.39151559177656514</v>
      </c>
      <c r="N37" s="1">
        <v>8.6466165413533833</v>
      </c>
      <c r="O37" s="1">
        <v>649800</v>
      </c>
      <c r="AF37">
        <v>36</v>
      </c>
      <c r="AG37">
        <v>899000</v>
      </c>
      <c r="AH37">
        <f t="shared" si="0"/>
        <v>0.2673545966228893</v>
      </c>
      <c r="AI37">
        <f t="shared" si="1"/>
        <v>-0.62083347850752135</v>
      </c>
      <c r="AJ37">
        <v>3</v>
      </c>
      <c r="AK37">
        <v>2140</v>
      </c>
    </row>
    <row r="38" spans="1:37" x14ac:dyDescent="0.25">
      <c r="A38">
        <v>37</v>
      </c>
      <c r="B38">
        <v>829950</v>
      </c>
      <c r="C38">
        <v>3</v>
      </c>
      <c r="D38">
        <v>2200</v>
      </c>
      <c r="I38" s="1">
        <v>13</v>
      </c>
      <c r="J38" s="1">
        <v>3155338.0889150579</v>
      </c>
      <c r="K38" s="1">
        <v>-805338.08891505795</v>
      </c>
      <c r="L38" s="1">
        <v>-1.5446315651816676</v>
      </c>
      <c r="N38" s="1">
        <v>9.3984962406015029</v>
      </c>
      <c r="O38" s="1">
        <v>649950</v>
      </c>
      <c r="AF38">
        <v>37</v>
      </c>
      <c r="AG38">
        <v>908000</v>
      </c>
      <c r="AH38">
        <f t="shared" si="0"/>
        <v>0.27485928705440899</v>
      </c>
      <c r="AI38">
        <f t="shared" si="1"/>
        <v>-0.59818188972765673</v>
      </c>
      <c r="AJ38">
        <v>3</v>
      </c>
      <c r="AK38">
        <v>2150</v>
      </c>
    </row>
    <row r="39" spans="1:37" x14ac:dyDescent="0.25">
      <c r="A39">
        <v>38</v>
      </c>
      <c r="B39">
        <v>950000</v>
      </c>
      <c r="C39">
        <v>4</v>
      </c>
      <c r="D39">
        <v>2270</v>
      </c>
      <c r="I39" s="1">
        <v>14</v>
      </c>
      <c r="J39" s="1">
        <v>424513.0408375815</v>
      </c>
      <c r="K39" s="1">
        <v>-65513.040837581502</v>
      </c>
      <c r="L39" s="1">
        <v>-0.12565345188762989</v>
      </c>
      <c r="N39" s="1">
        <v>10.150375939849624</v>
      </c>
      <c r="O39" s="1">
        <v>655000</v>
      </c>
      <c r="AF39">
        <v>38</v>
      </c>
      <c r="AG39">
        <v>949000</v>
      </c>
      <c r="AH39">
        <f t="shared" si="0"/>
        <v>0.28236397748592873</v>
      </c>
      <c r="AI39">
        <f t="shared" si="1"/>
        <v>-0.57583316394636108</v>
      </c>
      <c r="AJ39">
        <v>3</v>
      </c>
      <c r="AK39">
        <v>2200</v>
      </c>
    </row>
    <row r="40" spans="1:37" x14ac:dyDescent="0.25">
      <c r="A40">
        <v>39</v>
      </c>
      <c r="B40">
        <v>1988000</v>
      </c>
      <c r="C40">
        <v>5</v>
      </c>
      <c r="D40">
        <v>4381</v>
      </c>
      <c r="I40" s="1">
        <v>15</v>
      </c>
      <c r="J40" s="1">
        <v>913251.75148824346</v>
      </c>
      <c r="K40" s="1">
        <v>-25251.751488243463</v>
      </c>
      <c r="L40" s="1">
        <v>-4.8432643335435205E-2</v>
      </c>
      <c r="N40" s="1">
        <v>10.902255639097744</v>
      </c>
      <c r="O40" s="1">
        <v>675000</v>
      </c>
      <c r="AF40">
        <v>39</v>
      </c>
      <c r="AG40">
        <v>949950</v>
      </c>
      <c r="AH40">
        <f t="shared" si="0"/>
        <v>0.28986866791744842</v>
      </c>
      <c r="AI40">
        <f t="shared" si="1"/>
        <v>-0.55376843112419316</v>
      </c>
      <c r="AJ40">
        <v>3</v>
      </c>
      <c r="AK40">
        <v>2260</v>
      </c>
    </row>
    <row r="41" spans="1:37" x14ac:dyDescent="0.25">
      <c r="A41">
        <v>40</v>
      </c>
      <c r="B41">
        <v>1998000</v>
      </c>
      <c r="C41">
        <v>5</v>
      </c>
      <c r="D41">
        <v>3770</v>
      </c>
      <c r="I41" s="1">
        <v>16</v>
      </c>
      <c r="J41" s="1">
        <v>669819.79053603695</v>
      </c>
      <c r="K41" s="1">
        <v>-14819.790536036948</v>
      </c>
      <c r="L41" s="1">
        <v>-2.8424231470514278E-2</v>
      </c>
      <c r="N41" s="1">
        <v>11.654135338345865</v>
      </c>
      <c r="O41" s="1">
        <v>684500</v>
      </c>
      <c r="AF41">
        <v>40</v>
      </c>
      <c r="AG41">
        <v>949950</v>
      </c>
      <c r="AH41">
        <f t="shared" si="0"/>
        <v>0.29737335834896811</v>
      </c>
      <c r="AI41">
        <f t="shared" si="1"/>
        <v>-0.53197008223566744</v>
      </c>
      <c r="AJ41">
        <v>3</v>
      </c>
      <c r="AK41">
        <v>2270</v>
      </c>
    </row>
    <row r="42" spans="1:37" x14ac:dyDescent="0.25">
      <c r="A42">
        <v>41</v>
      </c>
      <c r="B42">
        <v>1800000</v>
      </c>
      <c r="C42">
        <v>6</v>
      </c>
      <c r="D42">
        <v>4600</v>
      </c>
      <c r="I42" s="1">
        <v>17</v>
      </c>
      <c r="J42" s="1">
        <v>717707.22815718898</v>
      </c>
      <c r="K42" s="1">
        <v>81292.771842811024</v>
      </c>
      <c r="L42" s="1">
        <v>0.15591884096613423</v>
      </c>
      <c r="N42" s="1">
        <v>12.406015037593985</v>
      </c>
      <c r="O42" s="1">
        <v>685000</v>
      </c>
      <c r="AF42">
        <v>41</v>
      </c>
      <c r="AG42">
        <v>950000</v>
      </c>
      <c r="AH42">
        <f t="shared" si="0"/>
        <v>0.3048780487804878</v>
      </c>
      <c r="AI42">
        <f t="shared" si="1"/>
        <v>-0.51042164266321888</v>
      </c>
      <c r="AJ42">
        <v>3</v>
      </c>
      <c r="AK42">
        <v>2270</v>
      </c>
    </row>
    <row r="43" spans="1:37" x14ac:dyDescent="0.25">
      <c r="A43">
        <v>42</v>
      </c>
      <c r="B43">
        <v>1288000</v>
      </c>
      <c r="C43">
        <v>5</v>
      </c>
      <c r="D43">
        <v>3770</v>
      </c>
      <c r="I43" s="1">
        <v>18</v>
      </c>
      <c r="J43" s="1">
        <v>949469.48519227596</v>
      </c>
      <c r="K43" s="1">
        <v>-400469.48519227596</v>
      </c>
      <c r="L43" s="1">
        <v>-0.76809704673646151</v>
      </c>
      <c r="N43" s="1">
        <v>13.157894736842104</v>
      </c>
      <c r="O43" s="1">
        <v>689888</v>
      </c>
      <c r="AF43">
        <v>42</v>
      </c>
      <c r="AG43">
        <v>950000</v>
      </c>
      <c r="AH43">
        <f t="shared" si="0"/>
        <v>0.31238273921200749</v>
      </c>
      <c r="AI43">
        <f t="shared" si="1"/>
        <v>-0.48910766036210279</v>
      </c>
      <c r="AJ43">
        <v>3</v>
      </c>
      <c r="AK43">
        <v>2288</v>
      </c>
    </row>
    <row r="44" spans="1:37" x14ac:dyDescent="0.25">
      <c r="A44">
        <v>43</v>
      </c>
      <c r="B44">
        <v>769990</v>
      </c>
      <c r="C44">
        <v>3</v>
      </c>
      <c r="D44">
        <v>2002</v>
      </c>
      <c r="I44" s="1">
        <v>19</v>
      </c>
      <c r="J44" s="1">
        <v>2454934.6970960149</v>
      </c>
      <c r="K44" s="1">
        <v>-956934.69709601486</v>
      </c>
      <c r="L44" s="1">
        <v>-1.8353925628221024</v>
      </c>
      <c r="N44" s="1">
        <v>13.909774436090226</v>
      </c>
      <c r="O44" s="1">
        <v>698000</v>
      </c>
      <c r="AF44">
        <v>43</v>
      </c>
      <c r="AG44">
        <v>950000</v>
      </c>
      <c r="AH44">
        <f t="shared" si="0"/>
        <v>0.31988742964352718</v>
      </c>
      <c r="AI44">
        <f t="shared" si="1"/>
        <v>-0.46801360671709219</v>
      </c>
      <c r="AJ44">
        <v>3</v>
      </c>
      <c r="AK44">
        <v>2300</v>
      </c>
    </row>
    <row r="45" spans="1:37" x14ac:dyDescent="0.25">
      <c r="A45">
        <v>44</v>
      </c>
      <c r="B45">
        <v>2785950</v>
      </c>
      <c r="C45">
        <v>5</v>
      </c>
      <c r="D45">
        <v>4586</v>
      </c>
      <c r="I45" s="1">
        <v>20</v>
      </c>
      <c r="J45" s="1">
        <v>1796583.8909395637</v>
      </c>
      <c r="K45" s="1">
        <v>-796633.89093956375</v>
      </c>
      <c r="L45" s="1">
        <v>-1.5279369879257336</v>
      </c>
      <c r="N45" s="1">
        <v>14.661654135338345</v>
      </c>
      <c r="O45" s="1">
        <v>707990</v>
      </c>
      <c r="AF45">
        <v>44</v>
      </c>
      <c r="AG45">
        <v>975000</v>
      </c>
      <c r="AH45">
        <f t="shared" si="0"/>
        <v>0.32739212007504692</v>
      </c>
      <c r="AI45">
        <f t="shared" si="1"/>
        <v>-0.44712578834280037</v>
      </c>
      <c r="AJ45">
        <v>3</v>
      </c>
      <c r="AK45">
        <v>2330</v>
      </c>
    </row>
    <row r="46" spans="1:37" x14ac:dyDescent="0.25">
      <c r="A46">
        <v>45</v>
      </c>
      <c r="B46">
        <v>1498000</v>
      </c>
      <c r="C46">
        <v>4</v>
      </c>
      <c r="D46">
        <v>4380</v>
      </c>
      <c r="I46" s="1">
        <v>21</v>
      </c>
      <c r="J46" s="1">
        <v>948996.44930144702</v>
      </c>
      <c r="K46" s="1">
        <v>-49996.449301447021</v>
      </c>
      <c r="L46" s="1">
        <v>-9.5892762059792913E-2</v>
      </c>
      <c r="N46" s="1">
        <v>15.413533834586467</v>
      </c>
      <c r="O46" s="1">
        <v>725000</v>
      </c>
      <c r="AF46">
        <v>45</v>
      </c>
      <c r="AG46">
        <v>979000</v>
      </c>
      <c r="AH46">
        <f t="shared" si="0"/>
        <v>0.33489681050656661</v>
      </c>
      <c r="AI46">
        <f t="shared" si="1"/>
        <v>-0.42643126835114015</v>
      </c>
      <c r="AJ46">
        <v>4</v>
      </c>
      <c r="AK46">
        <v>2340</v>
      </c>
    </row>
    <row r="47" spans="1:37" x14ac:dyDescent="0.25">
      <c r="A47">
        <v>46</v>
      </c>
      <c r="B47">
        <v>2354000</v>
      </c>
      <c r="C47">
        <v>4</v>
      </c>
      <c r="D47">
        <v>2288</v>
      </c>
      <c r="I47" s="1">
        <v>22</v>
      </c>
      <c r="J47" s="1">
        <v>716288.12048470194</v>
      </c>
      <c r="K47" s="1">
        <v>233661.87951529806</v>
      </c>
      <c r="L47" s="1">
        <v>0.44816148602288802</v>
      </c>
      <c r="N47" s="1">
        <v>16.165413533834585</v>
      </c>
      <c r="O47" s="1">
        <v>750000</v>
      </c>
      <c r="AF47">
        <v>46</v>
      </c>
      <c r="AG47">
        <v>985000</v>
      </c>
      <c r="AH47">
        <f t="shared" si="0"/>
        <v>0.3424015009380863</v>
      </c>
      <c r="AI47">
        <f t="shared" si="1"/>
        <v>-0.4059177958334671</v>
      </c>
      <c r="AJ47">
        <v>4</v>
      </c>
      <c r="AK47">
        <v>2420</v>
      </c>
    </row>
    <row r="48" spans="1:37" x14ac:dyDescent="0.25">
      <c r="A48">
        <v>47</v>
      </c>
      <c r="B48">
        <v>892000</v>
      </c>
      <c r="C48">
        <v>3</v>
      </c>
      <c r="D48">
        <v>2040</v>
      </c>
      <c r="I48" s="1">
        <v>23</v>
      </c>
      <c r="J48" s="1">
        <v>984040.27068694052</v>
      </c>
      <c r="K48" s="1">
        <v>505959.72931305948</v>
      </c>
      <c r="L48" s="1">
        <v>0.97042643253168415</v>
      </c>
      <c r="N48" s="1">
        <v>16.917293233082706</v>
      </c>
      <c r="O48" s="1">
        <v>750000</v>
      </c>
      <c r="AF48">
        <v>47</v>
      </c>
      <c r="AG48">
        <v>998000</v>
      </c>
      <c r="AH48">
        <f t="shared" si="0"/>
        <v>0.34990619136960599</v>
      </c>
      <c r="AI48">
        <f t="shared" si="1"/>
        <v>-0.38557374249056114</v>
      </c>
      <c r="AJ48">
        <v>4</v>
      </c>
      <c r="AK48">
        <v>2437</v>
      </c>
    </row>
    <row r="49" spans="1:37" x14ac:dyDescent="0.25">
      <c r="A49">
        <v>48</v>
      </c>
      <c r="B49">
        <v>1374950</v>
      </c>
      <c r="C49">
        <v>4</v>
      </c>
      <c r="D49">
        <v>2260</v>
      </c>
      <c r="I49" s="1">
        <v>24</v>
      </c>
      <c r="J49" s="1">
        <v>1214856.4559403695</v>
      </c>
      <c r="K49" s="1">
        <v>-216856.45594036952</v>
      </c>
      <c r="L49" s="1">
        <v>-0.41592882737010611</v>
      </c>
      <c r="N49" s="1">
        <v>17.669172932330827</v>
      </c>
      <c r="O49" s="1">
        <v>765000</v>
      </c>
      <c r="AF49">
        <v>48</v>
      </c>
      <c r="AG49">
        <v>999950</v>
      </c>
      <c r="AH49">
        <f t="shared" si="0"/>
        <v>0.35741088180112568</v>
      </c>
      <c r="AI49">
        <f t="shared" si="1"/>
        <v>-0.36538804549798415</v>
      </c>
      <c r="AJ49">
        <v>4</v>
      </c>
      <c r="AK49">
        <v>2460</v>
      </c>
    </row>
    <row r="50" spans="1:37" x14ac:dyDescent="0.25">
      <c r="A50">
        <v>49</v>
      </c>
      <c r="B50">
        <v>3588888</v>
      </c>
      <c r="C50">
        <v>6</v>
      </c>
      <c r="D50">
        <v>5701</v>
      </c>
      <c r="I50" s="1">
        <v>25</v>
      </c>
      <c r="J50" s="1">
        <v>1201311.9632770009</v>
      </c>
      <c r="K50" s="1">
        <v>-251311.96327700093</v>
      </c>
      <c r="L50" s="1">
        <v>-0.48201419568816023</v>
      </c>
      <c r="N50" s="1">
        <v>18.421052631578945</v>
      </c>
      <c r="O50" s="1">
        <v>769000</v>
      </c>
      <c r="AF50">
        <v>49</v>
      </c>
      <c r="AG50">
        <v>1049000</v>
      </c>
      <c r="AH50">
        <f t="shared" si="0"/>
        <v>0.36491557223264542</v>
      </c>
      <c r="AI50">
        <f t="shared" si="1"/>
        <v>-0.3453501558233022</v>
      </c>
      <c r="AJ50">
        <v>4</v>
      </c>
      <c r="AK50">
        <v>2480</v>
      </c>
    </row>
    <row r="51" spans="1:37" x14ac:dyDescent="0.25">
      <c r="A51">
        <v>50</v>
      </c>
      <c r="B51">
        <v>1208000</v>
      </c>
      <c r="C51">
        <v>2</v>
      </c>
      <c r="D51">
        <v>1751</v>
      </c>
      <c r="I51" s="1">
        <v>26</v>
      </c>
      <c r="J51" s="1">
        <v>549496.8855068197</v>
      </c>
      <c r="K51" s="1">
        <v>100453.1144931803</v>
      </c>
      <c r="L51" s="1">
        <v>0.19266821426018504</v>
      </c>
      <c r="N51" s="1">
        <v>19.172932330827066</v>
      </c>
      <c r="O51" s="1">
        <v>769990</v>
      </c>
      <c r="AF51">
        <v>50</v>
      </c>
      <c r="AG51">
        <v>1088000</v>
      </c>
      <c r="AH51">
        <f t="shared" si="0"/>
        <v>0.37242026266416511</v>
      </c>
      <c r="AI51">
        <f t="shared" si="1"/>
        <v>-0.32544999131973912</v>
      </c>
      <c r="AJ51">
        <v>4</v>
      </c>
      <c r="AK51">
        <v>2520</v>
      </c>
    </row>
    <row r="52" spans="1:37" x14ac:dyDescent="0.25">
      <c r="A52">
        <v>51</v>
      </c>
      <c r="B52">
        <v>1088000</v>
      </c>
      <c r="C52">
        <v>3</v>
      </c>
      <c r="D52">
        <v>3180</v>
      </c>
      <c r="I52" s="1">
        <v>27</v>
      </c>
      <c r="J52" s="1">
        <v>577531.9426152145</v>
      </c>
      <c r="K52" s="1">
        <v>257468.0573847855</v>
      </c>
      <c r="L52" s="1">
        <v>0.49382153152387509</v>
      </c>
      <c r="N52" s="1">
        <v>19.924812030075188</v>
      </c>
      <c r="O52" s="1">
        <v>799000</v>
      </c>
      <c r="AF52">
        <v>51</v>
      </c>
      <c r="AG52">
        <v>1098888</v>
      </c>
      <c r="AH52">
        <f t="shared" si="0"/>
        <v>0.3799249530956848</v>
      </c>
      <c r="AI52">
        <f t="shared" si="1"/>
        <v>-0.30567789401175355</v>
      </c>
      <c r="AJ52">
        <v>4</v>
      </c>
      <c r="AK52">
        <v>2540</v>
      </c>
    </row>
    <row r="53" spans="1:37" x14ac:dyDescent="0.25">
      <c r="A53">
        <v>52</v>
      </c>
      <c r="B53">
        <v>549950</v>
      </c>
      <c r="C53">
        <v>2</v>
      </c>
      <c r="D53">
        <v>1320</v>
      </c>
      <c r="I53" s="1">
        <v>28</v>
      </c>
      <c r="J53" s="1">
        <v>2777810.8897333853</v>
      </c>
      <c r="K53" s="1">
        <v>58189.110266614705</v>
      </c>
      <c r="L53" s="1">
        <v>0.11160621570592295</v>
      </c>
      <c r="N53" s="1">
        <v>20.676691729323309</v>
      </c>
      <c r="O53" s="1">
        <v>799000</v>
      </c>
      <c r="AF53">
        <v>52</v>
      </c>
      <c r="AG53">
        <v>1195000</v>
      </c>
      <c r="AH53">
        <f t="shared" si="0"/>
        <v>0.38742964352720449</v>
      </c>
      <c r="AI53">
        <f t="shared" si="1"/>
        <v>-0.28602459106473899</v>
      </c>
      <c r="AJ53">
        <v>4</v>
      </c>
      <c r="AK53">
        <v>2570</v>
      </c>
    </row>
    <row r="54" spans="1:37" x14ac:dyDescent="0.25">
      <c r="A54">
        <v>53</v>
      </c>
      <c r="B54">
        <v>3988800</v>
      </c>
      <c r="C54">
        <v>5</v>
      </c>
      <c r="D54">
        <v>5489</v>
      </c>
      <c r="I54" s="1">
        <v>29</v>
      </c>
      <c r="J54" s="1">
        <v>570523.1783381158</v>
      </c>
      <c r="K54" s="1">
        <v>114476.8216618842</v>
      </c>
      <c r="L54" s="1">
        <v>0.21956556464234137</v>
      </c>
      <c r="N54" s="1">
        <v>21.428571428571427</v>
      </c>
      <c r="O54" s="1">
        <v>829950</v>
      </c>
      <c r="AF54">
        <v>53</v>
      </c>
      <c r="AG54">
        <v>1198888</v>
      </c>
      <c r="AH54">
        <f t="shared" si="0"/>
        <v>0.39493433395872418</v>
      </c>
      <c r="AI54">
        <f t="shared" si="1"/>
        <v>-0.26648115899596853</v>
      </c>
      <c r="AJ54">
        <v>4</v>
      </c>
      <c r="AK54">
        <v>2570</v>
      </c>
    </row>
    <row r="55" spans="1:37" x14ac:dyDescent="0.25">
      <c r="A55">
        <v>54</v>
      </c>
      <c r="B55">
        <v>5980000</v>
      </c>
      <c r="C55">
        <v>5</v>
      </c>
      <c r="D55">
        <v>7594</v>
      </c>
      <c r="I55" s="1">
        <v>30</v>
      </c>
      <c r="J55" s="1">
        <v>444365.42135033879</v>
      </c>
      <c r="K55" s="1">
        <v>320634.57864966121</v>
      </c>
      <c r="L55" s="1">
        <v>0.61497437894462714</v>
      </c>
      <c r="N55" s="1">
        <v>22.180451127819548</v>
      </c>
      <c r="O55" s="1">
        <v>835000</v>
      </c>
      <c r="AF55">
        <v>54</v>
      </c>
      <c r="AG55">
        <v>1208000</v>
      </c>
      <c r="AH55">
        <f t="shared" si="0"/>
        <v>0.40243902439024393</v>
      </c>
      <c r="AI55">
        <f t="shared" si="1"/>
        <v>-0.2470389907389772</v>
      </c>
      <c r="AJ55">
        <v>4</v>
      </c>
      <c r="AK55">
        <v>2570</v>
      </c>
    </row>
    <row r="56" spans="1:37" x14ac:dyDescent="0.25">
      <c r="A56">
        <v>55</v>
      </c>
      <c r="B56">
        <v>1998888</v>
      </c>
      <c r="C56">
        <v>3</v>
      </c>
      <c r="D56">
        <v>2520</v>
      </c>
      <c r="I56" s="1">
        <v>31</v>
      </c>
      <c r="J56" s="1">
        <v>584085.02581855166</v>
      </c>
      <c r="K56" s="1">
        <v>140914.97418144834</v>
      </c>
      <c r="L56" s="1">
        <v>0.27027371500664543</v>
      </c>
      <c r="N56" s="1">
        <v>22.93233082706767</v>
      </c>
      <c r="O56" s="1">
        <v>850000</v>
      </c>
      <c r="AF56">
        <v>55</v>
      </c>
      <c r="AG56">
        <v>1239000</v>
      </c>
      <c r="AH56">
        <f t="shared" si="0"/>
        <v>0.40994371482176362</v>
      </c>
      <c r="AI56">
        <f t="shared" si="1"/>
        <v>-0.22768976522040341</v>
      </c>
      <c r="AJ56">
        <v>4</v>
      </c>
      <c r="AK56">
        <v>2620</v>
      </c>
    </row>
    <row r="57" spans="1:37" x14ac:dyDescent="0.25">
      <c r="A57">
        <v>56</v>
      </c>
      <c r="B57">
        <v>2460000</v>
      </c>
      <c r="C57">
        <v>4</v>
      </c>
      <c r="D57">
        <v>4130</v>
      </c>
      <c r="I57" s="1">
        <v>32</v>
      </c>
      <c r="J57" s="1">
        <v>1214856.4559403695</v>
      </c>
      <c r="K57" s="1">
        <v>-235856.45594036952</v>
      </c>
      <c r="L57" s="1">
        <v>-0.45237066483241833</v>
      </c>
      <c r="N57" s="1">
        <v>23.684210526315788</v>
      </c>
      <c r="O57" s="1">
        <v>850000</v>
      </c>
      <c r="AF57">
        <v>56</v>
      </c>
      <c r="AG57">
        <v>1250000</v>
      </c>
      <c r="AH57">
        <f t="shared" si="0"/>
        <v>0.41744840525328331</v>
      </c>
      <c r="AI57">
        <f t="shared" si="1"/>
        <v>-0.20842541914818641</v>
      </c>
      <c r="AJ57">
        <v>4</v>
      </c>
      <c r="AK57">
        <v>2690</v>
      </c>
    </row>
    <row r="58" spans="1:37" x14ac:dyDescent="0.25">
      <c r="A58">
        <v>57</v>
      </c>
      <c r="B58">
        <v>1195000</v>
      </c>
      <c r="C58">
        <v>4</v>
      </c>
      <c r="D58">
        <v>2812</v>
      </c>
      <c r="I58" s="1">
        <v>33</v>
      </c>
      <c r="J58" s="1">
        <v>2798364.1466738521</v>
      </c>
      <c r="K58" s="1">
        <v>96635.853326147888</v>
      </c>
      <c r="L58" s="1">
        <v>0.18534673999701709</v>
      </c>
      <c r="N58" s="1">
        <v>24.436090225563909</v>
      </c>
      <c r="O58" s="1">
        <v>888000</v>
      </c>
      <c r="AF58">
        <v>57</v>
      </c>
      <c r="AG58">
        <v>1288000</v>
      </c>
      <c r="AH58">
        <f t="shared" si="0"/>
        <v>0.424953095684803</v>
      </c>
      <c r="AI58">
        <f t="shared" si="1"/>
        <v>-0.1892381207440352</v>
      </c>
      <c r="AJ58">
        <v>4</v>
      </c>
      <c r="AK58">
        <v>2700</v>
      </c>
    </row>
    <row r="59" spans="1:37" x14ac:dyDescent="0.25">
      <c r="A59">
        <v>58</v>
      </c>
      <c r="B59">
        <v>2499800</v>
      </c>
      <c r="C59">
        <v>4</v>
      </c>
      <c r="D59">
        <v>5360</v>
      </c>
      <c r="I59" s="1">
        <v>34</v>
      </c>
      <c r="J59" s="1">
        <v>1144295.7772785532</v>
      </c>
      <c r="K59" s="1">
        <v>-294295.77727855323</v>
      </c>
      <c r="L59" s="1">
        <v>-0.56445678323315118</v>
      </c>
      <c r="N59" s="1">
        <v>25.18796992481203</v>
      </c>
      <c r="O59" s="1">
        <v>891990</v>
      </c>
      <c r="AF59">
        <v>58</v>
      </c>
      <c r="AG59">
        <v>1300000</v>
      </c>
      <c r="AH59">
        <f t="shared" si="0"/>
        <v>0.43245778611632268</v>
      </c>
      <c r="AI59">
        <f t="shared" si="1"/>
        <v>-0.17012024518209742</v>
      </c>
      <c r="AJ59">
        <v>4</v>
      </c>
      <c r="AK59">
        <v>2740</v>
      </c>
    </row>
    <row r="60" spans="1:37" x14ac:dyDescent="0.25">
      <c r="A60">
        <v>59</v>
      </c>
      <c r="B60">
        <v>339995</v>
      </c>
      <c r="C60">
        <v>2</v>
      </c>
      <c r="D60">
        <v>1254</v>
      </c>
      <c r="I60" s="1">
        <v>35</v>
      </c>
      <c r="J60" s="1">
        <v>2005900.7474708674</v>
      </c>
      <c r="K60" s="1">
        <v>-680900.74747086735</v>
      </c>
      <c r="L60" s="1">
        <v>-1.305961808805276</v>
      </c>
      <c r="N60" s="1">
        <v>25.939849624060148</v>
      </c>
      <c r="O60" s="1">
        <v>892000</v>
      </c>
      <c r="AF60">
        <v>59</v>
      </c>
      <c r="AG60">
        <v>1325000</v>
      </c>
      <c r="AH60">
        <f t="shared" si="0"/>
        <v>0.43996247654784237</v>
      </c>
      <c r="AI60">
        <f t="shared" si="1"/>
        <v>-0.15106435152052125</v>
      </c>
      <c r="AJ60">
        <v>4</v>
      </c>
      <c r="AK60">
        <v>2750</v>
      </c>
    </row>
    <row r="61" spans="1:37" x14ac:dyDescent="0.25">
      <c r="A61">
        <v>60</v>
      </c>
      <c r="B61">
        <v>975000</v>
      </c>
      <c r="C61">
        <v>2</v>
      </c>
      <c r="D61">
        <v>1474</v>
      </c>
      <c r="I61" s="1">
        <v>36</v>
      </c>
      <c r="J61" s="1">
        <v>2812854.7111188788</v>
      </c>
      <c r="K61" s="1">
        <v>-362854.7111188788</v>
      </c>
      <c r="L61" s="1">
        <v>-0.69595223184360178</v>
      </c>
      <c r="N61" s="1">
        <v>26.69172932330827</v>
      </c>
      <c r="O61" s="1">
        <v>899000</v>
      </c>
      <c r="AF61">
        <v>60</v>
      </c>
      <c r="AG61">
        <v>1350000</v>
      </c>
      <c r="AH61">
        <f t="shared" si="0"/>
        <v>0.44746716697936212</v>
      </c>
      <c r="AI61">
        <f t="shared" si="1"/>
        <v>-0.13206316093370726</v>
      </c>
      <c r="AJ61">
        <v>4</v>
      </c>
      <c r="AK61">
        <v>2750</v>
      </c>
    </row>
    <row r="62" spans="1:37" x14ac:dyDescent="0.25">
      <c r="A62">
        <v>61</v>
      </c>
      <c r="B62">
        <v>2949995</v>
      </c>
      <c r="C62">
        <v>6</v>
      </c>
      <c r="D62">
        <v>5761</v>
      </c>
      <c r="I62" s="1">
        <v>37</v>
      </c>
      <c r="J62" s="1">
        <v>1110198.0276747176</v>
      </c>
      <c r="K62" s="1">
        <v>-280248.0276747176</v>
      </c>
      <c r="L62" s="1">
        <v>-0.53751331966608595</v>
      </c>
      <c r="N62" s="1">
        <v>27.443609022556391</v>
      </c>
      <c r="O62" s="1">
        <v>908000</v>
      </c>
      <c r="AF62">
        <v>61</v>
      </c>
      <c r="AG62">
        <v>1374950</v>
      </c>
      <c r="AH62">
        <f t="shared" si="0"/>
        <v>0.45497185741088181</v>
      </c>
      <c r="AI62">
        <f t="shared" si="1"/>
        <v>-0.11310953607098931</v>
      </c>
      <c r="AJ62">
        <v>4</v>
      </c>
      <c r="AK62">
        <v>2768</v>
      </c>
    </row>
    <row r="63" spans="1:37" x14ac:dyDescent="0.25">
      <c r="A63">
        <v>62</v>
      </c>
      <c r="B63">
        <v>1650000</v>
      </c>
      <c r="C63">
        <v>4</v>
      </c>
      <c r="D63">
        <v>3914</v>
      </c>
      <c r="I63" s="1">
        <v>38</v>
      </c>
      <c r="J63" s="1">
        <v>1004593.5276274078</v>
      </c>
      <c r="K63" s="1">
        <v>-54593.527627407806</v>
      </c>
      <c r="L63" s="1">
        <v>-0.10470991896274982</v>
      </c>
      <c r="N63" s="1">
        <v>28.195488721804509</v>
      </c>
      <c r="O63" s="1">
        <v>949000</v>
      </c>
      <c r="AF63">
        <v>62</v>
      </c>
      <c r="AG63">
        <v>1399988</v>
      </c>
      <c r="AH63">
        <f t="shared" si="0"/>
        <v>0.4624765478424015</v>
      </c>
      <c r="AI63">
        <f t="shared" si="1"/>
        <v>-9.4196461382678884E-2</v>
      </c>
      <c r="AJ63">
        <v>4</v>
      </c>
      <c r="AK63">
        <v>2812</v>
      </c>
    </row>
    <row r="64" spans="1:37" x14ac:dyDescent="0.25">
      <c r="A64">
        <v>63</v>
      </c>
      <c r="B64">
        <v>2198800</v>
      </c>
      <c r="C64">
        <v>5</v>
      </c>
      <c r="D64">
        <v>3850</v>
      </c>
      <c r="I64" s="1">
        <v>39</v>
      </c>
      <c r="J64" s="1">
        <v>2329477.8165359474</v>
      </c>
      <c r="K64" s="1">
        <v>-341477.81653594738</v>
      </c>
      <c r="L64" s="1">
        <v>-0.65495153090464553</v>
      </c>
      <c r="N64" s="1">
        <v>28.94736842105263</v>
      </c>
      <c r="O64" s="1">
        <v>949950</v>
      </c>
      <c r="AF64">
        <v>63</v>
      </c>
      <c r="AG64">
        <v>1400000</v>
      </c>
      <c r="AH64">
        <f t="shared" si="0"/>
        <v>0.46998123827392119</v>
      </c>
      <c r="AI64">
        <f t="shared" si="1"/>
        <v>-7.531702426719912E-2</v>
      </c>
      <c r="AJ64">
        <v>4</v>
      </c>
      <c r="AK64">
        <v>2857</v>
      </c>
    </row>
    <row r="65" spans="1:37" x14ac:dyDescent="0.25">
      <c r="A65">
        <v>64</v>
      </c>
      <c r="B65">
        <v>2988000</v>
      </c>
      <c r="C65">
        <v>6</v>
      </c>
      <c r="D65">
        <v>5130</v>
      </c>
      <c r="I65" s="1">
        <v>40</v>
      </c>
      <c r="J65" s="1">
        <v>1901242.3192052157</v>
      </c>
      <c r="K65" s="1">
        <v>96757.680794784334</v>
      </c>
      <c r="L65" s="1">
        <v>0.18558040403967468</v>
      </c>
      <c r="N65" s="1">
        <v>29.699248120300751</v>
      </c>
      <c r="O65" s="1">
        <v>949950</v>
      </c>
      <c r="AF65">
        <v>64</v>
      </c>
      <c r="AG65">
        <v>1479800</v>
      </c>
      <c r="AH65">
        <f t="shared" si="0"/>
        <v>0.47748592870544088</v>
      </c>
      <c r="AI65">
        <f t="shared" si="1"/>
        <v>-5.6464396903690192E-2</v>
      </c>
      <c r="AJ65">
        <v>4</v>
      </c>
      <c r="AK65">
        <v>2906</v>
      </c>
    </row>
    <row r="66" spans="1:37" x14ac:dyDescent="0.25">
      <c r="A66">
        <v>65</v>
      </c>
      <c r="B66">
        <v>3800000</v>
      </c>
      <c r="C66">
        <v>5</v>
      </c>
      <c r="D66">
        <v>4568</v>
      </c>
      <c r="I66" s="1">
        <v>41</v>
      </c>
      <c r="J66" s="1">
        <v>2328303.9042174085</v>
      </c>
      <c r="K66" s="1">
        <v>-528303.9042174085</v>
      </c>
      <c r="L66" s="1">
        <v>-1.0132823688524084</v>
      </c>
      <c r="N66" s="1">
        <v>30.451127819548873</v>
      </c>
      <c r="O66" s="1">
        <v>950000</v>
      </c>
      <c r="AF66">
        <v>65</v>
      </c>
      <c r="AG66">
        <v>1490000</v>
      </c>
      <c r="AH66">
        <f t="shared" si="0"/>
        <v>0.48499061913696062</v>
      </c>
      <c r="AI66">
        <f t="shared" si="1"/>
        <v>-3.7631818643228857E-2</v>
      </c>
      <c r="AJ66">
        <v>4</v>
      </c>
      <c r="AK66">
        <v>3006</v>
      </c>
    </row>
    <row r="67" spans="1:37" x14ac:dyDescent="0.25">
      <c r="A67">
        <v>66</v>
      </c>
      <c r="B67">
        <v>3078950</v>
      </c>
      <c r="C67">
        <v>5</v>
      </c>
      <c r="D67">
        <v>4998</v>
      </c>
      <c r="I67" s="1">
        <v>42</v>
      </c>
      <c r="J67" s="1">
        <v>1901242.3192052157</v>
      </c>
      <c r="K67" s="1">
        <v>-613242.31920521567</v>
      </c>
      <c r="L67" s="1">
        <v>-1.1761935221835713</v>
      </c>
      <c r="N67" s="1">
        <v>31.203007518796991</v>
      </c>
      <c r="O67" s="1">
        <v>950000</v>
      </c>
      <c r="AF67">
        <v>66</v>
      </c>
      <c r="AG67">
        <v>1495555</v>
      </c>
      <c r="AH67">
        <f t="shared" ref="AH67:AH130" si="2">(AF67- 0.375) / (133 + 0.25)</f>
        <v>0.49249530956848031</v>
      </c>
      <c r="AI67">
        <f t="shared" ref="AI67:AI130" si="3">_xlfn.NORM.S.INV(AH67)</f>
        <v>-1.881257883884686E-2</v>
      </c>
      <c r="AJ67">
        <v>4</v>
      </c>
      <c r="AK67">
        <v>3030</v>
      </c>
    </row>
    <row r="68" spans="1:37" x14ac:dyDescent="0.25">
      <c r="A68">
        <v>67</v>
      </c>
      <c r="B68">
        <v>305000</v>
      </c>
      <c r="C68">
        <v>2</v>
      </c>
      <c r="D68">
        <v>889</v>
      </c>
      <c r="I68" s="1">
        <v>43</v>
      </c>
      <c r="J68" s="1">
        <v>971424.49498816277</v>
      </c>
      <c r="K68" s="1">
        <v>-201434.49498816277</v>
      </c>
      <c r="L68" s="1">
        <v>-0.38634963819271434</v>
      </c>
      <c r="N68" s="1">
        <v>31.954887218045112</v>
      </c>
      <c r="O68" s="1">
        <v>950000</v>
      </c>
      <c r="AF68">
        <v>67</v>
      </c>
      <c r="AG68">
        <v>1498000</v>
      </c>
      <c r="AH68">
        <f t="shared" si="2"/>
        <v>0.5</v>
      </c>
      <c r="AI68">
        <f t="shared" si="3"/>
        <v>0</v>
      </c>
      <c r="AJ68">
        <v>4</v>
      </c>
      <c r="AK68">
        <v>3180</v>
      </c>
    </row>
    <row r="69" spans="1:37" x14ac:dyDescent="0.25">
      <c r="A69">
        <v>68</v>
      </c>
      <c r="B69">
        <v>2649950</v>
      </c>
      <c r="C69">
        <v>5</v>
      </c>
      <c r="D69">
        <v>4309</v>
      </c>
      <c r="I69" s="1">
        <v>44</v>
      </c>
      <c r="J69" s="1">
        <v>2473157.4842164717</v>
      </c>
      <c r="K69" s="1">
        <v>312792.51578352833</v>
      </c>
      <c r="L69" s="1">
        <v>0.59993336945321407</v>
      </c>
      <c r="N69" s="1">
        <v>32.70676691729323</v>
      </c>
      <c r="O69" s="1">
        <v>975000</v>
      </c>
      <c r="AF69">
        <v>68</v>
      </c>
      <c r="AG69">
        <v>1498000</v>
      </c>
      <c r="AH69">
        <f t="shared" si="2"/>
        <v>0.50750469043151969</v>
      </c>
      <c r="AI69">
        <f t="shared" si="3"/>
        <v>1.881257883884686E-2</v>
      </c>
      <c r="AJ69">
        <v>4</v>
      </c>
      <c r="AK69">
        <v>3240</v>
      </c>
    </row>
    <row r="70" spans="1:37" x14ac:dyDescent="0.25">
      <c r="A70">
        <v>69</v>
      </c>
      <c r="B70">
        <v>707990</v>
      </c>
      <c r="C70">
        <v>2</v>
      </c>
      <c r="D70">
        <v>1360</v>
      </c>
      <c r="I70" s="1">
        <v>45</v>
      </c>
      <c r="J70" s="1">
        <v>2483442.7900952389</v>
      </c>
      <c r="K70" s="1">
        <v>-985442.79009523895</v>
      </c>
      <c r="L70" s="1">
        <v>-1.8900708413188501</v>
      </c>
      <c r="N70" s="1">
        <v>33.458646616541351</v>
      </c>
      <c r="O70" s="1">
        <v>979000</v>
      </c>
      <c r="AF70">
        <v>69</v>
      </c>
      <c r="AG70">
        <v>1500000</v>
      </c>
      <c r="AH70">
        <f t="shared" si="2"/>
        <v>0.51500938086303938</v>
      </c>
      <c r="AI70">
        <f t="shared" si="3"/>
        <v>3.7631818643228857E-2</v>
      </c>
      <c r="AJ70">
        <v>4</v>
      </c>
      <c r="AK70">
        <v>3360</v>
      </c>
    </row>
    <row r="71" spans="1:37" x14ac:dyDescent="0.25">
      <c r="A71">
        <v>70</v>
      </c>
      <c r="B71">
        <v>3198000</v>
      </c>
      <c r="C71">
        <v>5</v>
      </c>
      <c r="D71">
        <v>6200</v>
      </c>
      <c r="I71" s="1">
        <v>46</v>
      </c>
      <c r="J71" s="1">
        <v>1017209.3033261856</v>
      </c>
      <c r="K71" s="1">
        <v>1336790.6966738144</v>
      </c>
      <c r="L71" s="1">
        <v>2.5639531204904347</v>
      </c>
      <c r="N71" s="1">
        <v>34.210526315789473</v>
      </c>
      <c r="O71" s="1">
        <v>985000</v>
      </c>
      <c r="AF71">
        <v>70</v>
      </c>
      <c r="AG71">
        <v>1549000</v>
      </c>
      <c r="AH71">
        <f t="shared" si="2"/>
        <v>0.52251407129455907</v>
      </c>
      <c r="AI71">
        <f t="shared" si="3"/>
        <v>5.646439690369006E-2</v>
      </c>
      <c r="AJ71">
        <v>4</v>
      </c>
      <c r="AK71">
        <v>3390</v>
      </c>
    </row>
    <row r="72" spans="1:37" x14ac:dyDescent="0.25">
      <c r="A72">
        <v>71</v>
      </c>
      <c r="B72">
        <v>1988000</v>
      </c>
      <c r="C72">
        <v>3</v>
      </c>
      <c r="D72">
        <v>3390</v>
      </c>
      <c r="I72" s="1">
        <v>47</v>
      </c>
      <c r="J72" s="1">
        <v>998057.79924113792</v>
      </c>
      <c r="K72" s="1">
        <v>-106057.79924113792</v>
      </c>
      <c r="L72" s="1">
        <v>-0.20341795166084672</v>
      </c>
      <c r="N72" s="1">
        <v>34.962406015037594</v>
      </c>
      <c r="O72" s="1">
        <v>998000</v>
      </c>
      <c r="AF72">
        <v>71</v>
      </c>
      <c r="AG72">
        <v>1575000</v>
      </c>
      <c r="AH72">
        <f t="shared" si="2"/>
        <v>0.53001876172607876</v>
      </c>
      <c r="AI72">
        <f t="shared" si="3"/>
        <v>7.5317024267198968E-2</v>
      </c>
      <c r="AJ72">
        <v>4</v>
      </c>
      <c r="AK72">
        <v>3400</v>
      </c>
    </row>
    <row r="73" spans="1:37" x14ac:dyDescent="0.25">
      <c r="A73">
        <v>72</v>
      </c>
      <c r="B73">
        <v>1198888</v>
      </c>
      <c r="C73">
        <v>4</v>
      </c>
      <c r="D73">
        <v>2620</v>
      </c>
      <c r="I73" s="1">
        <v>48</v>
      </c>
      <c r="J73" s="1">
        <v>997584.76335030911</v>
      </c>
      <c r="K73" s="1">
        <v>377365.23664969089</v>
      </c>
      <c r="L73" s="1">
        <v>0.72378329567973787</v>
      </c>
      <c r="N73" s="1">
        <v>35.714285714285715</v>
      </c>
      <c r="O73" s="1">
        <v>999950</v>
      </c>
      <c r="AF73">
        <v>72</v>
      </c>
      <c r="AG73">
        <v>1649000</v>
      </c>
      <c r="AH73">
        <f t="shared" si="2"/>
        <v>0.53752345215759845</v>
      </c>
      <c r="AI73">
        <f t="shared" si="3"/>
        <v>9.4196461382678745E-2</v>
      </c>
      <c r="AJ73">
        <v>4</v>
      </c>
      <c r="AK73">
        <v>3470</v>
      </c>
    </row>
    <row r="74" spans="1:37" x14ac:dyDescent="0.25">
      <c r="A74">
        <v>73</v>
      </c>
      <c r="B74">
        <v>675000</v>
      </c>
      <c r="C74">
        <v>4</v>
      </c>
      <c r="D74">
        <v>1700</v>
      </c>
      <c r="I74" s="1">
        <v>49</v>
      </c>
      <c r="J74" s="1">
        <v>3099968.8511259779</v>
      </c>
      <c r="K74" s="1">
        <v>488919.14887402207</v>
      </c>
      <c r="L74" s="1">
        <v>0.93774274502521793</v>
      </c>
      <c r="N74" s="1">
        <v>36.46616541353383</v>
      </c>
      <c r="O74" s="1">
        <v>1049000</v>
      </c>
      <c r="AF74">
        <v>73</v>
      </c>
      <c r="AG74">
        <v>1649995</v>
      </c>
      <c r="AH74">
        <f t="shared" si="2"/>
        <v>0.54502814258911825</v>
      </c>
      <c r="AI74">
        <f t="shared" si="3"/>
        <v>0.11310953607098947</v>
      </c>
      <c r="AJ74">
        <v>4</v>
      </c>
      <c r="AK74">
        <v>3530</v>
      </c>
    </row>
    <row r="75" spans="1:37" x14ac:dyDescent="0.25">
      <c r="A75">
        <v>74</v>
      </c>
      <c r="B75">
        <v>3588888</v>
      </c>
      <c r="C75">
        <v>5</v>
      </c>
      <c r="D75">
        <v>5102</v>
      </c>
      <c r="I75" s="1">
        <v>50</v>
      </c>
      <c r="J75" s="1">
        <v>950170.36161998578</v>
      </c>
      <c r="K75" s="1">
        <v>257829.63838001422</v>
      </c>
      <c r="L75" s="1">
        <v>0.49451504077953756</v>
      </c>
      <c r="N75" s="1">
        <v>37.218045112781951</v>
      </c>
      <c r="O75" s="1">
        <v>1088000</v>
      </c>
      <c r="AF75">
        <v>74</v>
      </c>
      <c r="AG75">
        <v>1649999</v>
      </c>
      <c r="AH75">
        <f t="shared" si="2"/>
        <v>0.55253283302063794</v>
      </c>
      <c r="AI75">
        <f t="shared" si="3"/>
        <v>0.13206316093370737</v>
      </c>
      <c r="AJ75">
        <v>4</v>
      </c>
      <c r="AK75">
        <v>3560</v>
      </c>
    </row>
    <row r="76" spans="1:37" x14ac:dyDescent="0.25">
      <c r="A76">
        <v>75</v>
      </c>
      <c r="B76">
        <v>3498000</v>
      </c>
      <c r="C76">
        <v>6</v>
      </c>
      <c r="D76">
        <v>6389</v>
      </c>
      <c r="I76" s="1">
        <v>51</v>
      </c>
      <c r="J76" s="1">
        <v>1797056.9268303928</v>
      </c>
      <c r="K76" s="1">
        <v>-709056.9268303928</v>
      </c>
      <c r="L76" s="1">
        <v>-1.3599651199515672</v>
      </c>
      <c r="N76" s="1">
        <v>37.969924812030072</v>
      </c>
      <c r="O76" s="1">
        <v>1098888</v>
      </c>
      <c r="AF76">
        <v>75</v>
      </c>
      <c r="AG76">
        <v>1650000</v>
      </c>
      <c r="AH76">
        <f t="shared" si="2"/>
        <v>0.56003752345215763</v>
      </c>
      <c r="AI76">
        <f t="shared" si="3"/>
        <v>0.15106435152052125</v>
      </c>
      <c r="AJ76">
        <v>4</v>
      </c>
      <c r="AK76">
        <v>3580</v>
      </c>
    </row>
    <row r="77" spans="1:37" x14ac:dyDescent="0.25">
      <c r="A77">
        <v>76</v>
      </c>
      <c r="B77">
        <v>4588000</v>
      </c>
      <c r="C77">
        <v>6</v>
      </c>
      <c r="D77">
        <v>8277</v>
      </c>
      <c r="I77" s="1">
        <v>52</v>
      </c>
      <c r="J77" s="1">
        <v>648092.62127703091</v>
      </c>
      <c r="K77" s="1">
        <v>-98142.621277030907</v>
      </c>
      <c r="L77" s="1">
        <v>-0.18823670803699077</v>
      </c>
      <c r="N77" s="1">
        <v>38.721804511278194</v>
      </c>
      <c r="O77" s="1">
        <v>1195000</v>
      </c>
      <c r="AF77">
        <v>76</v>
      </c>
      <c r="AG77">
        <v>1690000</v>
      </c>
      <c r="AH77">
        <f t="shared" si="2"/>
        <v>0.56754221388367732</v>
      </c>
      <c r="AI77">
        <f t="shared" si="3"/>
        <v>0.17012024518209742</v>
      </c>
      <c r="AJ77">
        <v>4</v>
      </c>
      <c r="AK77">
        <v>3580</v>
      </c>
    </row>
    <row r="78" spans="1:37" x14ac:dyDescent="0.25">
      <c r="A78">
        <v>77</v>
      </c>
      <c r="B78">
        <v>2788880</v>
      </c>
      <c r="C78">
        <v>5</v>
      </c>
      <c r="D78">
        <v>4397</v>
      </c>
      <c r="I78" s="1">
        <v>53</v>
      </c>
      <c r="J78" s="1">
        <v>3106048.8984384863</v>
      </c>
      <c r="K78" s="1">
        <v>882751.10156151373</v>
      </c>
      <c r="L78" s="1">
        <v>1.6931090611990391</v>
      </c>
      <c r="N78" s="1">
        <v>39.473684210526315</v>
      </c>
      <c r="O78" s="1">
        <v>1198888</v>
      </c>
      <c r="AF78">
        <v>77</v>
      </c>
      <c r="AG78">
        <v>1695000</v>
      </c>
      <c r="AH78">
        <f t="shared" si="2"/>
        <v>0.575046904315197</v>
      </c>
      <c r="AI78">
        <f t="shared" si="3"/>
        <v>0.1892381207440352</v>
      </c>
      <c r="AJ78">
        <v>4</v>
      </c>
      <c r="AK78">
        <v>3600</v>
      </c>
    </row>
    <row r="79" spans="1:37" x14ac:dyDescent="0.25">
      <c r="A79">
        <v>78</v>
      </c>
      <c r="B79">
        <v>689888</v>
      </c>
      <c r="C79">
        <v>2</v>
      </c>
      <c r="D79">
        <v>1558</v>
      </c>
      <c r="I79" s="1">
        <v>54</v>
      </c>
      <c r="J79" s="1">
        <v>4581393.7787677683</v>
      </c>
      <c r="K79" s="1">
        <v>1398606.2212322317</v>
      </c>
      <c r="L79" s="1">
        <v>2.6825147677854559</v>
      </c>
      <c r="N79" s="1">
        <v>40.225563909774436</v>
      </c>
      <c r="O79" s="1">
        <v>1208000</v>
      </c>
      <c r="AF79">
        <v>78</v>
      </c>
      <c r="AG79">
        <v>1799000</v>
      </c>
      <c r="AH79">
        <f t="shared" si="2"/>
        <v>0.58255159474671669</v>
      </c>
      <c r="AI79">
        <f t="shared" si="3"/>
        <v>0.20842541914818641</v>
      </c>
      <c r="AJ79">
        <v>4</v>
      </c>
      <c r="AK79">
        <v>3770</v>
      </c>
    </row>
    <row r="80" spans="1:37" x14ac:dyDescent="0.25">
      <c r="A80">
        <v>79</v>
      </c>
      <c r="B80">
        <v>2350000</v>
      </c>
      <c r="C80">
        <v>5</v>
      </c>
      <c r="D80">
        <v>3800</v>
      </c>
      <c r="I80" s="1">
        <v>55</v>
      </c>
      <c r="J80" s="1">
        <v>1334478.4845418767</v>
      </c>
      <c r="K80" s="1">
        <v>664409.51545812329</v>
      </c>
      <c r="L80" s="1">
        <v>1.2743317668809759</v>
      </c>
      <c r="N80" s="1">
        <v>40.977443609022558</v>
      </c>
      <c r="O80" s="1">
        <v>1239000</v>
      </c>
      <c r="AF80">
        <v>79</v>
      </c>
      <c r="AG80">
        <v>1800000</v>
      </c>
      <c r="AH80">
        <f t="shared" si="2"/>
        <v>0.59005628517823638</v>
      </c>
      <c r="AI80">
        <f t="shared" si="3"/>
        <v>0.22768976522040341</v>
      </c>
      <c r="AJ80">
        <v>4</v>
      </c>
      <c r="AK80">
        <v>3770</v>
      </c>
    </row>
    <row r="81" spans="1:37" x14ac:dyDescent="0.25">
      <c r="A81">
        <v>80</v>
      </c>
      <c r="B81">
        <v>985000</v>
      </c>
      <c r="C81">
        <v>4</v>
      </c>
      <c r="D81">
        <v>2540</v>
      </c>
      <c r="I81" s="1">
        <v>56</v>
      </c>
      <c r="J81" s="1">
        <v>2308223.6831677705</v>
      </c>
      <c r="K81" s="1">
        <v>151776.3168322295</v>
      </c>
      <c r="L81" s="1">
        <v>0.29110567729623732</v>
      </c>
      <c r="N81" s="1">
        <v>41.729323308270672</v>
      </c>
      <c r="O81" s="1">
        <v>1250000</v>
      </c>
      <c r="AF81">
        <v>80</v>
      </c>
      <c r="AG81">
        <v>1850000</v>
      </c>
      <c r="AH81">
        <f t="shared" si="2"/>
        <v>0.59756097560975607</v>
      </c>
      <c r="AI81">
        <f t="shared" si="3"/>
        <v>0.2470389907389772</v>
      </c>
      <c r="AJ81">
        <v>5</v>
      </c>
      <c r="AK81">
        <v>3770</v>
      </c>
    </row>
    <row r="82" spans="1:37" x14ac:dyDescent="0.25">
      <c r="A82">
        <v>81</v>
      </c>
      <c r="B82">
        <v>1098888</v>
      </c>
      <c r="C82">
        <v>5</v>
      </c>
      <c r="D82">
        <v>2420</v>
      </c>
      <c r="I82" s="1">
        <v>57</v>
      </c>
      <c r="J82" s="1">
        <v>1384468.5514461587</v>
      </c>
      <c r="K82" s="1">
        <v>-189468.55144615867</v>
      </c>
      <c r="L82" s="1">
        <v>-0.36339906084319235</v>
      </c>
      <c r="N82" s="1">
        <v>42.481203007518793</v>
      </c>
      <c r="O82" s="1">
        <v>1288000</v>
      </c>
      <c r="AF82">
        <v>81</v>
      </c>
      <c r="AG82">
        <v>1898000</v>
      </c>
      <c r="AH82">
        <f t="shared" si="2"/>
        <v>0.60506566604127576</v>
      </c>
      <c r="AI82">
        <f t="shared" si="3"/>
        <v>0.26648115899596841</v>
      </c>
      <c r="AJ82">
        <v>5</v>
      </c>
      <c r="AK82">
        <v>3800</v>
      </c>
    </row>
    <row r="83" spans="1:37" x14ac:dyDescent="0.25">
      <c r="A83">
        <v>82</v>
      </c>
      <c r="B83">
        <v>950000</v>
      </c>
      <c r="C83">
        <v>4</v>
      </c>
      <c r="D83">
        <v>2750</v>
      </c>
      <c r="I83" s="1">
        <v>58</v>
      </c>
      <c r="J83" s="1">
        <v>3170301.6892509134</v>
      </c>
      <c r="K83" s="1">
        <v>-670501.68925091345</v>
      </c>
      <c r="L83" s="1">
        <v>-1.2860165040993452</v>
      </c>
      <c r="N83" s="1">
        <v>43.233082706766915</v>
      </c>
      <c r="O83" s="1">
        <v>1300000</v>
      </c>
      <c r="AF83">
        <v>82</v>
      </c>
      <c r="AG83">
        <v>1988000</v>
      </c>
      <c r="AH83">
        <f t="shared" si="2"/>
        <v>0.61257035647279545</v>
      </c>
      <c r="AI83">
        <f t="shared" si="3"/>
        <v>0.28602459106473888</v>
      </c>
      <c r="AJ83">
        <v>5</v>
      </c>
      <c r="AK83">
        <v>3820</v>
      </c>
    </row>
    <row r="84" spans="1:37" x14ac:dyDescent="0.25">
      <c r="A84">
        <v>83</v>
      </c>
      <c r="B84">
        <v>1549000</v>
      </c>
      <c r="C84">
        <v>8</v>
      </c>
      <c r="D84">
        <v>3470</v>
      </c>
      <c r="I84" s="1">
        <v>59</v>
      </c>
      <c r="J84" s="1">
        <v>601834.7770481793</v>
      </c>
      <c r="K84" s="1">
        <v>-261839.7770481793</v>
      </c>
      <c r="L84" s="1">
        <v>-0.50220645243988515</v>
      </c>
      <c r="N84" s="1">
        <v>43.984962406015036</v>
      </c>
      <c r="O84" s="1">
        <v>1325000</v>
      </c>
      <c r="AF84">
        <v>83</v>
      </c>
      <c r="AG84">
        <v>1988000</v>
      </c>
      <c r="AH84">
        <f t="shared" si="2"/>
        <v>0.62007504690431525</v>
      </c>
      <c r="AI84">
        <f t="shared" si="3"/>
        <v>0.30567789401175371</v>
      </c>
      <c r="AJ84">
        <v>5</v>
      </c>
      <c r="AK84">
        <v>3850</v>
      </c>
    </row>
    <row r="85" spans="1:37" x14ac:dyDescent="0.25">
      <c r="A85">
        <v>84</v>
      </c>
      <c r="B85">
        <v>1799000</v>
      </c>
      <c r="C85">
        <v>4</v>
      </c>
      <c r="D85">
        <v>3560</v>
      </c>
      <c r="I85" s="1">
        <v>60</v>
      </c>
      <c r="J85" s="1">
        <v>756027.59114435117</v>
      </c>
      <c r="K85" s="1">
        <v>218972.40885564883</v>
      </c>
      <c r="L85" s="1">
        <v>0.41998720696044894</v>
      </c>
      <c r="N85" s="1">
        <v>44.736842105263158</v>
      </c>
      <c r="O85" s="1">
        <v>1350000</v>
      </c>
      <c r="AF85">
        <v>84</v>
      </c>
      <c r="AG85">
        <v>1988888</v>
      </c>
      <c r="AH85">
        <f t="shared" si="2"/>
        <v>0.62757973733583494</v>
      </c>
      <c r="AI85">
        <f t="shared" si="3"/>
        <v>0.32544999131973934</v>
      </c>
      <c r="AJ85">
        <v>5</v>
      </c>
      <c r="AK85">
        <v>3914</v>
      </c>
    </row>
    <row r="86" spans="1:37" x14ac:dyDescent="0.25">
      <c r="A86">
        <v>85</v>
      </c>
      <c r="B86">
        <v>365000</v>
      </c>
      <c r="C86">
        <v>2</v>
      </c>
      <c r="D86">
        <v>1012</v>
      </c>
      <c r="I86" s="1">
        <v>61</v>
      </c>
      <c r="J86" s="1">
        <v>3142021.4367885706</v>
      </c>
      <c r="K86" s="1">
        <v>-192026.4367885706</v>
      </c>
      <c r="L86" s="1">
        <v>-0.3683050630482137</v>
      </c>
      <c r="N86" s="1">
        <v>45.488721804511279</v>
      </c>
      <c r="O86" s="1">
        <v>1374950</v>
      </c>
      <c r="AF86">
        <v>85</v>
      </c>
      <c r="AG86">
        <v>1998000</v>
      </c>
      <c r="AH86">
        <f t="shared" si="2"/>
        <v>0.63508442776735463</v>
      </c>
      <c r="AI86">
        <f t="shared" si="3"/>
        <v>0.34535015582330236</v>
      </c>
      <c r="AJ86">
        <v>5</v>
      </c>
      <c r="AK86">
        <v>3970</v>
      </c>
    </row>
    <row r="87" spans="1:37" x14ac:dyDescent="0.25">
      <c r="A87">
        <v>86</v>
      </c>
      <c r="B87">
        <v>2495000</v>
      </c>
      <c r="C87">
        <v>5</v>
      </c>
      <c r="D87">
        <v>4645</v>
      </c>
      <c r="I87" s="1">
        <v>62</v>
      </c>
      <c r="J87" s="1">
        <v>2156834.3747824384</v>
      </c>
      <c r="K87" s="1">
        <v>-506834.37478243839</v>
      </c>
      <c r="L87" s="1">
        <v>-0.97210399505969747</v>
      </c>
      <c r="N87" s="1">
        <v>46.240601503759393</v>
      </c>
      <c r="O87" s="1">
        <v>1399988</v>
      </c>
      <c r="AF87">
        <v>86</v>
      </c>
      <c r="AG87">
        <v>1998000</v>
      </c>
      <c r="AH87">
        <f t="shared" si="2"/>
        <v>0.64258911819887432</v>
      </c>
      <c r="AI87">
        <f t="shared" si="3"/>
        <v>0.36538804549798415</v>
      </c>
      <c r="AJ87">
        <v>5</v>
      </c>
      <c r="AK87">
        <v>3982</v>
      </c>
    </row>
    <row r="88" spans="1:37" x14ac:dyDescent="0.25">
      <c r="A88">
        <v>87</v>
      </c>
      <c r="B88">
        <v>4988000</v>
      </c>
      <c r="C88">
        <v>5</v>
      </c>
      <c r="D88">
        <v>6500</v>
      </c>
      <c r="I88" s="1">
        <v>63</v>
      </c>
      <c r="J88" s="1">
        <v>1957312.4334220053</v>
      </c>
      <c r="K88" s="1">
        <v>241487.56657799473</v>
      </c>
      <c r="L88" s="1">
        <v>0.46317108686339914</v>
      </c>
      <c r="N88" s="1">
        <v>46.992481203007515</v>
      </c>
      <c r="O88" s="1">
        <v>1400000</v>
      </c>
      <c r="AF88">
        <v>87</v>
      </c>
      <c r="AG88">
        <v>1998888</v>
      </c>
      <c r="AH88">
        <f t="shared" si="2"/>
        <v>0.65009380863039401</v>
      </c>
      <c r="AI88">
        <f t="shared" si="3"/>
        <v>0.38557374249056114</v>
      </c>
      <c r="AJ88">
        <v>5</v>
      </c>
      <c r="AK88">
        <v>4070</v>
      </c>
    </row>
    <row r="89" spans="1:37" x14ac:dyDescent="0.25">
      <c r="A89">
        <v>88</v>
      </c>
      <c r="B89">
        <v>3499000</v>
      </c>
      <c r="C89">
        <v>5</v>
      </c>
      <c r="D89">
        <v>7950</v>
      </c>
      <c r="I89" s="1">
        <v>64</v>
      </c>
      <c r="J89" s="1">
        <v>2699768.410903641</v>
      </c>
      <c r="K89" s="1">
        <v>288231.58909635898</v>
      </c>
      <c r="L89" s="1">
        <v>0.55282572217649872</v>
      </c>
      <c r="N89" s="1">
        <v>47.744360902255636</v>
      </c>
      <c r="O89" s="1">
        <v>1479800</v>
      </c>
      <c r="AF89">
        <v>88</v>
      </c>
      <c r="AG89">
        <v>1999000</v>
      </c>
      <c r="AH89">
        <f t="shared" si="2"/>
        <v>0.6575984990619137</v>
      </c>
      <c r="AI89">
        <f t="shared" si="3"/>
        <v>0.4059177958334671</v>
      </c>
      <c r="AJ89">
        <v>5</v>
      </c>
      <c r="AK89">
        <v>4130</v>
      </c>
    </row>
    <row r="90" spans="1:37" x14ac:dyDescent="0.25">
      <c r="A90">
        <v>89</v>
      </c>
      <c r="B90">
        <v>2725000</v>
      </c>
      <c r="C90">
        <v>5</v>
      </c>
      <c r="D90">
        <v>5030</v>
      </c>
      <c r="I90" s="1">
        <v>65</v>
      </c>
      <c r="J90" s="1">
        <v>2460541.7085176939</v>
      </c>
      <c r="K90" s="1">
        <v>1339458.2914823061</v>
      </c>
      <c r="L90" s="1">
        <v>2.5690695445128746</v>
      </c>
      <c r="N90" s="1">
        <v>48.496240601503757</v>
      </c>
      <c r="O90" s="1">
        <v>1490000</v>
      </c>
      <c r="AF90">
        <v>89</v>
      </c>
      <c r="AG90">
        <v>2100000</v>
      </c>
      <c r="AH90">
        <f t="shared" si="2"/>
        <v>0.66510318949343339</v>
      </c>
      <c r="AI90">
        <f t="shared" si="3"/>
        <v>0.42643126835114015</v>
      </c>
      <c r="AJ90">
        <v>5</v>
      </c>
      <c r="AK90">
        <v>4140</v>
      </c>
    </row>
    <row r="91" spans="1:37" x14ac:dyDescent="0.25">
      <c r="A91">
        <v>90</v>
      </c>
      <c r="B91">
        <v>750000</v>
      </c>
      <c r="C91">
        <v>6</v>
      </c>
      <c r="D91">
        <v>2480</v>
      </c>
      <c r="I91" s="1">
        <v>66</v>
      </c>
      <c r="J91" s="1">
        <v>2761918.572432939</v>
      </c>
      <c r="K91" s="1">
        <v>317031.42756706104</v>
      </c>
      <c r="L91" s="1">
        <v>0.6080635659917708</v>
      </c>
      <c r="N91" s="1">
        <v>49.248120300751879</v>
      </c>
      <c r="O91" s="1">
        <v>1495555</v>
      </c>
      <c r="AF91">
        <v>90</v>
      </c>
      <c r="AG91">
        <v>2198800</v>
      </c>
      <c r="AH91">
        <f t="shared" si="2"/>
        <v>0.67260787992495308</v>
      </c>
      <c r="AI91">
        <f t="shared" si="3"/>
        <v>0.44712578834280037</v>
      </c>
      <c r="AJ91">
        <v>5</v>
      </c>
      <c r="AK91">
        <v>4194</v>
      </c>
    </row>
    <row r="92" spans="1:37" x14ac:dyDescent="0.25">
      <c r="A92">
        <v>91</v>
      </c>
      <c r="B92">
        <v>1695000</v>
      </c>
      <c r="C92">
        <v>4</v>
      </c>
      <c r="D92">
        <v>4987</v>
      </c>
      <c r="I92" s="1">
        <v>67</v>
      </c>
      <c r="J92" s="1">
        <v>346014.8809340758</v>
      </c>
      <c r="K92" s="1">
        <v>-41014.880934075802</v>
      </c>
      <c r="L92" s="1">
        <v>-7.8666190765035712E-2</v>
      </c>
      <c r="N92" s="1">
        <v>50</v>
      </c>
      <c r="O92" s="1">
        <v>1498000</v>
      </c>
      <c r="AF92">
        <v>91</v>
      </c>
      <c r="AG92">
        <v>2298000</v>
      </c>
      <c r="AH92">
        <f t="shared" si="2"/>
        <v>0.68011257035647277</v>
      </c>
      <c r="AI92">
        <f t="shared" si="3"/>
        <v>0.46801360671709186</v>
      </c>
      <c r="AJ92">
        <v>5</v>
      </c>
      <c r="AK92">
        <v>4304</v>
      </c>
    </row>
    <row r="93" spans="1:37" x14ac:dyDescent="0.25">
      <c r="A93">
        <v>92</v>
      </c>
      <c r="B93">
        <v>908000</v>
      </c>
      <c r="C93">
        <v>4</v>
      </c>
      <c r="D93">
        <v>2270</v>
      </c>
      <c r="I93" s="1">
        <v>68</v>
      </c>
      <c r="J93" s="1">
        <v>2279014.7137408368</v>
      </c>
      <c r="K93" s="1">
        <v>370935.28625916317</v>
      </c>
      <c r="L93" s="1">
        <v>0.71145070583645675</v>
      </c>
      <c r="N93" s="1">
        <v>50.751879699248121</v>
      </c>
      <c r="O93" s="1">
        <v>1498000</v>
      </c>
      <c r="AF93">
        <v>92</v>
      </c>
      <c r="AG93">
        <v>2350000</v>
      </c>
      <c r="AH93">
        <f t="shared" si="2"/>
        <v>0.68761726078799246</v>
      </c>
      <c r="AI93">
        <f t="shared" si="3"/>
        <v>0.48910766036210268</v>
      </c>
      <c r="AJ93">
        <v>5</v>
      </c>
      <c r="AK93">
        <v>4309</v>
      </c>
    </row>
    <row r="94" spans="1:37" x14ac:dyDescent="0.25">
      <c r="A94">
        <v>93</v>
      </c>
      <c r="B94">
        <v>530000</v>
      </c>
      <c r="C94">
        <v>2</v>
      </c>
      <c r="D94">
        <v>978</v>
      </c>
      <c r="I94" s="1">
        <v>69</v>
      </c>
      <c r="J94" s="1">
        <v>676127.67838542571</v>
      </c>
      <c r="K94" s="1">
        <v>31862.321614574292</v>
      </c>
      <c r="L94" s="1">
        <v>6.11116602868544E-2</v>
      </c>
      <c r="N94" s="1">
        <v>51.503759398496236</v>
      </c>
      <c r="O94" s="1">
        <v>1500000</v>
      </c>
      <c r="AF94">
        <v>93</v>
      </c>
      <c r="AG94">
        <v>2350000</v>
      </c>
      <c r="AH94">
        <f t="shared" si="2"/>
        <v>0.69512195121951215</v>
      </c>
      <c r="AI94">
        <f t="shared" si="3"/>
        <v>0.51042164266321888</v>
      </c>
      <c r="AJ94">
        <v>5</v>
      </c>
      <c r="AK94">
        <v>4380</v>
      </c>
    </row>
    <row r="95" spans="1:37" x14ac:dyDescent="0.25">
      <c r="A95">
        <v>94</v>
      </c>
      <c r="B95">
        <v>1999000</v>
      </c>
      <c r="C95">
        <v>5</v>
      </c>
      <c r="D95">
        <v>3360</v>
      </c>
      <c r="I95" s="1">
        <v>70</v>
      </c>
      <c r="J95" s="1">
        <v>3604372.0385402055</v>
      </c>
      <c r="K95" s="1">
        <v>-406372.03854020545</v>
      </c>
      <c r="L95" s="1">
        <v>-0.77941809356371805</v>
      </c>
      <c r="N95" s="1">
        <v>52.255639097744357</v>
      </c>
      <c r="O95" s="1">
        <v>1549000</v>
      </c>
      <c r="AF95">
        <v>94</v>
      </c>
      <c r="AG95">
        <v>2354000</v>
      </c>
      <c r="AH95">
        <f t="shared" si="2"/>
        <v>0.70262664165103195</v>
      </c>
      <c r="AI95">
        <f t="shared" si="3"/>
        <v>0.53197008223566766</v>
      </c>
      <c r="AJ95">
        <v>5</v>
      </c>
      <c r="AK95">
        <v>4381</v>
      </c>
    </row>
    <row r="96" spans="1:37" x14ac:dyDescent="0.25">
      <c r="A96">
        <v>95</v>
      </c>
      <c r="B96">
        <v>1690000</v>
      </c>
      <c r="C96">
        <v>4</v>
      </c>
      <c r="D96">
        <v>2340</v>
      </c>
      <c r="I96" s="1">
        <v>71</v>
      </c>
      <c r="J96" s="1">
        <v>1944240.976649466</v>
      </c>
      <c r="K96" s="1">
        <v>43759.023350534029</v>
      </c>
      <c r="L96" s="1">
        <v>8.3929432444720314E-2</v>
      </c>
      <c r="N96" s="1">
        <v>53.007518796992478</v>
      </c>
      <c r="O96" s="1">
        <v>1575000</v>
      </c>
      <c r="AF96">
        <v>95</v>
      </c>
      <c r="AG96">
        <v>2398000</v>
      </c>
      <c r="AH96">
        <f t="shared" si="2"/>
        <v>0.71013133208255164</v>
      </c>
      <c r="AI96">
        <f t="shared" si="3"/>
        <v>0.55376843112419338</v>
      </c>
      <c r="AJ96">
        <v>5</v>
      </c>
      <c r="AK96">
        <v>4397</v>
      </c>
    </row>
    <row r="97" spans="1:37" x14ac:dyDescent="0.25">
      <c r="A97">
        <v>96</v>
      </c>
      <c r="B97">
        <v>698000</v>
      </c>
      <c r="C97">
        <v>5</v>
      </c>
      <c r="D97">
        <v>3006</v>
      </c>
      <c r="I97" s="1">
        <v>72</v>
      </c>
      <c r="J97" s="1">
        <v>1249900.277325863</v>
      </c>
      <c r="K97" s="1">
        <v>-51012.277325863019</v>
      </c>
      <c r="L97" s="1">
        <v>-9.7841111520604998E-2</v>
      </c>
      <c r="N97" s="1">
        <v>53.7593984962406</v>
      </c>
      <c r="O97" s="1">
        <v>1649000</v>
      </c>
      <c r="AF97">
        <v>96</v>
      </c>
      <c r="AG97">
        <v>2450000</v>
      </c>
      <c r="AH97">
        <f t="shared" si="2"/>
        <v>0.71763602251407133</v>
      </c>
      <c r="AI97">
        <f t="shared" si="3"/>
        <v>0.57583316394636141</v>
      </c>
      <c r="AJ97">
        <v>5</v>
      </c>
      <c r="AK97">
        <v>4400</v>
      </c>
    </row>
    <row r="98" spans="1:37" x14ac:dyDescent="0.25">
      <c r="A98">
        <v>97</v>
      </c>
      <c r="B98">
        <v>2698000</v>
      </c>
      <c r="C98">
        <v>5</v>
      </c>
      <c r="D98">
        <v>4400</v>
      </c>
      <c r="I98" s="1">
        <v>73</v>
      </c>
      <c r="J98" s="1">
        <v>605093.96383278049</v>
      </c>
      <c r="K98" s="1">
        <v>69906.036167219514</v>
      </c>
      <c r="L98" s="1">
        <v>0.13407917934949121</v>
      </c>
      <c r="N98" s="1">
        <v>54.511278195488721</v>
      </c>
      <c r="O98" s="1">
        <v>1649995</v>
      </c>
      <c r="AF98">
        <v>97</v>
      </c>
      <c r="AG98">
        <v>2460000</v>
      </c>
      <c r="AH98">
        <f t="shared" si="2"/>
        <v>0.72514071294559101</v>
      </c>
      <c r="AI98">
        <f t="shared" si="3"/>
        <v>0.59818188972765673</v>
      </c>
      <c r="AJ98">
        <v>5</v>
      </c>
      <c r="AK98">
        <v>4560</v>
      </c>
    </row>
    <row r="99" spans="1:37" x14ac:dyDescent="0.25">
      <c r="A99">
        <v>98</v>
      </c>
      <c r="B99">
        <v>1399988</v>
      </c>
      <c r="C99">
        <v>4</v>
      </c>
      <c r="D99">
        <v>3580</v>
      </c>
      <c r="I99" s="1">
        <v>74</v>
      </c>
      <c r="J99" s="1">
        <v>2834809.7209147657</v>
      </c>
      <c r="K99" s="1">
        <v>754078.27908523427</v>
      </c>
      <c r="L99" s="1">
        <v>1.4463156884360113</v>
      </c>
      <c r="N99" s="1">
        <v>55.263157894736842</v>
      </c>
      <c r="O99" s="1">
        <v>1649999</v>
      </c>
      <c r="AF99">
        <v>98</v>
      </c>
      <c r="AG99">
        <v>2490000</v>
      </c>
      <c r="AH99">
        <f t="shared" si="2"/>
        <v>0.7326454033771107</v>
      </c>
      <c r="AI99">
        <f t="shared" si="3"/>
        <v>0.62083347850752135</v>
      </c>
      <c r="AJ99">
        <v>5</v>
      </c>
      <c r="AK99">
        <v>4568</v>
      </c>
    </row>
    <row r="100" spans="1:37" x14ac:dyDescent="0.25">
      <c r="A100">
        <v>99</v>
      </c>
      <c r="B100">
        <v>1500000</v>
      </c>
      <c r="C100">
        <v>4</v>
      </c>
      <c r="D100">
        <v>2140</v>
      </c>
      <c r="I100" s="1">
        <v>75</v>
      </c>
      <c r="J100" s="1">
        <v>3582171.8333903705</v>
      </c>
      <c r="K100" s="1">
        <v>-84171.833390370477</v>
      </c>
      <c r="L100" s="1">
        <v>-0.16144085638508973</v>
      </c>
      <c r="N100" s="1">
        <v>56.015037593984957</v>
      </c>
      <c r="O100" s="1">
        <v>1650000</v>
      </c>
      <c r="AF100">
        <v>99</v>
      </c>
      <c r="AG100">
        <v>2495000</v>
      </c>
      <c r="AH100">
        <f t="shared" si="2"/>
        <v>0.74015009380863039</v>
      </c>
      <c r="AI100">
        <f t="shared" si="3"/>
        <v>0.64380820520074467</v>
      </c>
      <c r="AJ100">
        <v>5</v>
      </c>
      <c r="AK100">
        <v>4586</v>
      </c>
    </row>
    <row r="101" spans="1:37" x14ac:dyDescent="0.25">
      <c r="A101">
        <v>100</v>
      </c>
      <c r="B101">
        <v>3250000</v>
      </c>
      <c r="C101">
        <v>5</v>
      </c>
      <c r="D101">
        <v>6494</v>
      </c>
      <c r="I101" s="1">
        <v>76</v>
      </c>
      <c r="J101" s="1">
        <v>4905426.5289066099</v>
      </c>
      <c r="K101" s="1">
        <v>-317426.52890660986</v>
      </c>
      <c r="L101" s="1">
        <v>-0.60882136698108558</v>
      </c>
      <c r="N101" s="1">
        <v>56.766917293233078</v>
      </c>
      <c r="O101" s="1">
        <v>1690000</v>
      </c>
      <c r="AF101">
        <v>100</v>
      </c>
      <c r="AG101">
        <v>2499800</v>
      </c>
      <c r="AH101">
        <f t="shared" si="2"/>
        <v>0.74765478424015008</v>
      </c>
      <c r="AI101">
        <f t="shared" si="3"/>
        <v>0.66712791369745006</v>
      </c>
      <c r="AJ101">
        <v>5</v>
      </c>
      <c r="AK101">
        <v>4600</v>
      </c>
    </row>
    <row r="102" spans="1:37" x14ac:dyDescent="0.25">
      <c r="A102">
        <v>101</v>
      </c>
      <c r="B102">
        <v>1998000</v>
      </c>
      <c r="C102">
        <v>3</v>
      </c>
      <c r="D102">
        <v>3580</v>
      </c>
      <c r="I102" s="1">
        <v>77</v>
      </c>
      <c r="J102" s="1">
        <v>2340691.8393793055</v>
      </c>
      <c r="K102" s="1">
        <v>448188.16062069451</v>
      </c>
      <c r="L102" s="1">
        <v>0.85962105799326471</v>
      </c>
      <c r="N102" s="1">
        <v>57.518796992481199</v>
      </c>
      <c r="O102" s="1">
        <v>1695000</v>
      </c>
      <c r="AF102">
        <v>101</v>
      </c>
      <c r="AG102">
        <v>2500000</v>
      </c>
      <c r="AH102">
        <f t="shared" si="2"/>
        <v>0.75515947467166977</v>
      </c>
      <c r="AI102">
        <f t="shared" si="3"/>
        <v>0.69081620480242645</v>
      </c>
      <c r="AJ102">
        <v>5</v>
      </c>
      <c r="AK102">
        <v>4645</v>
      </c>
    </row>
    <row r="103" spans="1:37" x14ac:dyDescent="0.25">
      <c r="A103">
        <v>102</v>
      </c>
      <c r="B103">
        <v>379800</v>
      </c>
      <c r="C103">
        <v>2</v>
      </c>
      <c r="D103">
        <v>1018</v>
      </c>
      <c r="I103" s="1">
        <v>78</v>
      </c>
      <c r="J103" s="1">
        <v>814901.21107198054</v>
      </c>
      <c r="K103" s="1">
        <v>-125013.21107198054</v>
      </c>
      <c r="L103" s="1">
        <v>-0.23977426939614971</v>
      </c>
      <c r="N103" s="1">
        <v>58.270676691729321</v>
      </c>
      <c r="O103" s="1">
        <v>1799000</v>
      </c>
      <c r="AF103">
        <v>102</v>
      </c>
      <c r="AG103">
        <v>2649950</v>
      </c>
      <c r="AH103">
        <f t="shared" si="2"/>
        <v>0.76266416510318946</v>
      </c>
      <c r="AI103">
        <f t="shared" si="3"/>
        <v>0.71489865238341455</v>
      </c>
      <c r="AJ103">
        <v>5</v>
      </c>
      <c r="AK103">
        <v>4800</v>
      </c>
    </row>
    <row r="104" spans="1:37" x14ac:dyDescent="0.25">
      <c r="A104">
        <v>103</v>
      </c>
      <c r="B104">
        <v>1479800</v>
      </c>
      <c r="C104">
        <v>5</v>
      </c>
      <c r="D104">
        <v>3770</v>
      </c>
      <c r="I104" s="1">
        <v>79</v>
      </c>
      <c r="J104" s="1">
        <v>1922268.6120365118</v>
      </c>
      <c r="K104" s="1">
        <v>427731.38796348823</v>
      </c>
      <c r="L104" s="1">
        <v>0.82038514303656029</v>
      </c>
      <c r="N104" s="1">
        <v>59.022556390977442</v>
      </c>
      <c r="O104" s="1">
        <v>1800000</v>
      </c>
      <c r="AF104">
        <v>103</v>
      </c>
      <c r="AG104">
        <v>2689950</v>
      </c>
      <c r="AH104">
        <f t="shared" si="2"/>
        <v>0.77016885553470915</v>
      </c>
      <c r="AI104">
        <f t="shared" si="3"/>
        <v>0.73940305306143272</v>
      </c>
      <c r="AJ104">
        <v>5</v>
      </c>
      <c r="AK104">
        <v>4850</v>
      </c>
    </row>
    <row r="105" spans="1:37" x14ac:dyDescent="0.25">
      <c r="A105">
        <v>104</v>
      </c>
      <c r="B105">
        <v>2750000</v>
      </c>
      <c r="C105">
        <v>4</v>
      </c>
      <c r="D105">
        <v>6340</v>
      </c>
      <c r="I105" s="1">
        <v>80</v>
      </c>
      <c r="J105" s="1">
        <v>1193830.1631090734</v>
      </c>
      <c r="K105" s="1">
        <v>-208830.16310907342</v>
      </c>
      <c r="L105" s="1">
        <v>-0.4005344663815264</v>
      </c>
      <c r="N105" s="1">
        <v>59.774436090225564</v>
      </c>
      <c r="O105" s="1">
        <v>1850000</v>
      </c>
      <c r="AF105">
        <v>104</v>
      </c>
      <c r="AG105">
        <v>2698000</v>
      </c>
      <c r="AH105">
        <f t="shared" si="2"/>
        <v>0.77767354596622884</v>
      </c>
      <c r="AI105">
        <f t="shared" si="3"/>
        <v>0.76435971599153618</v>
      </c>
      <c r="AJ105">
        <v>5</v>
      </c>
      <c r="AK105">
        <v>4881</v>
      </c>
    </row>
    <row r="106" spans="1:37" x14ac:dyDescent="0.25">
      <c r="A106">
        <v>105</v>
      </c>
      <c r="B106">
        <v>1350000</v>
      </c>
      <c r="C106">
        <v>3</v>
      </c>
      <c r="D106">
        <v>3030</v>
      </c>
      <c r="I106" s="1">
        <v>81</v>
      </c>
      <c r="J106" s="1">
        <v>955059.14179688762</v>
      </c>
      <c r="K106" s="1">
        <v>143828.85820311238</v>
      </c>
      <c r="L106" s="1">
        <v>0.27586251963304065</v>
      </c>
      <c r="N106" s="1">
        <v>60.526315789473685</v>
      </c>
      <c r="O106" s="1">
        <v>1898000</v>
      </c>
      <c r="AF106">
        <v>105</v>
      </c>
      <c r="AG106">
        <v>2725000</v>
      </c>
      <c r="AH106">
        <f t="shared" si="2"/>
        <v>0.78517823639774864</v>
      </c>
      <c r="AI106">
        <f t="shared" si="3"/>
        <v>0.78980180082634477</v>
      </c>
      <c r="AJ106">
        <v>5</v>
      </c>
      <c r="AK106">
        <v>4987</v>
      </c>
    </row>
    <row r="107" spans="1:37" x14ac:dyDescent="0.25">
      <c r="A107">
        <v>106</v>
      </c>
      <c r="B107">
        <v>3699000</v>
      </c>
      <c r="C107">
        <v>5</v>
      </c>
      <c r="D107">
        <v>6348</v>
      </c>
      <c r="I107" s="1">
        <v>82</v>
      </c>
      <c r="J107" s="1">
        <v>1341014.2129281466</v>
      </c>
      <c r="K107" s="1">
        <v>-391014.21292814659</v>
      </c>
      <c r="L107" s="1">
        <v>-0.74996191542007673</v>
      </c>
      <c r="N107" s="1">
        <v>61.278195488721799</v>
      </c>
      <c r="O107" s="1">
        <v>1988000</v>
      </c>
      <c r="AF107">
        <v>106</v>
      </c>
      <c r="AG107">
        <v>2750000</v>
      </c>
      <c r="AH107">
        <f t="shared" si="2"/>
        <v>0.79268292682926833</v>
      </c>
      <c r="AI107">
        <f t="shared" si="3"/>
        <v>0.81576571393093433</v>
      </c>
      <c r="AJ107">
        <v>5</v>
      </c>
      <c r="AK107">
        <v>4998</v>
      </c>
    </row>
    <row r="108" spans="1:37" x14ac:dyDescent="0.25">
      <c r="A108">
        <v>107</v>
      </c>
      <c r="B108">
        <v>891990</v>
      </c>
      <c r="C108">
        <v>3</v>
      </c>
      <c r="D108">
        <v>1796</v>
      </c>
      <c r="I108" s="1">
        <v>83</v>
      </c>
      <c r="J108" s="1">
        <v>1226981.8409312507</v>
      </c>
      <c r="K108" s="1">
        <v>322018.15906874929</v>
      </c>
      <c r="L108" s="1">
        <v>0.61762807435244005</v>
      </c>
      <c r="N108" s="1">
        <v>62.030075187969921</v>
      </c>
      <c r="O108" s="1">
        <v>1988000</v>
      </c>
      <c r="AF108">
        <v>107</v>
      </c>
      <c r="AG108">
        <v>2785950</v>
      </c>
      <c r="AH108">
        <f t="shared" si="2"/>
        <v>0.80018761726078802</v>
      </c>
      <c r="AI108">
        <f t="shared" si="3"/>
        <v>0.84229157546773981</v>
      </c>
      <c r="AJ108">
        <v>5</v>
      </c>
      <c r="AK108">
        <v>5030</v>
      </c>
    </row>
    <row r="109" spans="1:37" x14ac:dyDescent="0.25">
      <c r="A109">
        <v>108</v>
      </c>
      <c r="B109">
        <v>1049000</v>
      </c>
      <c r="C109">
        <v>4</v>
      </c>
      <c r="D109">
        <v>2150</v>
      </c>
      <c r="I109" s="1">
        <v>84</v>
      </c>
      <c r="J109" s="1">
        <v>1908724.1193731434</v>
      </c>
      <c r="K109" s="1">
        <v>-109724.11937314342</v>
      </c>
      <c r="L109" s="1">
        <v>-0.21044992231007553</v>
      </c>
      <c r="N109" s="1">
        <v>62.781954887218042</v>
      </c>
      <c r="O109" s="1">
        <v>1988888</v>
      </c>
      <c r="AF109">
        <v>108</v>
      </c>
      <c r="AG109">
        <v>2788880</v>
      </c>
      <c r="AH109">
        <f t="shared" si="2"/>
        <v>0.80769230769230771</v>
      </c>
      <c r="AI109">
        <f t="shared" si="3"/>
        <v>0.86942377328888587</v>
      </c>
      <c r="AJ109">
        <v>5</v>
      </c>
      <c r="AK109">
        <v>5050</v>
      </c>
    </row>
    <row r="110" spans="1:37" x14ac:dyDescent="0.25">
      <c r="A110">
        <v>109</v>
      </c>
      <c r="B110">
        <v>9988000</v>
      </c>
      <c r="C110">
        <v>5</v>
      </c>
      <c r="D110">
        <v>14140</v>
      </c>
      <c r="I110" s="1">
        <v>85</v>
      </c>
      <c r="J110" s="1">
        <v>432222.68154239014</v>
      </c>
      <c r="K110" s="1">
        <v>-67222.681542390143</v>
      </c>
      <c r="L110" s="1">
        <v>-0.12893252813413458</v>
      </c>
      <c r="N110" s="1">
        <v>63.533834586466163</v>
      </c>
      <c r="O110" s="1">
        <v>1998000</v>
      </c>
      <c r="AF110">
        <v>109</v>
      </c>
      <c r="AG110">
        <v>2836000</v>
      </c>
      <c r="AH110">
        <f t="shared" si="2"/>
        <v>0.8151969981238274</v>
      </c>
      <c r="AI110">
        <f t="shared" si="3"/>
        <v>0.89721162393254561</v>
      </c>
      <c r="AJ110">
        <v>5</v>
      </c>
      <c r="AK110">
        <v>5060</v>
      </c>
    </row>
    <row r="111" spans="1:37" x14ac:dyDescent="0.25">
      <c r="A111">
        <v>110</v>
      </c>
      <c r="B111">
        <v>2490000</v>
      </c>
      <c r="C111">
        <v>6</v>
      </c>
      <c r="D111">
        <v>5400</v>
      </c>
      <c r="I111" s="1">
        <v>86</v>
      </c>
      <c r="J111" s="1">
        <v>2514509.1934513538</v>
      </c>
      <c r="K111" s="1">
        <v>-19509.193451353814</v>
      </c>
      <c r="L111" s="1">
        <v>-3.7418466146054818E-2</v>
      </c>
      <c r="N111" s="1">
        <v>64.285714285714278</v>
      </c>
      <c r="O111" s="1">
        <v>1998000</v>
      </c>
      <c r="AF111">
        <v>110</v>
      </c>
      <c r="AG111">
        <v>2848000</v>
      </c>
      <c r="AH111">
        <f t="shared" si="2"/>
        <v>0.82270168855534709</v>
      </c>
      <c r="AI111">
        <f t="shared" si="3"/>
        <v>0.92571016680233953</v>
      </c>
      <c r="AJ111">
        <v>5</v>
      </c>
      <c r="AK111">
        <v>5102</v>
      </c>
    </row>
    <row r="112" spans="1:37" x14ac:dyDescent="0.25">
      <c r="A112">
        <v>111</v>
      </c>
      <c r="B112">
        <v>3898000</v>
      </c>
      <c r="C112">
        <v>5</v>
      </c>
      <c r="D112">
        <v>5450</v>
      </c>
      <c r="I112" s="1">
        <v>87</v>
      </c>
      <c r="J112" s="1">
        <v>3814634.9668531674</v>
      </c>
      <c r="K112" s="1">
        <v>1173365.0331468326</v>
      </c>
      <c r="L112" s="1">
        <v>2.2505040958893399</v>
      </c>
      <c r="N112" s="1">
        <v>65.037593984962399</v>
      </c>
      <c r="O112" s="1">
        <v>1998888</v>
      </c>
      <c r="AF112">
        <v>111</v>
      </c>
      <c r="AG112">
        <v>2880000</v>
      </c>
      <c r="AH112">
        <f t="shared" si="2"/>
        <v>0.83020637898686678</v>
      </c>
      <c r="AI112">
        <f t="shared" si="3"/>
        <v>0.95498112536091617</v>
      </c>
      <c r="AJ112">
        <v>5</v>
      </c>
      <c r="AK112">
        <v>5130</v>
      </c>
    </row>
    <row r="113" spans="1:37" x14ac:dyDescent="0.25">
      <c r="A113">
        <v>112</v>
      </c>
      <c r="B113">
        <v>799000</v>
      </c>
      <c r="C113">
        <v>3</v>
      </c>
      <c r="D113">
        <v>1250</v>
      </c>
      <c r="I113" s="1">
        <v>88</v>
      </c>
      <c r="J113" s="1">
        <v>4830905.7870324831</v>
      </c>
      <c r="K113" s="1">
        <v>-1331905.7870324831</v>
      </c>
      <c r="L113" s="1">
        <v>-2.5545839055868833</v>
      </c>
      <c r="N113" s="1">
        <v>65.78947368421052</v>
      </c>
      <c r="O113" s="1">
        <v>1999000</v>
      </c>
      <c r="AF113">
        <v>112</v>
      </c>
      <c r="AG113">
        <v>2895000</v>
      </c>
      <c r="AH113">
        <f t="shared" si="2"/>
        <v>0.83771106941838647</v>
      </c>
      <c r="AI113">
        <f t="shared" si="3"/>
        <v>0.98509407968135421</v>
      </c>
      <c r="AJ113">
        <v>5</v>
      </c>
      <c r="AK113">
        <v>5300</v>
      </c>
    </row>
    <row r="114" spans="1:37" x14ac:dyDescent="0.25">
      <c r="A114">
        <v>113</v>
      </c>
      <c r="B114">
        <v>1649995</v>
      </c>
      <c r="C114">
        <v>6</v>
      </c>
      <c r="D114">
        <v>4194</v>
      </c>
      <c r="I114" s="1">
        <v>89</v>
      </c>
      <c r="J114" s="1">
        <v>2784346.6181196547</v>
      </c>
      <c r="K114" s="1">
        <v>-59346.618119654711</v>
      </c>
      <c r="L114" s="1">
        <v>-0.11382630586601947</v>
      </c>
      <c r="N114" s="1">
        <v>66.541353383458642</v>
      </c>
      <c r="O114" s="1">
        <v>2100000</v>
      </c>
      <c r="AF114">
        <v>113</v>
      </c>
      <c r="AG114">
        <v>2949995</v>
      </c>
      <c r="AH114">
        <f t="shared" si="2"/>
        <v>0.84521575984990616</v>
      </c>
      <c r="AI114">
        <f t="shared" si="3"/>
        <v>1.0161279091332385</v>
      </c>
      <c r="AJ114">
        <v>5</v>
      </c>
      <c r="AK114">
        <v>5360</v>
      </c>
    </row>
    <row r="115" spans="1:37" x14ac:dyDescent="0.25">
      <c r="A115">
        <v>114</v>
      </c>
      <c r="B115">
        <v>1239000</v>
      </c>
      <c r="C115">
        <v>8</v>
      </c>
      <c r="D115">
        <v>3820</v>
      </c>
      <c r="I115" s="1">
        <v>90</v>
      </c>
      <c r="J115" s="1">
        <v>842445.87747247901</v>
      </c>
      <c r="K115" s="1">
        <v>-92445.877472479013</v>
      </c>
      <c r="L115" s="1">
        <v>-0.17731040215331109</v>
      </c>
      <c r="N115" s="1">
        <v>67.293233082706763</v>
      </c>
      <c r="O115" s="1">
        <v>2198800</v>
      </c>
      <c r="AF115">
        <v>114</v>
      </c>
      <c r="AG115">
        <v>2988000</v>
      </c>
      <c r="AH115">
        <f t="shared" si="2"/>
        <v>0.85272045028142585</v>
      </c>
      <c r="AI115">
        <f t="shared" si="3"/>
        <v>1.0481725840648597</v>
      </c>
      <c r="AJ115">
        <v>5</v>
      </c>
      <c r="AK115">
        <v>5400</v>
      </c>
    </row>
    <row r="116" spans="1:37" x14ac:dyDescent="0.25">
      <c r="A116">
        <v>115</v>
      </c>
      <c r="B116">
        <v>4500000</v>
      </c>
      <c r="C116">
        <v>4</v>
      </c>
      <c r="D116">
        <v>5060</v>
      </c>
      <c r="I116" s="1">
        <v>91</v>
      </c>
      <c r="J116" s="1">
        <v>2908874.7817151314</v>
      </c>
      <c r="K116" s="1">
        <v>-1213874.7817151314</v>
      </c>
      <c r="L116" s="1">
        <v>-2.3282014470980283</v>
      </c>
      <c r="N116" s="1">
        <v>68.045112781954884</v>
      </c>
      <c r="O116" s="1">
        <v>2298000</v>
      </c>
      <c r="AF116">
        <v>115</v>
      </c>
      <c r="AG116">
        <v>3078950</v>
      </c>
      <c r="AH116">
        <f t="shared" si="2"/>
        <v>0.86022514071294565</v>
      </c>
      <c r="AI116">
        <f t="shared" si="3"/>
        <v>1.0813314137036851</v>
      </c>
      <c r="AJ116">
        <v>5</v>
      </c>
      <c r="AK116">
        <v>5450</v>
      </c>
    </row>
    <row r="117" spans="1:37" x14ac:dyDescent="0.25">
      <c r="A117">
        <v>116</v>
      </c>
      <c r="B117">
        <v>1649999</v>
      </c>
      <c r="C117">
        <v>5</v>
      </c>
      <c r="D117">
        <v>3982</v>
      </c>
      <c r="I117" s="1">
        <v>92</v>
      </c>
      <c r="J117" s="1">
        <v>1004593.5276274078</v>
      </c>
      <c r="K117" s="1">
        <v>-96593.527627407806</v>
      </c>
      <c r="L117" s="1">
        <v>-0.18526555966891367</v>
      </c>
      <c r="N117" s="1">
        <v>68.796992481203006</v>
      </c>
      <c r="O117" s="1">
        <v>2350000</v>
      </c>
      <c r="AF117">
        <v>116</v>
      </c>
      <c r="AG117">
        <v>3188888</v>
      </c>
      <c r="AH117">
        <f t="shared" si="2"/>
        <v>0.86772983114446534</v>
      </c>
      <c r="AI117">
        <f t="shared" si="3"/>
        <v>1.1157238981915956</v>
      </c>
      <c r="AJ117">
        <v>5</v>
      </c>
      <c r="AK117">
        <v>5489</v>
      </c>
    </row>
    <row r="118" spans="1:37" x14ac:dyDescent="0.25">
      <c r="A118">
        <v>117</v>
      </c>
      <c r="B118">
        <v>2100000</v>
      </c>
      <c r="C118">
        <v>4</v>
      </c>
      <c r="D118">
        <v>4881</v>
      </c>
      <c r="I118" s="1">
        <v>93</v>
      </c>
      <c r="J118" s="1">
        <v>408392.88300025451</v>
      </c>
      <c r="K118" s="1">
        <v>121607.11699974549</v>
      </c>
      <c r="L118" s="1">
        <v>0.23324141010342683</v>
      </c>
      <c r="N118" s="1">
        <v>69.548872180451127</v>
      </c>
      <c r="O118" s="1">
        <v>2350000</v>
      </c>
      <c r="AF118">
        <v>117</v>
      </c>
      <c r="AG118">
        <v>3198000</v>
      </c>
      <c r="AH118">
        <f t="shared" si="2"/>
        <v>0.87523452157598502</v>
      </c>
      <c r="AI118">
        <f t="shared" si="3"/>
        <v>1.1514893920988762</v>
      </c>
      <c r="AJ118">
        <v>5</v>
      </c>
      <c r="AK118">
        <v>5701</v>
      </c>
    </row>
    <row r="119" spans="1:37" x14ac:dyDescent="0.25">
      <c r="A119">
        <v>118</v>
      </c>
      <c r="B119">
        <v>1649000</v>
      </c>
      <c r="C119">
        <v>5</v>
      </c>
      <c r="D119">
        <v>3970</v>
      </c>
      <c r="I119" s="1">
        <v>94</v>
      </c>
      <c r="J119" s="1">
        <v>1613882.983844168</v>
      </c>
      <c r="K119" s="1">
        <v>385117.01615583198</v>
      </c>
      <c r="L119" s="1">
        <v>0.73865114245902608</v>
      </c>
      <c r="N119" s="1">
        <v>70.300751879699249</v>
      </c>
      <c r="O119" s="1">
        <v>2354000</v>
      </c>
      <c r="AF119">
        <v>118</v>
      </c>
      <c r="AG119">
        <v>3250000</v>
      </c>
      <c r="AH119">
        <f t="shared" si="2"/>
        <v>0.88273921200750471</v>
      </c>
      <c r="AI119">
        <f t="shared" si="3"/>
        <v>1.1887918752485331</v>
      </c>
      <c r="AJ119">
        <v>6</v>
      </c>
      <c r="AK119">
        <v>5761</v>
      </c>
    </row>
    <row r="120" spans="1:37" x14ac:dyDescent="0.25">
      <c r="A120">
        <v>119</v>
      </c>
      <c r="B120">
        <v>625000</v>
      </c>
      <c r="C120">
        <v>3</v>
      </c>
      <c r="D120">
        <v>1180</v>
      </c>
      <c r="I120" s="1">
        <v>95</v>
      </c>
      <c r="J120" s="1">
        <v>1053654.8775670987</v>
      </c>
      <c r="K120" s="1">
        <v>636345.12243290129</v>
      </c>
      <c r="L120" s="1">
        <v>1.2205045011386819</v>
      </c>
      <c r="N120" s="1">
        <v>71.05263157894737</v>
      </c>
      <c r="O120" s="1">
        <v>2398000</v>
      </c>
      <c r="AF120">
        <v>119</v>
      </c>
      <c r="AG120">
        <v>3488888</v>
      </c>
      <c r="AH120">
        <f t="shared" si="2"/>
        <v>0.8902439024390244</v>
      </c>
      <c r="AI120">
        <f t="shared" si="3"/>
        <v>1.2278262613112725</v>
      </c>
      <c r="AJ120">
        <v>6</v>
      </c>
      <c r="AK120">
        <v>5780</v>
      </c>
    </row>
    <row r="121" spans="1:37" x14ac:dyDescent="0.25">
      <c r="A121">
        <v>120</v>
      </c>
      <c r="B121">
        <v>2398000</v>
      </c>
      <c r="C121">
        <v>5</v>
      </c>
      <c r="D121">
        <v>5300</v>
      </c>
      <c r="I121" s="1">
        <v>96</v>
      </c>
      <c r="J121" s="1">
        <v>1365772.7284348728</v>
      </c>
      <c r="K121" s="1">
        <v>-667772.72843487281</v>
      </c>
      <c r="L121" s="1">
        <v>-1.280782380599389</v>
      </c>
      <c r="N121" s="1">
        <v>71.804511278195491</v>
      </c>
      <c r="O121" s="1">
        <v>2450000</v>
      </c>
      <c r="AF121">
        <v>120</v>
      </c>
      <c r="AG121">
        <v>3498000</v>
      </c>
      <c r="AH121">
        <f t="shared" si="2"/>
        <v>0.89774859287054409</v>
      </c>
      <c r="AI121">
        <f t="shared" si="3"/>
        <v>1.2688268844527</v>
      </c>
      <c r="AJ121">
        <v>6</v>
      </c>
      <c r="AK121">
        <v>5927</v>
      </c>
    </row>
    <row r="122" spans="1:37" x14ac:dyDescent="0.25">
      <c r="A122">
        <v>121</v>
      </c>
      <c r="B122">
        <v>1850000</v>
      </c>
      <c r="C122">
        <v>4</v>
      </c>
      <c r="D122">
        <v>4070</v>
      </c>
      <c r="I122" s="1">
        <v>97</v>
      </c>
      <c r="J122" s="1">
        <v>2342794.4686624352</v>
      </c>
      <c r="K122" s="1">
        <v>355205.53133756481</v>
      </c>
      <c r="L122" s="1">
        <v>0.68128117045883074</v>
      </c>
      <c r="N122" s="1">
        <v>72.556390977443598</v>
      </c>
      <c r="O122" s="1">
        <v>2460000</v>
      </c>
      <c r="AF122">
        <v>121</v>
      </c>
      <c r="AG122">
        <v>3499000</v>
      </c>
      <c r="AH122">
        <f t="shared" si="2"/>
        <v>0.90525328330206378</v>
      </c>
      <c r="AI122">
        <f t="shared" si="3"/>
        <v>1.3120791402942282</v>
      </c>
      <c r="AJ122">
        <v>6</v>
      </c>
      <c r="AK122">
        <v>5970</v>
      </c>
    </row>
    <row r="123" spans="1:37" x14ac:dyDescent="0.25">
      <c r="A123">
        <v>122</v>
      </c>
      <c r="B123">
        <v>1250000</v>
      </c>
      <c r="C123">
        <v>5</v>
      </c>
      <c r="D123">
        <v>2570</v>
      </c>
      <c r="I123" s="1">
        <v>98</v>
      </c>
      <c r="J123" s="1">
        <v>1922741.6479273408</v>
      </c>
      <c r="K123" s="1">
        <v>-522753.64792734082</v>
      </c>
      <c r="L123" s="1">
        <v>-1.0026370247683651</v>
      </c>
      <c r="N123" s="1">
        <v>73.30827067669172</v>
      </c>
      <c r="O123" s="1">
        <v>2490000</v>
      </c>
      <c r="AF123">
        <v>122</v>
      </c>
      <c r="AG123">
        <v>3588888</v>
      </c>
      <c r="AH123">
        <f t="shared" si="2"/>
        <v>0.91275797373358347</v>
      </c>
      <c r="AI123">
        <f t="shared" si="3"/>
        <v>1.3579358121923797</v>
      </c>
      <c r="AJ123">
        <v>6</v>
      </c>
      <c r="AK123">
        <v>6200</v>
      </c>
    </row>
    <row r="124" spans="1:37" x14ac:dyDescent="0.25">
      <c r="A124">
        <v>123</v>
      </c>
      <c r="B124">
        <v>1575000</v>
      </c>
      <c r="C124">
        <v>4</v>
      </c>
      <c r="D124">
        <v>2768</v>
      </c>
      <c r="I124" s="1">
        <v>99</v>
      </c>
      <c r="J124" s="1">
        <v>913479.59202512424</v>
      </c>
      <c r="K124" s="1">
        <v>586520.40797487576</v>
      </c>
      <c r="L124" s="1">
        <v>1.1249411250394459</v>
      </c>
      <c r="N124" s="1">
        <v>74.060150375939841</v>
      </c>
      <c r="O124" s="1">
        <v>2495000</v>
      </c>
      <c r="AF124">
        <v>123</v>
      </c>
      <c r="AG124">
        <v>3588888</v>
      </c>
      <c r="AH124">
        <f t="shared" si="2"/>
        <v>0.92026266416510316</v>
      </c>
      <c r="AI124">
        <f t="shared" si="3"/>
        <v>1.4068405624543423</v>
      </c>
      <c r="AJ124">
        <v>6</v>
      </c>
      <c r="AK124">
        <v>6340</v>
      </c>
    </row>
    <row r="125" spans="1:37" x14ac:dyDescent="0.25">
      <c r="A125">
        <v>124</v>
      </c>
      <c r="B125">
        <v>769000</v>
      </c>
      <c r="C125">
        <v>3</v>
      </c>
      <c r="D125">
        <v>1680</v>
      </c>
      <c r="I125" s="1">
        <v>100</v>
      </c>
      <c r="J125" s="1">
        <v>3810429.708286908</v>
      </c>
      <c r="K125" s="1">
        <v>-560429.70828690799</v>
      </c>
      <c r="L125" s="1">
        <v>-1.0748993862338183</v>
      </c>
      <c r="N125" s="1">
        <v>74.812030075187963</v>
      </c>
      <c r="O125" s="1">
        <v>2499800</v>
      </c>
      <c r="AF125">
        <v>124</v>
      </c>
      <c r="AG125">
        <v>3699000</v>
      </c>
      <c r="AH125">
        <f t="shared" si="2"/>
        <v>0.92776735459662285</v>
      </c>
      <c r="AI125">
        <f t="shared" si="3"/>
        <v>1.4593627572353169</v>
      </c>
      <c r="AJ125">
        <v>6</v>
      </c>
      <c r="AK125">
        <v>6348</v>
      </c>
    </row>
    <row r="126" spans="1:37" x14ac:dyDescent="0.25">
      <c r="A126">
        <v>125</v>
      </c>
      <c r="B126">
        <v>6888000</v>
      </c>
      <c r="C126">
        <v>6</v>
      </c>
      <c r="D126">
        <v>10088</v>
      </c>
      <c r="I126" s="1">
        <v>101</v>
      </c>
      <c r="J126" s="1">
        <v>2077407.4979143417</v>
      </c>
      <c r="K126" s="1">
        <v>-79407.497914341744</v>
      </c>
      <c r="L126" s="1">
        <v>-0.15230290169912306</v>
      </c>
      <c r="N126" s="1">
        <v>75.563909774436084</v>
      </c>
      <c r="O126" s="1">
        <v>2500000</v>
      </c>
      <c r="AF126">
        <v>125</v>
      </c>
      <c r="AG126">
        <v>3800000</v>
      </c>
      <c r="AH126">
        <f t="shared" si="2"/>
        <v>0.93527204502814254</v>
      </c>
      <c r="AI126">
        <f t="shared" si="3"/>
        <v>1.5162509473031374</v>
      </c>
      <c r="AJ126">
        <v>6</v>
      </c>
      <c r="AK126">
        <v>6369</v>
      </c>
    </row>
    <row r="127" spans="1:37" x14ac:dyDescent="0.25">
      <c r="A127">
        <v>126</v>
      </c>
      <c r="B127">
        <v>1495555</v>
      </c>
      <c r="C127">
        <v>4</v>
      </c>
      <c r="D127">
        <v>2700</v>
      </c>
      <c r="I127" s="1">
        <v>102</v>
      </c>
      <c r="J127" s="1">
        <v>436427.94010864932</v>
      </c>
      <c r="K127" s="1">
        <v>-56627.940108649316</v>
      </c>
      <c r="L127" s="1">
        <v>-0.10861190469815521</v>
      </c>
      <c r="N127" s="1">
        <v>76.315789473684205</v>
      </c>
      <c r="O127" s="1">
        <v>2649950</v>
      </c>
      <c r="AF127">
        <v>126</v>
      </c>
      <c r="AG127">
        <v>3898000</v>
      </c>
      <c r="AH127">
        <f t="shared" si="2"/>
        <v>0.94277673545966234</v>
      </c>
      <c r="AI127">
        <f t="shared" si="3"/>
        <v>1.5785185539727977</v>
      </c>
      <c r="AJ127">
        <v>6</v>
      </c>
      <c r="AK127">
        <v>6389</v>
      </c>
    </row>
    <row r="128" spans="1:37" x14ac:dyDescent="0.25">
      <c r="A128">
        <v>127</v>
      </c>
      <c r="B128">
        <v>3488888</v>
      </c>
      <c r="C128">
        <v>5</v>
      </c>
      <c r="D128">
        <v>6369</v>
      </c>
      <c r="I128" s="1">
        <v>103</v>
      </c>
      <c r="J128" s="1">
        <v>1901242.3192052157</v>
      </c>
      <c r="K128" s="1">
        <v>-421442.31920521567</v>
      </c>
      <c r="L128" s="1">
        <v>-0.80832276295875638</v>
      </c>
      <c r="N128" s="1">
        <v>77.067669172932327</v>
      </c>
      <c r="O128" s="1">
        <v>2689950</v>
      </c>
      <c r="AF128">
        <v>127</v>
      </c>
      <c r="AG128">
        <v>3988800</v>
      </c>
      <c r="AH128">
        <f t="shared" si="2"/>
        <v>0.95028142589118203</v>
      </c>
      <c r="AI128">
        <f t="shared" si="3"/>
        <v>1.6475884691571145</v>
      </c>
      <c r="AJ128">
        <v>6</v>
      </c>
      <c r="AK128">
        <v>6494</v>
      </c>
    </row>
    <row r="129" spans="1:37" x14ac:dyDescent="0.25">
      <c r="A129">
        <v>128</v>
      </c>
      <c r="B129">
        <v>3188888</v>
      </c>
      <c r="C129">
        <v>5</v>
      </c>
      <c r="D129">
        <v>5927</v>
      </c>
      <c r="I129" s="1">
        <v>104</v>
      </c>
      <c r="J129" s="1">
        <v>3857160.5884065889</v>
      </c>
      <c r="K129" s="1">
        <v>-1107160.5884065889</v>
      </c>
      <c r="L129" s="1">
        <v>-2.123524537231098</v>
      </c>
      <c r="N129" s="1">
        <v>77.819548872180448</v>
      </c>
      <c r="O129" s="1">
        <v>2698000</v>
      </c>
      <c r="AF129">
        <v>128</v>
      </c>
      <c r="AG129">
        <v>4500000</v>
      </c>
      <c r="AH129">
        <f t="shared" si="2"/>
        <v>0.95778611632270172</v>
      </c>
      <c r="AI129">
        <f t="shared" si="3"/>
        <v>1.7255535204627066</v>
      </c>
      <c r="AJ129">
        <v>6</v>
      </c>
      <c r="AK129">
        <v>6500</v>
      </c>
    </row>
    <row r="130" spans="1:37" x14ac:dyDescent="0.25">
      <c r="A130">
        <v>129</v>
      </c>
      <c r="B130">
        <v>1898000</v>
      </c>
      <c r="C130">
        <v>3</v>
      </c>
      <c r="D130">
        <v>2750</v>
      </c>
      <c r="I130" s="1">
        <v>105</v>
      </c>
      <c r="J130" s="1">
        <v>1691925.4626739118</v>
      </c>
      <c r="K130" s="1">
        <v>-341925.46267391182</v>
      </c>
      <c r="L130" s="1">
        <v>-0.65581011236782083</v>
      </c>
      <c r="N130" s="1">
        <v>78.571428571428569</v>
      </c>
      <c r="O130" s="1">
        <v>2725000</v>
      </c>
      <c r="AF130">
        <v>129</v>
      </c>
      <c r="AG130">
        <v>4588000</v>
      </c>
      <c r="AH130">
        <f t="shared" si="2"/>
        <v>0.96529080675422141</v>
      </c>
      <c r="AI130">
        <f t="shared" si="3"/>
        <v>1.8156870838135812</v>
      </c>
      <c r="AJ130">
        <v>6</v>
      </c>
      <c r="AK130">
        <v>7594</v>
      </c>
    </row>
    <row r="131" spans="1:37" x14ac:dyDescent="0.25">
      <c r="A131">
        <v>130</v>
      </c>
      <c r="B131">
        <v>1300000</v>
      </c>
      <c r="C131">
        <v>4</v>
      </c>
      <c r="D131">
        <v>3240</v>
      </c>
      <c r="I131" s="1">
        <v>106</v>
      </c>
      <c r="J131" s="1">
        <v>3708101.7498412668</v>
      </c>
      <c r="K131" s="1">
        <v>-9101.7498412667774</v>
      </c>
      <c r="L131" s="1">
        <v>-1.7457078333582628E-2</v>
      </c>
      <c r="N131" s="1">
        <v>79.323308270676691</v>
      </c>
      <c r="O131" s="1">
        <v>2750000</v>
      </c>
      <c r="AF131">
        <v>130</v>
      </c>
      <c r="AG131">
        <v>4988000</v>
      </c>
      <c r="AH131">
        <f t="shared" ref="AH131:AH134" si="4">(AF131- 0.375) / (133 + 0.25)</f>
        <v>0.9727954971857411</v>
      </c>
      <c r="AI131">
        <f t="shared" ref="AI131:AI134" si="5">_xlfn.NORM.S.INV(AH131)</f>
        <v>1.9235660048824292</v>
      </c>
      <c r="AJ131">
        <v>6</v>
      </c>
      <c r="AK131">
        <v>7950</v>
      </c>
    </row>
    <row r="132" spans="1:37" x14ac:dyDescent="0.25">
      <c r="A132">
        <v>131</v>
      </c>
      <c r="B132">
        <v>1988888</v>
      </c>
      <c r="C132">
        <v>4</v>
      </c>
      <c r="D132">
        <v>2000</v>
      </c>
      <c r="I132" s="1">
        <v>107</v>
      </c>
      <c r="J132" s="1">
        <v>827043.95087992912</v>
      </c>
      <c r="K132" s="1">
        <v>64946.049120070878</v>
      </c>
      <c r="L132" s="1">
        <v>0.12456596662384042</v>
      </c>
      <c r="N132" s="1">
        <v>80.075187969924812</v>
      </c>
      <c r="O132" s="1">
        <v>2785950</v>
      </c>
      <c r="AF132">
        <v>131</v>
      </c>
      <c r="AG132">
        <v>5980000</v>
      </c>
      <c r="AH132">
        <f t="shared" si="4"/>
        <v>0.98030018761726079</v>
      </c>
      <c r="AI132">
        <f t="shared" si="5"/>
        <v>2.0599886616767145</v>
      </c>
      <c r="AJ132">
        <v>6</v>
      </c>
      <c r="AK132">
        <v>8277</v>
      </c>
    </row>
    <row r="133" spans="1:37" x14ac:dyDescent="0.25">
      <c r="A133">
        <v>132</v>
      </c>
      <c r="B133">
        <v>2880000</v>
      </c>
      <c r="C133">
        <v>6</v>
      </c>
      <c r="D133">
        <v>5970</v>
      </c>
      <c r="I133" s="1">
        <v>108</v>
      </c>
      <c r="J133" s="1">
        <v>920488.35630222294</v>
      </c>
      <c r="K133" s="1">
        <v>128511.64369777706</v>
      </c>
      <c r="L133" s="1">
        <v>0.24648423324468272</v>
      </c>
      <c r="N133" s="1">
        <v>80.827067669172934</v>
      </c>
      <c r="O133" s="1">
        <v>2788880</v>
      </c>
      <c r="AF133">
        <v>132</v>
      </c>
      <c r="AG133">
        <v>6888000</v>
      </c>
      <c r="AH133">
        <f t="shared" si="4"/>
        <v>0.98780487804878048</v>
      </c>
      <c r="AI133">
        <f t="shared" si="5"/>
        <v>2.2509256965027937</v>
      </c>
      <c r="AJ133">
        <v>8</v>
      </c>
      <c r="AK133">
        <v>10088</v>
      </c>
    </row>
    <row r="134" spans="1:37" x14ac:dyDescent="0.25">
      <c r="A134">
        <v>133</v>
      </c>
      <c r="B134">
        <v>949000</v>
      </c>
      <c r="C134">
        <v>4</v>
      </c>
      <c r="D134">
        <v>2906</v>
      </c>
      <c r="I134" s="1">
        <v>109</v>
      </c>
      <c r="J134" s="1">
        <v>9169330.8745565917</v>
      </c>
      <c r="K134" s="1">
        <v>818669.12544340827</v>
      </c>
      <c r="L134" s="1">
        <v>1.5702003792011565</v>
      </c>
      <c r="N134" s="1">
        <v>81.578947368421055</v>
      </c>
      <c r="O134" s="1">
        <v>2836000</v>
      </c>
      <c r="AF134">
        <v>133</v>
      </c>
      <c r="AG134">
        <v>9988000</v>
      </c>
      <c r="AH134">
        <f t="shared" si="4"/>
        <v>0.99530956848030017</v>
      </c>
      <c r="AI134">
        <f t="shared" si="5"/>
        <v>2.5978530486100166</v>
      </c>
      <c r="AJ134">
        <v>8</v>
      </c>
      <c r="AK134">
        <v>14140</v>
      </c>
    </row>
    <row r="135" spans="1:37" x14ac:dyDescent="0.25">
      <c r="I135" s="1">
        <v>110</v>
      </c>
      <c r="J135" s="1">
        <v>2889005.0463853064</v>
      </c>
      <c r="K135" s="1">
        <v>-399005.0463853064</v>
      </c>
      <c r="L135" s="1">
        <v>-0.76528826563240426</v>
      </c>
      <c r="N135" s="1">
        <v>82.330827067669162</v>
      </c>
      <c r="O135" s="1">
        <v>2848000</v>
      </c>
    </row>
    <row r="136" spans="1:37" x14ac:dyDescent="0.25">
      <c r="I136" s="1">
        <v>111</v>
      </c>
      <c r="J136" s="1">
        <v>3078714.7177578011</v>
      </c>
      <c r="K136" s="1">
        <v>819285.28224219894</v>
      </c>
      <c r="L136" s="1">
        <v>1.5713821626702527</v>
      </c>
      <c r="N136" s="1">
        <v>83.082706766917283</v>
      </c>
      <c r="O136" s="1">
        <v>2880000</v>
      </c>
    </row>
    <row r="137" spans="1:37" x14ac:dyDescent="0.25">
      <c r="I137" s="1">
        <v>112</v>
      </c>
      <c r="J137" s="1">
        <v>444365.42135033879</v>
      </c>
      <c r="K137" s="1">
        <v>354634.57864966121</v>
      </c>
      <c r="L137" s="1">
        <v>0.68018608808771219</v>
      </c>
      <c r="N137" s="1">
        <v>83.834586466165405</v>
      </c>
      <c r="O137" s="1">
        <v>2895000</v>
      </c>
    </row>
    <row r="138" spans="1:37" x14ac:dyDescent="0.25">
      <c r="I138" s="1">
        <v>113</v>
      </c>
      <c r="J138" s="1">
        <v>2043748.0745672002</v>
      </c>
      <c r="K138" s="1">
        <v>-393753.07456720015</v>
      </c>
      <c r="L138" s="1">
        <v>-0.75521502861387413</v>
      </c>
      <c r="N138" s="1">
        <v>84.586466165413526</v>
      </c>
      <c r="O138" s="1">
        <v>2949995</v>
      </c>
    </row>
    <row r="139" spans="1:37" x14ac:dyDescent="0.25">
      <c r="I139" s="1">
        <v>114</v>
      </c>
      <c r="J139" s="1">
        <v>1472288.5906297062</v>
      </c>
      <c r="K139" s="1">
        <v>-233288.59062970616</v>
      </c>
      <c r="L139" s="1">
        <v>-0.44744552113366548</v>
      </c>
      <c r="N139" s="1">
        <v>85.338345864661648</v>
      </c>
      <c r="O139" s="1">
        <v>2988000</v>
      </c>
    </row>
    <row r="140" spans="1:37" x14ac:dyDescent="0.25">
      <c r="I140" s="1">
        <v>115</v>
      </c>
      <c r="J140" s="1">
        <v>2960038.7609379515</v>
      </c>
      <c r="K140" s="1">
        <v>1539961.2390620485</v>
      </c>
      <c r="L140" s="1">
        <v>2.953632482745268</v>
      </c>
      <c r="N140" s="1">
        <v>86.090225563909769</v>
      </c>
      <c r="O140" s="1">
        <v>3078950</v>
      </c>
    </row>
    <row r="141" spans="1:37" x14ac:dyDescent="0.25">
      <c r="I141" s="1">
        <v>116</v>
      </c>
      <c r="J141" s="1">
        <v>2049828.1218797085</v>
      </c>
      <c r="K141" s="1">
        <v>-399829.12187970849</v>
      </c>
      <c r="L141" s="1">
        <v>-0.7668688353810188</v>
      </c>
      <c r="N141" s="1">
        <v>86.84210526315789</v>
      </c>
      <c r="O141" s="1">
        <v>3188888</v>
      </c>
    </row>
    <row r="142" spans="1:37" x14ac:dyDescent="0.25">
      <c r="I142" s="1">
        <v>117</v>
      </c>
      <c r="J142" s="1">
        <v>2834581.880377885</v>
      </c>
      <c r="K142" s="1">
        <v>-734581.88037788495</v>
      </c>
      <c r="L142" s="1">
        <v>-1.408921762499503</v>
      </c>
      <c r="N142" s="1">
        <v>87.593984962406012</v>
      </c>
      <c r="O142" s="1">
        <v>3198000</v>
      </c>
    </row>
    <row r="143" spans="1:37" x14ac:dyDescent="0.25">
      <c r="I143" s="1">
        <v>118</v>
      </c>
      <c r="J143" s="1">
        <v>2041417.6047471901</v>
      </c>
      <c r="K143" s="1">
        <v>-392417.60474719014</v>
      </c>
      <c r="L143" s="1">
        <v>-0.75265360892352529</v>
      </c>
      <c r="N143" s="1">
        <v>88.345864661654133</v>
      </c>
      <c r="O143" s="1">
        <v>3250000</v>
      </c>
    </row>
    <row r="144" spans="1:37" x14ac:dyDescent="0.25">
      <c r="I144" s="1">
        <v>119</v>
      </c>
      <c r="J144" s="1">
        <v>395304.07141064777</v>
      </c>
      <c r="K144" s="1">
        <v>229695.92858935223</v>
      </c>
      <c r="L144" s="1">
        <v>0.44055482607410779</v>
      </c>
      <c r="N144" s="1">
        <v>89.097744360902254</v>
      </c>
      <c r="O144" s="1">
        <v>3488888</v>
      </c>
    </row>
    <row r="145" spans="9:15" x14ac:dyDescent="0.25">
      <c r="I145" s="1">
        <v>120</v>
      </c>
      <c r="J145" s="1">
        <v>2973583.2536013206</v>
      </c>
      <c r="K145" s="1">
        <v>-575583.25360132055</v>
      </c>
      <c r="L145" s="1">
        <v>-1.1039637565141134</v>
      </c>
      <c r="N145" s="1">
        <v>89.849624060150376</v>
      </c>
      <c r="O145" s="1">
        <v>3498000</v>
      </c>
    </row>
    <row r="146" spans="9:15" x14ac:dyDescent="0.25">
      <c r="I146" s="1">
        <v>121</v>
      </c>
      <c r="J146" s="1">
        <v>2266171.0975051783</v>
      </c>
      <c r="K146" s="1">
        <v>-416171.0975051783</v>
      </c>
      <c r="L146" s="1">
        <v>-0.7982126048313577</v>
      </c>
      <c r="N146" s="1">
        <v>90.601503759398497</v>
      </c>
      <c r="O146" s="1">
        <v>3499000</v>
      </c>
    </row>
    <row r="147" spans="9:15" x14ac:dyDescent="0.25">
      <c r="I147" s="1">
        <v>122</v>
      </c>
      <c r="J147" s="1">
        <v>1060190.6059533686</v>
      </c>
      <c r="K147" s="1">
        <v>189809.39404663141</v>
      </c>
      <c r="L147" s="1">
        <v>0.36405279403512175</v>
      </c>
      <c r="N147" s="1">
        <v>91.353383458646618</v>
      </c>
      <c r="O147" s="1">
        <v>3588888</v>
      </c>
    </row>
    <row r="148" spans="9:15" x14ac:dyDescent="0.25">
      <c r="I148" s="1">
        <v>123</v>
      </c>
      <c r="J148" s="1">
        <v>1353629.9886269243</v>
      </c>
      <c r="K148" s="1">
        <v>221370.01137307566</v>
      </c>
      <c r="L148" s="1">
        <v>0.42458578807830682</v>
      </c>
      <c r="N148" s="1">
        <v>92.105263157894726</v>
      </c>
      <c r="O148" s="1">
        <v>3588888</v>
      </c>
    </row>
    <row r="149" spans="9:15" x14ac:dyDescent="0.25">
      <c r="I149" s="1">
        <v>124</v>
      </c>
      <c r="J149" s="1">
        <v>745742.28526558401</v>
      </c>
      <c r="K149" s="1">
        <v>23257.714734415989</v>
      </c>
      <c r="L149" s="1">
        <v>4.4608097899811128E-2</v>
      </c>
      <c r="N149" s="1">
        <v>92.857142857142847</v>
      </c>
      <c r="O149" s="1">
        <v>3699000</v>
      </c>
    </row>
    <row r="150" spans="9:15" x14ac:dyDescent="0.25">
      <c r="I150" s="1">
        <v>125</v>
      </c>
      <c r="J150" s="1">
        <v>6174713.7394891893</v>
      </c>
      <c r="K150" s="1">
        <v>713286.26051081065</v>
      </c>
      <c r="L150" s="1">
        <v>1.3680769457702868</v>
      </c>
      <c r="N150" s="1">
        <v>93.609022556390968</v>
      </c>
      <c r="O150" s="1">
        <v>3800000</v>
      </c>
    </row>
    <row r="151" spans="9:15" x14ac:dyDescent="0.25">
      <c r="I151" s="1">
        <v>126</v>
      </c>
      <c r="J151" s="1">
        <v>1305970.3915426529</v>
      </c>
      <c r="K151" s="1">
        <v>189584.60845734715</v>
      </c>
      <c r="L151" s="1">
        <v>0.36362165719782874</v>
      </c>
      <c r="N151" s="1">
        <v>94.36090225563909</v>
      </c>
      <c r="O151" s="1">
        <v>3898000</v>
      </c>
    </row>
    <row r="152" spans="9:15" x14ac:dyDescent="0.25">
      <c r="I152" s="1">
        <v>127</v>
      </c>
      <c r="J152" s="1">
        <v>3722820.1548231742</v>
      </c>
      <c r="K152" s="1">
        <v>-233932.15482317423</v>
      </c>
      <c r="L152" s="1">
        <v>-0.44867987175129326</v>
      </c>
      <c r="N152" s="1">
        <v>95.112781954887211</v>
      </c>
      <c r="O152" s="1">
        <v>3988800</v>
      </c>
    </row>
    <row r="153" spans="9:15" x14ac:dyDescent="0.25">
      <c r="I153" s="1">
        <v>128</v>
      </c>
      <c r="J153" s="1">
        <v>3413032.7737754104</v>
      </c>
      <c r="K153" s="1">
        <v>-224144.77377541037</v>
      </c>
      <c r="L153" s="1">
        <v>-0.4299077586289603</v>
      </c>
      <c r="N153" s="1">
        <v>95.864661654135332</v>
      </c>
      <c r="O153" s="1">
        <v>4500000</v>
      </c>
    </row>
    <row r="154" spans="9:15" x14ac:dyDescent="0.25">
      <c r="I154" s="1">
        <v>129</v>
      </c>
      <c r="J154" s="1">
        <v>1495680.0629151475</v>
      </c>
      <c r="K154" s="1">
        <v>402319.93708485248</v>
      </c>
      <c r="L154" s="1">
        <v>0.77164619763651954</v>
      </c>
      <c r="N154" s="1">
        <v>96.616541353383454</v>
      </c>
      <c r="O154" s="1">
        <v>4588000</v>
      </c>
    </row>
    <row r="155" spans="9:15" x14ac:dyDescent="0.25">
      <c r="I155" s="1">
        <v>130</v>
      </c>
      <c r="J155" s="1">
        <v>1684443.6625059841</v>
      </c>
      <c r="K155" s="1">
        <v>-384443.66250598407</v>
      </c>
      <c r="L155" s="1">
        <v>-0.73735965591889918</v>
      </c>
      <c r="N155" s="1">
        <v>97.368421052631575</v>
      </c>
      <c r="O155" s="1">
        <v>4988000</v>
      </c>
    </row>
    <row r="156" spans="9:15" x14ac:dyDescent="0.25">
      <c r="I156" s="1">
        <v>131</v>
      </c>
      <c r="J156" s="1">
        <v>815356.8921457422</v>
      </c>
      <c r="K156" s="1">
        <v>1173531.1078542578</v>
      </c>
      <c r="L156" s="1">
        <v>2.2508226257574764</v>
      </c>
      <c r="N156" s="1">
        <v>98.120300751879697</v>
      </c>
      <c r="O156" s="1">
        <v>5980000</v>
      </c>
    </row>
    <row r="157" spans="9:15" x14ac:dyDescent="0.25">
      <c r="I157" s="1">
        <v>132</v>
      </c>
      <c r="J157" s="1">
        <v>3288504.6101799337</v>
      </c>
      <c r="K157" s="1">
        <v>-408504.61017993372</v>
      </c>
      <c r="L157" s="1">
        <v>-0.78350834772538713</v>
      </c>
      <c r="N157" s="1">
        <v>98.872180451127818</v>
      </c>
      <c r="O157" s="1">
        <v>6888000</v>
      </c>
    </row>
    <row r="158" spans="9:15" ht="15.75" thickBot="1" x14ac:dyDescent="0.3">
      <c r="I158" s="2">
        <v>133</v>
      </c>
      <c r="J158" s="2">
        <v>1450350.9356508867</v>
      </c>
      <c r="K158" s="2">
        <v>-501350.93565088673</v>
      </c>
      <c r="L158" s="2">
        <v>-0.96158680571409283</v>
      </c>
      <c r="N158" s="2">
        <v>99.624060150375939</v>
      </c>
      <c r="O158" s="2">
        <v>9988000</v>
      </c>
    </row>
  </sheetData>
  <sortState ref="AK2:AK160">
    <sortCondition ref="AK1"/>
  </sortState>
  <conditionalFormatting sqref="N12">
    <cfRule type="cellIs" dxfId="5" priority="5" operator="greaterThan">
      <formula>0.05</formula>
    </cfRule>
    <cfRule type="cellIs" dxfId="4" priority="6" operator="lessThan">
      <formula>0.05</formula>
    </cfRule>
  </conditionalFormatting>
  <conditionalFormatting sqref="M17:M18">
    <cfRule type="cellIs" dxfId="3" priority="3" operator="greaterThan">
      <formula>0.05</formula>
    </cfRule>
    <cfRule type="cellIs" dxfId="2" priority="4" operator="lessThan">
      <formula>0.05</formula>
    </cfRule>
  </conditionalFormatting>
  <conditionalFormatting sqref="M19">
    <cfRule type="cellIs" dxfId="1" priority="1" operator="greaterThan">
      <formula>0.05</formula>
    </cfRule>
    <cfRule type="cellIs" dxfId="0" priority="2" operator="lessThan">
      <formula>0.05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AB7F-A599-4DD5-B050-7C16D826D1DB}">
  <dimension ref="A1:C4"/>
  <sheetViews>
    <sheetView workbookViewId="0">
      <selection activeCell="C4" sqref="C4"/>
    </sheetView>
  </sheetViews>
  <sheetFormatPr defaultRowHeight="15" x14ac:dyDescent="0.25"/>
  <cols>
    <col min="3" max="3" width="14.28515625" bestFit="1" customWidth="1"/>
  </cols>
  <sheetData>
    <row r="1" spans="1:3" x14ac:dyDescent="0.25">
      <c r="A1" s="1">
        <v>32267.436674001161</v>
      </c>
      <c r="B1">
        <v>1</v>
      </c>
      <c r="C1">
        <f>+A1*B1</f>
        <v>32267.436674001161</v>
      </c>
    </row>
    <row r="2" spans="1:3" x14ac:dyDescent="0.25">
      <c r="A2" s="1">
        <v>-154665.84998700098</v>
      </c>
      <c r="B2">
        <v>3</v>
      </c>
      <c r="C2">
        <f>+A2*B2</f>
        <v>-463997.54996100295</v>
      </c>
    </row>
    <row r="3" spans="1:3" ht="15.75" thickBot="1" x14ac:dyDescent="0.3">
      <c r="A3" s="2">
        <v>700.87642770987247</v>
      </c>
      <c r="B3">
        <v>2490</v>
      </c>
      <c r="C3">
        <f>+A3*B3</f>
        <v>1745182.3049975825</v>
      </c>
    </row>
    <row r="4" spans="1:3" x14ac:dyDescent="0.25">
      <c r="C4" s="38">
        <f>SUM(C1:C3)</f>
        <v>1313452.1917105806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D96B-EB23-4D30-92E8-606BE1593909}">
  <dimension ref="A1:G7"/>
  <sheetViews>
    <sheetView workbookViewId="0">
      <selection activeCell="B4" sqref="B4"/>
    </sheetView>
  </sheetViews>
  <sheetFormatPr defaultRowHeight="15" x14ac:dyDescent="0.25"/>
  <sheetData>
    <row r="1" spans="1:7" x14ac:dyDescent="0.25">
      <c r="A1" s="3"/>
      <c r="B1" s="3" t="s">
        <v>7</v>
      </c>
      <c r="C1" s="3" t="s">
        <v>8</v>
      </c>
      <c r="D1" s="3" t="s">
        <v>9</v>
      </c>
      <c r="E1" s="3" t="s">
        <v>11</v>
      </c>
      <c r="F1" s="3" t="s">
        <v>12</v>
      </c>
      <c r="G1" s="3" t="s">
        <v>607</v>
      </c>
    </row>
    <row r="2" spans="1:7" x14ac:dyDescent="0.25">
      <c r="A2" s="1" t="s">
        <v>7</v>
      </c>
      <c r="B2" s="1">
        <v>1</v>
      </c>
      <c r="C2" s="1"/>
      <c r="D2" s="1"/>
      <c r="E2" s="1"/>
      <c r="F2" s="1"/>
      <c r="G2" s="1"/>
    </row>
    <row r="3" spans="1:7" x14ac:dyDescent="0.25">
      <c r="A3" s="1" t="s">
        <v>8</v>
      </c>
      <c r="B3" s="1">
        <v>0.46052118775359402</v>
      </c>
      <c r="C3" s="1">
        <v>1</v>
      </c>
      <c r="D3" s="1"/>
      <c r="E3" s="1"/>
      <c r="F3" s="1"/>
      <c r="G3" s="1"/>
    </row>
    <row r="4" spans="1:7" x14ac:dyDescent="0.25">
      <c r="A4" s="1" t="s">
        <v>9</v>
      </c>
      <c r="B4" s="1">
        <v>0.73058683679692793</v>
      </c>
      <c r="C4" s="1">
        <v>0.78507268398161445</v>
      </c>
      <c r="D4" s="1">
        <v>1</v>
      </c>
      <c r="E4" s="1"/>
      <c r="F4" s="1"/>
      <c r="G4" s="1"/>
    </row>
    <row r="5" spans="1:7" x14ac:dyDescent="0.25">
      <c r="A5" s="1" t="s">
        <v>11</v>
      </c>
      <c r="B5" s="1">
        <v>0.8842890143272627</v>
      </c>
      <c r="C5" s="1">
        <v>0.6770227422216506</v>
      </c>
      <c r="D5" s="1">
        <v>0.85932753818122709</v>
      </c>
      <c r="E5" s="1">
        <v>1</v>
      </c>
      <c r="F5" s="1"/>
      <c r="G5" s="1"/>
    </row>
    <row r="6" spans="1:7" x14ac:dyDescent="0.25">
      <c r="A6" s="1" t="s">
        <v>12</v>
      </c>
      <c r="B6" s="1">
        <v>-0.10202646410787096</v>
      </c>
      <c r="C6" s="1">
        <v>-0.21595558218026864</v>
      </c>
      <c r="D6" s="1">
        <v>-0.17592060476910995</v>
      </c>
      <c r="E6" s="1">
        <v>-0.10597680625292634</v>
      </c>
      <c r="F6" s="1">
        <v>1</v>
      </c>
      <c r="G6" s="1"/>
    </row>
    <row r="7" spans="1:7" ht="15.75" thickBot="1" x14ac:dyDescent="0.3">
      <c r="A7" s="2" t="s">
        <v>607</v>
      </c>
      <c r="B7" s="2">
        <v>-0.34295855355208799</v>
      </c>
      <c r="C7" s="2">
        <v>-0.2391621631305354</v>
      </c>
      <c r="D7" s="2">
        <v>-0.53526937918844664</v>
      </c>
      <c r="E7" s="2">
        <v>-0.39191871018432423</v>
      </c>
      <c r="F7" s="2">
        <v>7.8575424164890217E-2</v>
      </c>
      <c r="G7" s="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D1" sqref="D1:F1048576"/>
    </sheetView>
  </sheetViews>
  <sheetFormatPr defaultRowHeight="15" x14ac:dyDescent="0.25"/>
  <cols>
    <col min="1" max="1" width="13.42578125" bestFit="1" customWidth="1"/>
  </cols>
  <sheetData>
    <row r="1" spans="1:2" x14ac:dyDescent="0.25">
      <c r="A1" t="s">
        <v>570</v>
      </c>
      <c r="B1">
        <v>221</v>
      </c>
    </row>
    <row r="2" spans="1:2" x14ac:dyDescent="0.25">
      <c r="A2" t="s">
        <v>7</v>
      </c>
      <c r="B2" t="s">
        <v>569</v>
      </c>
    </row>
    <row r="3" spans="1:2" x14ac:dyDescent="0.25">
      <c r="A3" t="s">
        <v>8</v>
      </c>
      <c r="B3" t="s">
        <v>652</v>
      </c>
    </row>
    <row r="4" spans="1:2" x14ac:dyDescent="0.25">
      <c r="A4" t="s">
        <v>11</v>
      </c>
      <c r="B4" t="s">
        <v>572</v>
      </c>
    </row>
    <row r="5" spans="1:2" x14ac:dyDescent="0.25">
      <c r="A5" t="s">
        <v>12</v>
      </c>
      <c r="B5" t="s">
        <v>653</v>
      </c>
    </row>
    <row r="6" spans="1:2" x14ac:dyDescent="0.25">
      <c r="A6" t="s">
        <v>570</v>
      </c>
      <c r="B6">
        <v>140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083D-E549-499E-BA52-F6865EAB612A}">
  <dimension ref="A1:G19"/>
  <sheetViews>
    <sheetView workbookViewId="0">
      <selection activeCell="K22" sqref="K22"/>
    </sheetView>
  </sheetViews>
  <sheetFormatPr defaultRowHeight="15" x14ac:dyDescent="0.25"/>
  <cols>
    <col min="1" max="1" width="11.85546875" bestFit="1" customWidth="1"/>
    <col min="2" max="2" width="11.85546875" customWidth="1"/>
  </cols>
  <sheetData>
    <row r="1" spans="1:7" x14ac:dyDescent="0.25">
      <c r="A1" t="s">
        <v>636</v>
      </c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607</v>
      </c>
    </row>
    <row r="2" spans="1:7" x14ac:dyDescent="0.25">
      <c r="A2">
        <v>3</v>
      </c>
      <c r="C2" t="s">
        <v>657</v>
      </c>
    </row>
    <row r="3" spans="1:7" x14ac:dyDescent="0.25">
      <c r="A3">
        <v>9</v>
      </c>
      <c r="F3" t="s">
        <v>656</v>
      </c>
    </row>
    <row r="4" spans="1:7" x14ac:dyDescent="0.25">
      <c r="A4">
        <v>12</v>
      </c>
      <c r="F4" t="s">
        <v>656</v>
      </c>
    </row>
    <row r="5" spans="1:7" x14ac:dyDescent="0.25">
      <c r="A5">
        <v>16</v>
      </c>
      <c r="F5" t="s">
        <v>656</v>
      </c>
    </row>
    <row r="6" spans="1:7" x14ac:dyDescent="0.25">
      <c r="A6">
        <v>35</v>
      </c>
      <c r="G6" t="s">
        <v>656</v>
      </c>
    </row>
    <row r="7" spans="1:7" x14ac:dyDescent="0.25">
      <c r="A7">
        <v>43</v>
      </c>
      <c r="C7" t="s">
        <v>657</v>
      </c>
    </row>
    <row r="8" spans="1:7" x14ac:dyDescent="0.25">
      <c r="A8">
        <v>58</v>
      </c>
      <c r="G8" t="s">
        <v>657</v>
      </c>
    </row>
    <row r="9" spans="1:7" x14ac:dyDescent="0.25">
      <c r="A9">
        <v>70</v>
      </c>
      <c r="C9" t="s">
        <v>656</v>
      </c>
      <c r="D9" t="s">
        <v>656</v>
      </c>
      <c r="E9" t="s">
        <v>656</v>
      </c>
    </row>
    <row r="10" spans="1:7" x14ac:dyDescent="0.25">
      <c r="A10">
        <v>80</v>
      </c>
      <c r="D10" t="s">
        <v>657</v>
      </c>
    </row>
    <row r="11" spans="1:7" x14ac:dyDescent="0.25">
      <c r="A11">
        <v>89</v>
      </c>
      <c r="F11" t="s">
        <v>656</v>
      </c>
    </row>
    <row r="12" spans="1:7" x14ac:dyDescent="0.25">
      <c r="A12">
        <v>111</v>
      </c>
      <c r="C12" t="s">
        <v>657</v>
      </c>
    </row>
    <row r="13" spans="1:7" x14ac:dyDescent="0.25">
      <c r="A13">
        <v>113</v>
      </c>
      <c r="F13" t="s">
        <v>656</v>
      </c>
    </row>
    <row r="14" spans="1:7" x14ac:dyDescent="0.25">
      <c r="A14">
        <v>144</v>
      </c>
      <c r="E14" t="s">
        <v>657</v>
      </c>
    </row>
    <row r="15" spans="1:7" x14ac:dyDescent="0.25">
      <c r="A15">
        <v>146</v>
      </c>
      <c r="E15" t="s">
        <v>657</v>
      </c>
    </row>
    <row r="16" spans="1:7" x14ac:dyDescent="0.25">
      <c r="A16">
        <v>153</v>
      </c>
      <c r="C16" t="s">
        <v>657</v>
      </c>
    </row>
    <row r="17" spans="1:7" x14ac:dyDescent="0.25">
      <c r="A17">
        <v>175</v>
      </c>
      <c r="D17" t="s">
        <v>657</v>
      </c>
      <c r="E17" t="s">
        <v>657</v>
      </c>
    </row>
    <row r="18" spans="1:7" x14ac:dyDescent="0.25">
      <c r="A18">
        <v>179</v>
      </c>
      <c r="G18" t="s">
        <v>657</v>
      </c>
    </row>
    <row r="19" spans="1:7" x14ac:dyDescent="0.25">
      <c r="A19">
        <v>183</v>
      </c>
      <c r="D19" t="s">
        <v>657</v>
      </c>
      <c r="E19" t="s">
        <v>656</v>
      </c>
    </row>
  </sheetData>
  <sortState ref="A2:G20">
    <sortCondition ref="A2:A20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2"/>
  <sheetViews>
    <sheetView workbookViewId="0">
      <selection activeCell="Q1" sqref="Q1"/>
    </sheetView>
  </sheetViews>
  <sheetFormatPr defaultRowHeight="15" x14ac:dyDescent="0.25"/>
  <cols>
    <col min="12" max="12" width="14.85546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C2" t="s">
        <v>28</v>
      </c>
      <c r="D2" t="s">
        <v>29</v>
      </c>
      <c r="E2" t="s">
        <v>30</v>
      </c>
      <c r="F2" t="s">
        <v>31</v>
      </c>
      <c r="G2">
        <v>98005</v>
      </c>
      <c r="H2">
        <v>549000</v>
      </c>
      <c r="I2">
        <v>2</v>
      </c>
      <c r="J2">
        <v>1.75</v>
      </c>
      <c r="K2" t="s">
        <v>32</v>
      </c>
      <c r="L2">
        <v>1190</v>
      </c>
      <c r="N2">
        <v>1999</v>
      </c>
      <c r="O2">
        <v>11</v>
      </c>
      <c r="P2">
        <v>461</v>
      </c>
      <c r="Q2">
        <v>430</v>
      </c>
      <c r="R2" t="s">
        <v>33</v>
      </c>
      <c r="U2" t="s">
        <v>34</v>
      </c>
      <c r="V2" t="s">
        <v>35</v>
      </c>
      <c r="W2">
        <v>1210494</v>
      </c>
      <c r="X2" t="s">
        <v>36</v>
      </c>
      <c r="Y2" t="s">
        <v>37</v>
      </c>
      <c r="Z2">
        <v>47.589875499999998</v>
      </c>
      <c r="AA2">
        <v>-122.16319439999999</v>
      </c>
    </row>
    <row r="3" spans="1:27" x14ac:dyDescent="0.25">
      <c r="A3" t="s">
        <v>27</v>
      </c>
      <c r="C3" t="s">
        <v>38</v>
      </c>
      <c r="D3" t="s">
        <v>39</v>
      </c>
      <c r="E3" t="s">
        <v>30</v>
      </c>
      <c r="F3" t="s">
        <v>31</v>
      </c>
      <c r="G3">
        <v>98008</v>
      </c>
      <c r="H3">
        <v>684500</v>
      </c>
      <c r="I3">
        <v>2</v>
      </c>
      <c r="J3">
        <v>2</v>
      </c>
      <c r="K3" t="s">
        <v>40</v>
      </c>
      <c r="L3">
        <v>1730</v>
      </c>
      <c r="M3">
        <v>2912</v>
      </c>
      <c r="N3">
        <v>1979</v>
      </c>
      <c r="O3">
        <v>12</v>
      </c>
      <c r="P3">
        <v>396</v>
      </c>
      <c r="Q3">
        <v>275</v>
      </c>
      <c r="R3" t="s">
        <v>33</v>
      </c>
      <c r="U3" t="s">
        <v>41</v>
      </c>
      <c r="V3" t="s">
        <v>35</v>
      </c>
      <c r="W3">
        <v>1211376</v>
      </c>
      <c r="X3" t="s">
        <v>36</v>
      </c>
      <c r="Y3" t="s">
        <v>37</v>
      </c>
      <c r="Z3">
        <v>47.6107674</v>
      </c>
      <c r="AA3">
        <v>-122.1150676</v>
      </c>
    </row>
    <row r="4" spans="1:27" x14ac:dyDescent="0.25">
      <c r="A4" t="s">
        <v>27</v>
      </c>
      <c r="C4" t="s">
        <v>28</v>
      </c>
      <c r="D4" t="s">
        <v>42</v>
      </c>
      <c r="E4" t="s">
        <v>30</v>
      </c>
      <c r="F4" t="s">
        <v>31</v>
      </c>
      <c r="G4">
        <v>98004</v>
      </c>
      <c r="H4">
        <v>449000</v>
      </c>
      <c r="I4">
        <v>1</v>
      </c>
      <c r="J4">
        <v>1</v>
      </c>
      <c r="K4" t="s">
        <v>43</v>
      </c>
      <c r="L4">
        <v>810</v>
      </c>
      <c r="M4">
        <v>74992</v>
      </c>
      <c r="N4">
        <v>1980</v>
      </c>
      <c r="O4">
        <v>12</v>
      </c>
      <c r="P4">
        <v>554</v>
      </c>
      <c r="Q4">
        <v>360</v>
      </c>
      <c r="R4" t="s">
        <v>33</v>
      </c>
      <c r="U4" t="s">
        <v>44</v>
      </c>
      <c r="V4" t="s">
        <v>35</v>
      </c>
      <c r="W4">
        <v>1210366</v>
      </c>
      <c r="X4" t="s">
        <v>36</v>
      </c>
      <c r="Y4" t="s">
        <v>37</v>
      </c>
      <c r="Z4">
        <v>47.614410100000001</v>
      </c>
      <c r="AA4">
        <v>-122.2076732</v>
      </c>
    </row>
    <row r="5" spans="1:27" x14ac:dyDescent="0.25">
      <c r="A5" t="s">
        <v>27</v>
      </c>
      <c r="C5" t="s">
        <v>45</v>
      </c>
      <c r="D5" t="s">
        <v>46</v>
      </c>
      <c r="E5" t="s">
        <v>30</v>
      </c>
      <c r="F5" t="s">
        <v>31</v>
      </c>
      <c r="G5">
        <v>98004</v>
      </c>
      <c r="H5">
        <v>2298000</v>
      </c>
      <c r="I5">
        <v>5</v>
      </c>
      <c r="J5">
        <v>3</v>
      </c>
      <c r="K5" t="s">
        <v>30</v>
      </c>
      <c r="L5">
        <v>3530</v>
      </c>
      <c r="M5">
        <v>11984</v>
      </c>
      <c r="N5">
        <v>1955</v>
      </c>
      <c r="O5">
        <v>1</v>
      </c>
      <c r="P5">
        <v>651</v>
      </c>
      <c r="R5" t="s">
        <v>33</v>
      </c>
      <c r="U5" t="s">
        <v>47</v>
      </c>
      <c r="V5" t="s">
        <v>35</v>
      </c>
      <c r="W5">
        <v>1214740</v>
      </c>
      <c r="X5" t="s">
        <v>36</v>
      </c>
      <c r="Y5" t="s">
        <v>37</v>
      </c>
      <c r="Z5">
        <v>47.615167999999997</v>
      </c>
      <c r="AA5">
        <v>-122.21553900000001</v>
      </c>
    </row>
    <row r="6" spans="1:27" x14ac:dyDescent="0.25">
      <c r="A6" t="s">
        <v>27</v>
      </c>
      <c r="C6" t="s">
        <v>45</v>
      </c>
      <c r="D6" t="s">
        <v>48</v>
      </c>
      <c r="E6" t="s">
        <v>30</v>
      </c>
      <c r="F6" t="s">
        <v>31</v>
      </c>
      <c r="G6">
        <v>98008</v>
      </c>
      <c r="H6">
        <v>2848000</v>
      </c>
      <c r="I6">
        <v>3</v>
      </c>
      <c r="J6">
        <v>3.25</v>
      </c>
      <c r="K6" t="s">
        <v>40</v>
      </c>
      <c r="L6">
        <v>3600</v>
      </c>
      <c r="M6">
        <v>16259</v>
      </c>
      <c r="N6">
        <v>1992</v>
      </c>
      <c r="O6">
        <v>1</v>
      </c>
      <c r="P6">
        <v>791</v>
      </c>
      <c r="R6" t="s">
        <v>33</v>
      </c>
      <c r="S6" t="s">
        <v>49</v>
      </c>
      <c r="T6" t="s">
        <v>50</v>
      </c>
      <c r="U6" t="s">
        <v>51</v>
      </c>
      <c r="V6" t="s">
        <v>35</v>
      </c>
      <c r="W6">
        <v>1211867</v>
      </c>
      <c r="X6" t="s">
        <v>36</v>
      </c>
      <c r="Y6" t="s">
        <v>37</v>
      </c>
      <c r="Z6">
        <v>47.624569000000001</v>
      </c>
      <c r="AA6">
        <v>-122.088713</v>
      </c>
    </row>
    <row r="7" spans="1:27" x14ac:dyDescent="0.25">
      <c r="A7" t="s">
        <v>27</v>
      </c>
      <c r="C7" t="s">
        <v>45</v>
      </c>
      <c r="D7" t="s">
        <v>52</v>
      </c>
      <c r="E7" t="s">
        <v>30</v>
      </c>
      <c r="F7" t="s">
        <v>31</v>
      </c>
      <c r="G7">
        <v>98008</v>
      </c>
      <c r="H7">
        <v>649800</v>
      </c>
      <c r="I7">
        <v>3</v>
      </c>
      <c r="J7">
        <v>1.75</v>
      </c>
      <c r="K7" t="s">
        <v>53</v>
      </c>
      <c r="L7">
        <v>1380</v>
      </c>
      <c r="M7">
        <v>9600</v>
      </c>
      <c r="N7">
        <v>1957</v>
      </c>
      <c r="O7">
        <v>1</v>
      </c>
      <c r="P7">
        <v>471</v>
      </c>
      <c r="R7" t="s">
        <v>33</v>
      </c>
      <c r="S7" t="s">
        <v>54</v>
      </c>
      <c r="T7" t="s">
        <v>55</v>
      </c>
      <c r="U7" t="s">
        <v>56</v>
      </c>
      <c r="V7" t="s">
        <v>35</v>
      </c>
      <c r="W7">
        <v>1214621</v>
      </c>
      <c r="X7" t="s">
        <v>36</v>
      </c>
      <c r="Y7" t="s">
        <v>37</v>
      </c>
      <c r="Z7">
        <v>47.604444899999997</v>
      </c>
      <c r="AA7">
        <v>-122.1282755</v>
      </c>
    </row>
    <row r="8" spans="1:27" x14ac:dyDescent="0.25">
      <c r="A8" t="s">
        <v>27</v>
      </c>
      <c r="C8" t="s">
        <v>45</v>
      </c>
      <c r="D8" t="s">
        <v>57</v>
      </c>
      <c r="E8" t="s">
        <v>30</v>
      </c>
      <c r="F8" t="s">
        <v>31</v>
      </c>
      <c r="G8">
        <v>98008</v>
      </c>
      <c r="H8">
        <v>2500000</v>
      </c>
      <c r="I8">
        <v>4</v>
      </c>
      <c r="J8">
        <v>3</v>
      </c>
      <c r="K8" t="s">
        <v>58</v>
      </c>
      <c r="L8">
        <v>2857</v>
      </c>
      <c r="M8">
        <v>37445</v>
      </c>
      <c r="N8">
        <v>1943</v>
      </c>
      <c r="O8">
        <v>1</v>
      </c>
      <c r="P8">
        <v>875</v>
      </c>
      <c r="R8" t="s">
        <v>33</v>
      </c>
      <c r="U8" t="s">
        <v>59</v>
      </c>
      <c r="V8" t="s">
        <v>35</v>
      </c>
      <c r="W8">
        <v>1215578</v>
      </c>
      <c r="X8" t="s">
        <v>36</v>
      </c>
      <c r="Y8" t="s">
        <v>37</v>
      </c>
      <c r="Z8">
        <v>47.592632199999997</v>
      </c>
      <c r="AA8">
        <v>-122.111548</v>
      </c>
    </row>
    <row r="9" spans="1:27" x14ac:dyDescent="0.25">
      <c r="A9" t="s">
        <v>27</v>
      </c>
      <c r="C9" t="s">
        <v>28</v>
      </c>
      <c r="D9" t="s">
        <v>60</v>
      </c>
      <c r="E9" t="s">
        <v>30</v>
      </c>
      <c r="F9" t="s">
        <v>31</v>
      </c>
      <c r="G9">
        <v>98005</v>
      </c>
      <c r="H9">
        <v>411500</v>
      </c>
      <c r="I9">
        <v>2</v>
      </c>
      <c r="J9">
        <v>1</v>
      </c>
      <c r="K9" t="s">
        <v>30</v>
      </c>
      <c r="L9">
        <v>856</v>
      </c>
      <c r="N9">
        <v>1986</v>
      </c>
      <c r="O9">
        <v>1</v>
      </c>
      <c r="P9">
        <v>481</v>
      </c>
      <c r="Q9">
        <v>449</v>
      </c>
      <c r="R9" t="s">
        <v>33</v>
      </c>
      <c r="U9" t="s">
        <v>61</v>
      </c>
      <c r="V9" t="s">
        <v>35</v>
      </c>
      <c r="W9">
        <v>1211874</v>
      </c>
      <c r="X9" t="s">
        <v>36</v>
      </c>
      <c r="Y9" t="s">
        <v>37</v>
      </c>
      <c r="Z9">
        <v>47.618926799999997</v>
      </c>
      <c r="AA9">
        <v>-122.1704435</v>
      </c>
    </row>
    <row r="10" spans="1:27" x14ac:dyDescent="0.25">
      <c r="A10" t="s">
        <v>27</v>
      </c>
      <c r="C10" t="s">
        <v>28</v>
      </c>
      <c r="D10" t="s">
        <v>62</v>
      </c>
      <c r="E10" t="s">
        <v>30</v>
      </c>
      <c r="F10" t="s">
        <v>31</v>
      </c>
      <c r="G10">
        <v>98004</v>
      </c>
      <c r="H10">
        <v>369900</v>
      </c>
      <c r="I10">
        <v>2</v>
      </c>
      <c r="J10">
        <v>1</v>
      </c>
      <c r="K10" t="s">
        <v>63</v>
      </c>
      <c r="L10">
        <v>1105</v>
      </c>
      <c r="M10">
        <v>497890</v>
      </c>
      <c r="N10">
        <v>1975</v>
      </c>
      <c r="O10">
        <v>2</v>
      </c>
      <c r="P10">
        <v>335</v>
      </c>
      <c r="Q10">
        <v>436</v>
      </c>
      <c r="R10" t="s">
        <v>33</v>
      </c>
      <c r="U10" t="s">
        <v>64</v>
      </c>
      <c r="V10" t="s">
        <v>35</v>
      </c>
      <c r="W10">
        <v>1214873</v>
      </c>
      <c r="X10" t="s">
        <v>36</v>
      </c>
      <c r="Y10" t="s">
        <v>37</v>
      </c>
      <c r="Z10">
        <v>47.642697800000001</v>
      </c>
      <c r="AA10">
        <v>-122.1946135</v>
      </c>
    </row>
    <row r="11" spans="1:27" x14ac:dyDescent="0.25">
      <c r="A11" t="s">
        <v>27</v>
      </c>
      <c r="C11" t="s">
        <v>45</v>
      </c>
      <c r="D11" t="s">
        <v>65</v>
      </c>
      <c r="E11" t="s">
        <v>30</v>
      </c>
      <c r="F11" t="s">
        <v>31</v>
      </c>
      <c r="G11">
        <v>98004</v>
      </c>
      <c r="H11">
        <v>1400000</v>
      </c>
      <c r="I11">
        <v>3</v>
      </c>
      <c r="J11">
        <v>2</v>
      </c>
      <c r="K11" t="s">
        <v>66</v>
      </c>
      <c r="L11">
        <v>2460</v>
      </c>
      <c r="M11">
        <v>9799</v>
      </c>
      <c r="N11">
        <v>1955</v>
      </c>
      <c r="O11">
        <v>2</v>
      </c>
      <c r="P11">
        <v>569</v>
      </c>
      <c r="R11" t="s">
        <v>33</v>
      </c>
      <c r="U11" t="s">
        <v>67</v>
      </c>
      <c r="V11" t="s">
        <v>35</v>
      </c>
      <c r="W11">
        <v>1214720</v>
      </c>
      <c r="X11" t="s">
        <v>36</v>
      </c>
      <c r="Y11" t="s">
        <v>37</v>
      </c>
      <c r="Z11">
        <v>47.624819000000002</v>
      </c>
      <c r="AA11">
        <v>-122.19432209999999</v>
      </c>
    </row>
    <row r="12" spans="1:27" x14ac:dyDescent="0.25">
      <c r="A12" t="s">
        <v>27</v>
      </c>
      <c r="C12" t="s">
        <v>45</v>
      </c>
      <c r="D12" t="s">
        <v>68</v>
      </c>
      <c r="E12" t="s">
        <v>30</v>
      </c>
      <c r="F12" t="s">
        <v>31</v>
      </c>
      <c r="G12">
        <v>98008</v>
      </c>
      <c r="H12">
        <v>949950</v>
      </c>
      <c r="I12">
        <v>4</v>
      </c>
      <c r="J12">
        <v>2.5</v>
      </c>
      <c r="K12" t="s">
        <v>69</v>
      </c>
      <c r="L12">
        <v>2740</v>
      </c>
      <c r="M12">
        <v>11160</v>
      </c>
      <c r="N12">
        <v>1974</v>
      </c>
      <c r="O12">
        <v>3</v>
      </c>
      <c r="P12">
        <v>347</v>
      </c>
      <c r="R12" t="s">
        <v>33</v>
      </c>
      <c r="U12" t="s">
        <v>70</v>
      </c>
      <c r="V12" t="s">
        <v>35</v>
      </c>
      <c r="W12">
        <v>1213435</v>
      </c>
      <c r="X12" t="s">
        <v>36</v>
      </c>
      <c r="Y12" t="s">
        <v>37</v>
      </c>
      <c r="Z12">
        <v>47.618745699999998</v>
      </c>
      <c r="AA12">
        <v>-122.10202169999999</v>
      </c>
    </row>
    <row r="13" spans="1:27" x14ac:dyDescent="0.25">
      <c r="A13" t="s">
        <v>27</v>
      </c>
      <c r="C13" t="s">
        <v>38</v>
      </c>
      <c r="D13" t="s">
        <v>71</v>
      </c>
      <c r="E13" t="s">
        <v>30</v>
      </c>
      <c r="F13" t="s">
        <v>31</v>
      </c>
      <c r="G13">
        <v>98007</v>
      </c>
      <c r="H13">
        <v>750000</v>
      </c>
      <c r="I13">
        <v>3</v>
      </c>
      <c r="J13">
        <v>3</v>
      </c>
      <c r="K13" t="s">
        <v>72</v>
      </c>
      <c r="L13">
        <v>2437</v>
      </c>
      <c r="M13">
        <v>976179</v>
      </c>
      <c r="N13">
        <v>1973</v>
      </c>
      <c r="O13">
        <v>3</v>
      </c>
      <c r="P13">
        <v>308</v>
      </c>
      <c r="Q13">
        <v>525</v>
      </c>
      <c r="R13" t="s">
        <v>33</v>
      </c>
      <c r="U13" t="s">
        <v>73</v>
      </c>
      <c r="V13" t="s">
        <v>35</v>
      </c>
      <c r="W13">
        <v>1214354</v>
      </c>
      <c r="X13" t="s">
        <v>36</v>
      </c>
      <c r="Y13" t="s">
        <v>37</v>
      </c>
      <c r="Z13">
        <v>47.612362599999997</v>
      </c>
      <c r="AA13">
        <v>-122.14984080000001</v>
      </c>
    </row>
    <row r="14" spans="1:27" x14ac:dyDescent="0.25">
      <c r="A14" t="s">
        <v>27</v>
      </c>
      <c r="C14" t="s">
        <v>45</v>
      </c>
      <c r="D14" t="s">
        <v>74</v>
      </c>
      <c r="E14" t="s">
        <v>30</v>
      </c>
      <c r="F14" t="s">
        <v>31</v>
      </c>
      <c r="G14">
        <v>98004</v>
      </c>
      <c r="H14">
        <v>2689950</v>
      </c>
      <c r="I14">
        <v>5</v>
      </c>
      <c r="J14">
        <v>4</v>
      </c>
      <c r="K14" t="s">
        <v>30</v>
      </c>
      <c r="L14">
        <v>4304</v>
      </c>
      <c r="M14">
        <v>9450</v>
      </c>
      <c r="N14">
        <v>2017</v>
      </c>
      <c r="O14">
        <v>3</v>
      </c>
      <c r="P14">
        <v>625</v>
      </c>
      <c r="R14" t="s">
        <v>33</v>
      </c>
      <c r="U14" t="s">
        <v>75</v>
      </c>
      <c r="V14" t="s">
        <v>35</v>
      </c>
      <c r="W14">
        <v>1214793</v>
      </c>
      <c r="X14" t="s">
        <v>36</v>
      </c>
      <c r="Y14" t="s">
        <v>37</v>
      </c>
      <c r="Z14">
        <v>47.595880800000003</v>
      </c>
      <c r="AA14">
        <v>-122.2015578</v>
      </c>
    </row>
    <row r="15" spans="1:27" x14ac:dyDescent="0.25">
      <c r="A15" t="s">
        <v>27</v>
      </c>
      <c r="C15" t="s">
        <v>45</v>
      </c>
      <c r="D15" t="s">
        <v>76</v>
      </c>
      <c r="E15" t="s">
        <v>30</v>
      </c>
      <c r="F15" t="s">
        <v>31</v>
      </c>
      <c r="G15">
        <v>98006</v>
      </c>
      <c r="H15">
        <v>850000</v>
      </c>
      <c r="I15">
        <v>3</v>
      </c>
      <c r="J15">
        <v>2.25</v>
      </c>
      <c r="K15" t="s">
        <v>77</v>
      </c>
      <c r="L15">
        <v>2120</v>
      </c>
      <c r="M15">
        <v>4192</v>
      </c>
      <c r="N15">
        <v>1999</v>
      </c>
      <c r="O15">
        <v>3</v>
      </c>
      <c r="P15">
        <v>401</v>
      </c>
      <c r="Q15">
        <v>150</v>
      </c>
      <c r="R15" t="s">
        <v>33</v>
      </c>
      <c r="U15" t="s">
        <v>78</v>
      </c>
      <c r="V15" t="s">
        <v>35</v>
      </c>
      <c r="W15">
        <v>1214809</v>
      </c>
      <c r="X15" t="s">
        <v>36</v>
      </c>
      <c r="Y15" t="s">
        <v>37</v>
      </c>
      <c r="Z15">
        <v>47.543514999999999</v>
      </c>
      <c r="AA15">
        <v>-122.17152900000001</v>
      </c>
    </row>
    <row r="16" spans="1:27" x14ac:dyDescent="0.25">
      <c r="A16" t="s">
        <v>27</v>
      </c>
      <c r="C16" t="s">
        <v>45</v>
      </c>
      <c r="D16" t="s">
        <v>79</v>
      </c>
      <c r="E16" t="s">
        <v>30</v>
      </c>
      <c r="F16" t="s">
        <v>31</v>
      </c>
      <c r="G16">
        <v>98006</v>
      </c>
      <c r="H16">
        <v>2350000</v>
      </c>
      <c r="I16">
        <v>6</v>
      </c>
      <c r="J16">
        <v>4</v>
      </c>
      <c r="K16" t="s">
        <v>80</v>
      </c>
      <c r="L16">
        <v>5780</v>
      </c>
      <c r="M16">
        <v>20908</v>
      </c>
      <c r="N16">
        <v>1988</v>
      </c>
      <c r="O16">
        <v>3</v>
      </c>
      <c r="P16">
        <v>407</v>
      </c>
      <c r="R16" t="s">
        <v>33</v>
      </c>
      <c r="U16" t="s">
        <v>81</v>
      </c>
      <c r="V16" t="s">
        <v>35</v>
      </c>
      <c r="W16">
        <v>1212678</v>
      </c>
      <c r="X16" t="s">
        <v>36</v>
      </c>
      <c r="Y16" t="s">
        <v>37</v>
      </c>
      <c r="Z16">
        <v>47.564030000000002</v>
      </c>
      <c r="AA16">
        <v>-122.164726</v>
      </c>
    </row>
    <row r="17" spans="1:27" x14ac:dyDescent="0.25">
      <c r="A17" t="s">
        <v>27</v>
      </c>
      <c r="C17" t="s">
        <v>28</v>
      </c>
      <c r="D17" t="s">
        <v>82</v>
      </c>
      <c r="E17" t="s">
        <v>30</v>
      </c>
      <c r="F17" t="s">
        <v>31</v>
      </c>
      <c r="G17">
        <v>98006</v>
      </c>
      <c r="H17">
        <v>359000</v>
      </c>
      <c r="I17">
        <v>2</v>
      </c>
      <c r="J17">
        <v>1.75</v>
      </c>
      <c r="K17" t="s">
        <v>83</v>
      </c>
      <c r="L17">
        <v>1001</v>
      </c>
      <c r="M17">
        <v>468270</v>
      </c>
      <c r="N17">
        <v>1979</v>
      </c>
      <c r="O17">
        <v>4</v>
      </c>
      <c r="P17">
        <v>359</v>
      </c>
      <c r="Q17">
        <v>364</v>
      </c>
      <c r="R17" t="s">
        <v>33</v>
      </c>
      <c r="U17" t="s">
        <v>84</v>
      </c>
      <c r="V17" t="s">
        <v>35</v>
      </c>
      <c r="W17">
        <v>1210212</v>
      </c>
      <c r="X17" t="s">
        <v>36</v>
      </c>
      <c r="Y17" t="s">
        <v>37</v>
      </c>
      <c r="Z17">
        <v>47.568161799999999</v>
      </c>
      <c r="AA17">
        <v>-122.1356238</v>
      </c>
    </row>
    <row r="18" spans="1:27" x14ac:dyDescent="0.25">
      <c r="A18" t="s">
        <v>27</v>
      </c>
      <c r="C18" t="s">
        <v>45</v>
      </c>
      <c r="D18" t="s">
        <v>85</v>
      </c>
      <c r="E18" t="s">
        <v>30</v>
      </c>
      <c r="F18" t="s">
        <v>31</v>
      </c>
      <c r="G18">
        <v>98005</v>
      </c>
      <c r="H18">
        <v>888000</v>
      </c>
      <c r="I18">
        <v>3</v>
      </c>
      <c r="J18">
        <v>1.75</v>
      </c>
      <c r="K18" t="s">
        <v>32</v>
      </c>
      <c r="L18">
        <v>1919</v>
      </c>
      <c r="M18">
        <v>8297</v>
      </c>
      <c r="N18">
        <v>1968</v>
      </c>
      <c r="O18">
        <v>4</v>
      </c>
      <c r="P18">
        <v>463</v>
      </c>
      <c r="R18" t="s">
        <v>33</v>
      </c>
      <c r="U18" t="s">
        <v>86</v>
      </c>
      <c r="V18" t="s">
        <v>35</v>
      </c>
      <c r="W18">
        <v>1211688</v>
      </c>
      <c r="X18" t="s">
        <v>36</v>
      </c>
      <c r="Y18" t="s">
        <v>37</v>
      </c>
      <c r="Z18">
        <v>47.587532000000003</v>
      </c>
      <c r="AA18">
        <v>-122.171319</v>
      </c>
    </row>
    <row r="19" spans="1:27" x14ac:dyDescent="0.25">
      <c r="A19" t="s">
        <v>27</v>
      </c>
      <c r="C19" t="s">
        <v>28</v>
      </c>
      <c r="D19" t="s">
        <v>87</v>
      </c>
      <c r="E19" t="s">
        <v>30</v>
      </c>
      <c r="F19" t="s">
        <v>31</v>
      </c>
      <c r="G19">
        <v>98005</v>
      </c>
      <c r="H19">
        <v>655000</v>
      </c>
      <c r="I19">
        <v>2</v>
      </c>
      <c r="J19">
        <v>1.75</v>
      </c>
      <c r="K19" t="s">
        <v>30</v>
      </c>
      <c r="L19">
        <v>1351</v>
      </c>
      <c r="M19">
        <v>155556</v>
      </c>
      <c r="N19">
        <v>1998</v>
      </c>
      <c r="O19">
        <v>4</v>
      </c>
      <c r="P19">
        <v>485</v>
      </c>
      <c r="Q19">
        <v>411</v>
      </c>
      <c r="R19" t="s">
        <v>33</v>
      </c>
      <c r="U19" t="s">
        <v>88</v>
      </c>
      <c r="V19" t="s">
        <v>35</v>
      </c>
      <c r="W19">
        <v>1214427</v>
      </c>
      <c r="X19" t="s">
        <v>36</v>
      </c>
      <c r="Y19" t="s">
        <v>37</v>
      </c>
      <c r="Z19">
        <v>47.594474599999998</v>
      </c>
      <c r="AA19">
        <v>-122.1619962</v>
      </c>
    </row>
    <row r="20" spans="1:27" x14ac:dyDescent="0.25">
      <c r="A20" t="s">
        <v>27</v>
      </c>
      <c r="C20" t="s">
        <v>45</v>
      </c>
      <c r="D20" t="s">
        <v>89</v>
      </c>
      <c r="E20" t="s">
        <v>30</v>
      </c>
      <c r="F20" t="s">
        <v>31</v>
      </c>
      <c r="G20">
        <v>98005</v>
      </c>
      <c r="H20">
        <v>799000</v>
      </c>
      <c r="I20">
        <v>3</v>
      </c>
      <c r="J20">
        <v>1.75</v>
      </c>
      <c r="K20" t="s">
        <v>90</v>
      </c>
      <c r="L20">
        <v>1640</v>
      </c>
      <c r="M20">
        <v>10399</v>
      </c>
      <c r="N20">
        <v>1967</v>
      </c>
      <c r="O20">
        <v>4</v>
      </c>
      <c r="P20">
        <v>487</v>
      </c>
      <c r="R20" t="s">
        <v>33</v>
      </c>
      <c r="U20" t="s">
        <v>91</v>
      </c>
      <c r="V20" t="s">
        <v>35</v>
      </c>
      <c r="W20">
        <v>1212336</v>
      </c>
      <c r="X20" t="s">
        <v>36</v>
      </c>
      <c r="Y20" t="s">
        <v>37</v>
      </c>
      <c r="Z20">
        <v>47.638289299999997</v>
      </c>
      <c r="AA20">
        <v>-122.1701075</v>
      </c>
    </row>
    <row r="21" spans="1:27" x14ac:dyDescent="0.25">
      <c r="A21" t="s">
        <v>27</v>
      </c>
      <c r="C21" t="s">
        <v>38</v>
      </c>
      <c r="D21" t="s">
        <v>92</v>
      </c>
      <c r="E21" t="s">
        <v>30</v>
      </c>
      <c r="F21" t="s">
        <v>31</v>
      </c>
      <c r="G21">
        <v>98007</v>
      </c>
      <c r="H21">
        <v>410000</v>
      </c>
      <c r="I21">
        <v>2</v>
      </c>
      <c r="J21">
        <v>2.25</v>
      </c>
      <c r="K21" t="s">
        <v>93</v>
      </c>
      <c r="L21">
        <v>1308</v>
      </c>
      <c r="N21">
        <v>1979</v>
      </c>
      <c r="O21">
        <v>4</v>
      </c>
      <c r="P21">
        <v>313</v>
      </c>
      <c r="Q21">
        <v>428</v>
      </c>
      <c r="R21" t="s">
        <v>33</v>
      </c>
      <c r="U21" t="s">
        <v>94</v>
      </c>
      <c r="V21" t="s">
        <v>35</v>
      </c>
      <c r="W21">
        <v>1213936</v>
      </c>
      <c r="X21" t="s">
        <v>36</v>
      </c>
      <c r="Y21" t="s">
        <v>37</v>
      </c>
      <c r="Z21">
        <v>47.647570799999997</v>
      </c>
      <c r="AA21">
        <v>-122.1470269</v>
      </c>
    </row>
    <row r="22" spans="1:27" x14ac:dyDescent="0.25">
      <c r="A22" t="s">
        <v>27</v>
      </c>
      <c r="C22" t="s">
        <v>38</v>
      </c>
      <c r="D22" t="s">
        <v>95</v>
      </c>
      <c r="E22" t="s">
        <v>30</v>
      </c>
      <c r="F22" t="s">
        <v>31</v>
      </c>
      <c r="G22">
        <v>98006</v>
      </c>
      <c r="H22">
        <v>549000</v>
      </c>
      <c r="I22">
        <v>2</v>
      </c>
      <c r="J22">
        <v>2.25</v>
      </c>
      <c r="K22" t="s">
        <v>77</v>
      </c>
      <c r="L22">
        <v>1750</v>
      </c>
      <c r="M22">
        <v>2634</v>
      </c>
      <c r="N22">
        <v>1986</v>
      </c>
      <c r="O22">
        <v>4</v>
      </c>
      <c r="P22">
        <v>314</v>
      </c>
      <c r="Q22">
        <v>535</v>
      </c>
      <c r="R22" t="s">
        <v>33</v>
      </c>
      <c r="U22" t="s">
        <v>96</v>
      </c>
      <c r="V22" t="s">
        <v>35</v>
      </c>
      <c r="W22">
        <v>1212905</v>
      </c>
      <c r="X22" t="s">
        <v>36</v>
      </c>
      <c r="Y22" t="s">
        <v>37</v>
      </c>
      <c r="Z22">
        <v>47.545054</v>
      </c>
      <c r="AA22">
        <v>-122.187175</v>
      </c>
    </row>
    <row r="23" spans="1:27" x14ac:dyDescent="0.25">
      <c r="A23" t="s">
        <v>27</v>
      </c>
      <c r="C23" t="s">
        <v>28</v>
      </c>
      <c r="D23" t="s">
        <v>97</v>
      </c>
      <c r="E23" t="s">
        <v>30</v>
      </c>
      <c r="F23" t="s">
        <v>31</v>
      </c>
      <c r="G23">
        <v>98004</v>
      </c>
      <c r="H23">
        <v>352800</v>
      </c>
      <c r="I23">
        <v>0</v>
      </c>
      <c r="J23">
        <v>1</v>
      </c>
      <c r="K23" t="s">
        <v>43</v>
      </c>
      <c r="L23">
        <v>441</v>
      </c>
      <c r="N23">
        <v>2001</v>
      </c>
      <c r="O23">
        <v>5</v>
      </c>
      <c r="P23">
        <v>800</v>
      </c>
      <c r="Q23">
        <v>271</v>
      </c>
      <c r="R23" t="s">
        <v>33</v>
      </c>
      <c r="U23" t="s">
        <v>98</v>
      </c>
      <c r="V23" t="s">
        <v>35</v>
      </c>
      <c r="W23">
        <v>1214325</v>
      </c>
      <c r="X23" t="s">
        <v>36</v>
      </c>
      <c r="Y23" t="s">
        <v>37</v>
      </c>
      <c r="Z23">
        <v>47.620419400000003</v>
      </c>
      <c r="AA23">
        <v>-122.19316360000001</v>
      </c>
    </row>
    <row r="24" spans="1:27" x14ac:dyDescent="0.25">
      <c r="A24" t="s">
        <v>27</v>
      </c>
      <c r="C24" t="s">
        <v>45</v>
      </c>
      <c r="D24" t="s">
        <v>99</v>
      </c>
      <c r="E24" t="s">
        <v>30</v>
      </c>
      <c r="F24" t="s">
        <v>31</v>
      </c>
      <c r="G24">
        <v>98006</v>
      </c>
      <c r="H24">
        <v>1498000</v>
      </c>
      <c r="I24">
        <v>5</v>
      </c>
      <c r="J24">
        <v>3.25</v>
      </c>
      <c r="K24" t="s">
        <v>30</v>
      </c>
      <c r="L24">
        <v>4560</v>
      </c>
      <c r="M24">
        <v>18750</v>
      </c>
      <c r="N24">
        <v>1967</v>
      </c>
      <c r="O24">
        <v>5</v>
      </c>
      <c r="P24">
        <v>329</v>
      </c>
      <c r="R24" t="s">
        <v>33</v>
      </c>
      <c r="U24" t="s">
        <v>100</v>
      </c>
      <c r="V24" t="s">
        <v>35</v>
      </c>
      <c r="W24">
        <v>1214297</v>
      </c>
      <c r="X24" t="s">
        <v>36</v>
      </c>
      <c r="Y24" t="s">
        <v>37</v>
      </c>
      <c r="Z24">
        <v>47.558588499999999</v>
      </c>
      <c r="AA24">
        <v>-122.14274949999999</v>
      </c>
    </row>
    <row r="25" spans="1:27" x14ac:dyDescent="0.25">
      <c r="A25" t="s">
        <v>27</v>
      </c>
      <c r="C25" t="s">
        <v>28</v>
      </c>
      <c r="D25" t="s">
        <v>101</v>
      </c>
      <c r="E25" t="s">
        <v>30</v>
      </c>
      <c r="F25" t="s">
        <v>31</v>
      </c>
      <c r="G25">
        <v>98007</v>
      </c>
      <c r="H25">
        <v>250000</v>
      </c>
      <c r="I25">
        <v>1</v>
      </c>
      <c r="J25">
        <v>1</v>
      </c>
      <c r="K25" t="s">
        <v>93</v>
      </c>
      <c r="L25">
        <v>639</v>
      </c>
      <c r="N25">
        <v>1979</v>
      </c>
      <c r="O25">
        <v>5</v>
      </c>
      <c r="P25">
        <v>391</v>
      </c>
      <c r="Q25">
        <v>215</v>
      </c>
      <c r="R25" t="s">
        <v>33</v>
      </c>
      <c r="U25" t="s">
        <v>102</v>
      </c>
      <c r="V25" t="s">
        <v>35</v>
      </c>
      <c r="W25">
        <v>1213998</v>
      </c>
      <c r="X25" t="s">
        <v>36</v>
      </c>
      <c r="Y25" t="s">
        <v>37</v>
      </c>
      <c r="Z25">
        <v>47.654803000000001</v>
      </c>
      <c r="AA25">
        <v>-122.144687</v>
      </c>
    </row>
    <row r="26" spans="1:27" x14ac:dyDescent="0.25">
      <c r="A26" t="s">
        <v>27</v>
      </c>
      <c r="C26" t="s">
        <v>28</v>
      </c>
      <c r="D26" t="s">
        <v>103</v>
      </c>
      <c r="E26" t="s">
        <v>30</v>
      </c>
      <c r="F26" t="s">
        <v>31</v>
      </c>
      <c r="G26">
        <v>98006</v>
      </c>
      <c r="H26">
        <v>269990</v>
      </c>
      <c r="I26">
        <v>1</v>
      </c>
      <c r="J26">
        <v>1</v>
      </c>
      <c r="K26" t="s">
        <v>104</v>
      </c>
      <c r="L26">
        <v>690</v>
      </c>
      <c r="N26">
        <v>1984</v>
      </c>
      <c r="O26">
        <v>5</v>
      </c>
      <c r="P26">
        <v>391</v>
      </c>
      <c r="Q26">
        <v>227</v>
      </c>
      <c r="R26" t="s">
        <v>33</v>
      </c>
      <c r="U26" t="s">
        <v>105</v>
      </c>
      <c r="V26" t="s">
        <v>35</v>
      </c>
      <c r="W26">
        <v>1213885</v>
      </c>
      <c r="X26" t="s">
        <v>36</v>
      </c>
      <c r="Y26" t="s">
        <v>37</v>
      </c>
      <c r="Z26">
        <v>47.572698500000001</v>
      </c>
      <c r="AA26">
        <v>-122.1675948</v>
      </c>
    </row>
    <row r="27" spans="1:27" x14ac:dyDescent="0.25">
      <c r="A27" t="s">
        <v>27</v>
      </c>
      <c r="C27" t="s">
        <v>45</v>
      </c>
      <c r="D27" t="s">
        <v>106</v>
      </c>
      <c r="E27" t="s">
        <v>30</v>
      </c>
      <c r="F27" t="s">
        <v>31</v>
      </c>
      <c r="G27">
        <v>98006</v>
      </c>
      <c r="H27">
        <v>999950</v>
      </c>
      <c r="I27">
        <v>4</v>
      </c>
      <c r="J27">
        <v>3</v>
      </c>
      <c r="K27" t="s">
        <v>30</v>
      </c>
      <c r="L27">
        <v>3400</v>
      </c>
      <c r="M27">
        <v>13062</v>
      </c>
      <c r="N27">
        <v>1982</v>
      </c>
      <c r="O27">
        <v>5</v>
      </c>
      <c r="P27">
        <v>294</v>
      </c>
      <c r="R27" t="s">
        <v>33</v>
      </c>
      <c r="U27" t="s">
        <v>107</v>
      </c>
      <c r="V27" t="s">
        <v>35</v>
      </c>
      <c r="W27">
        <v>1212839</v>
      </c>
      <c r="X27" t="s">
        <v>36</v>
      </c>
      <c r="Y27" t="s">
        <v>37</v>
      </c>
      <c r="Z27">
        <v>47.549242599999999</v>
      </c>
      <c r="AA27">
        <v>-122.1513638</v>
      </c>
    </row>
    <row r="28" spans="1:27" x14ac:dyDescent="0.25">
      <c r="A28" t="s">
        <v>27</v>
      </c>
      <c r="C28" t="s">
        <v>38</v>
      </c>
      <c r="D28" t="s">
        <v>108</v>
      </c>
      <c r="E28" t="s">
        <v>30</v>
      </c>
      <c r="F28" t="s">
        <v>31</v>
      </c>
      <c r="G28">
        <v>98006</v>
      </c>
      <c r="H28">
        <v>685000</v>
      </c>
      <c r="I28">
        <v>3</v>
      </c>
      <c r="J28">
        <v>2.5</v>
      </c>
      <c r="K28" t="s">
        <v>109</v>
      </c>
      <c r="L28">
        <v>2146</v>
      </c>
      <c r="N28">
        <v>1999</v>
      </c>
      <c r="O28">
        <v>5</v>
      </c>
      <c r="P28">
        <v>319</v>
      </c>
      <c r="Q28">
        <v>349</v>
      </c>
      <c r="R28" t="s">
        <v>33</v>
      </c>
      <c r="U28" t="s">
        <v>110</v>
      </c>
      <c r="V28" t="s">
        <v>35</v>
      </c>
      <c r="W28">
        <v>1213577</v>
      </c>
      <c r="X28" t="s">
        <v>36</v>
      </c>
      <c r="Y28" t="s">
        <v>37</v>
      </c>
      <c r="Z28">
        <v>47.5425428</v>
      </c>
      <c r="AA28">
        <v>-122.1253869</v>
      </c>
    </row>
    <row r="29" spans="1:27" x14ac:dyDescent="0.25">
      <c r="A29" t="s">
        <v>27</v>
      </c>
      <c r="C29" t="s">
        <v>45</v>
      </c>
      <c r="D29" t="s">
        <v>111</v>
      </c>
      <c r="E29" t="s">
        <v>30</v>
      </c>
      <c r="F29" t="s">
        <v>31</v>
      </c>
      <c r="G29">
        <v>98005</v>
      </c>
      <c r="H29">
        <v>899000</v>
      </c>
      <c r="I29">
        <v>3</v>
      </c>
      <c r="J29">
        <v>2.5</v>
      </c>
      <c r="K29" t="s">
        <v>32</v>
      </c>
      <c r="L29">
        <v>1970</v>
      </c>
      <c r="M29">
        <v>3502</v>
      </c>
      <c r="N29">
        <v>2000</v>
      </c>
      <c r="O29">
        <v>5</v>
      </c>
      <c r="P29">
        <v>456</v>
      </c>
      <c r="Q29">
        <v>66</v>
      </c>
      <c r="R29" t="s">
        <v>33</v>
      </c>
      <c r="U29" t="s">
        <v>112</v>
      </c>
      <c r="V29" t="s">
        <v>35</v>
      </c>
      <c r="W29">
        <v>1212966</v>
      </c>
      <c r="X29" t="s">
        <v>36</v>
      </c>
      <c r="Y29" t="s">
        <v>37</v>
      </c>
      <c r="Z29">
        <v>47.588408999999999</v>
      </c>
      <c r="AA29">
        <v>-122.16510700000001</v>
      </c>
    </row>
    <row r="30" spans="1:27" x14ac:dyDescent="0.25">
      <c r="A30" t="s">
        <v>27</v>
      </c>
      <c r="C30" t="s">
        <v>38</v>
      </c>
      <c r="D30" t="s">
        <v>113</v>
      </c>
      <c r="E30" t="s">
        <v>30</v>
      </c>
      <c r="F30" t="s">
        <v>31</v>
      </c>
      <c r="G30">
        <v>98004</v>
      </c>
      <c r="H30">
        <v>1188000</v>
      </c>
      <c r="I30">
        <v>3</v>
      </c>
      <c r="J30">
        <v>2.25</v>
      </c>
      <c r="K30" t="s">
        <v>66</v>
      </c>
      <c r="L30">
        <v>2303</v>
      </c>
      <c r="N30">
        <v>1980</v>
      </c>
      <c r="O30">
        <v>5</v>
      </c>
      <c r="P30">
        <v>516</v>
      </c>
      <c r="Q30">
        <v>775</v>
      </c>
      <c r="R30" t="s">
        <v>33</v>
      </c>
      <c r="U30" t="s">
        <v>114</v>
      </c>
      <c r="V30" t="s">
        <v>35</v>
      </c>
      <c r="W30">
        <v>1207704</v>
      </c>
      <c r="X30" t="s">
        <v>36</v>
      </c>
      <c r="Y30" t="s">
        <v>37</v>
      </c>
      <c r="Z30">
        <v>47.627416099999998</v>
      </c>
      <c r="AA30">
        <v>-122.2040488</v>
      </c>
    </row>
    <row r="31" spans="1:27" x14ac:dyDescent="0.25">
      <c r="A31" t="s">
        <v>27</v>
      </c>
      <c r="C31" t="s">
        <v>45</v>
      </c>
      <c r="D31" t="s">
        <v>115</v>
      </c>
      <c r="E31" t="s">
        <v>30</v>
      </c>
      <c r="F31" t="s">
        <v>31</v>
      </c>
      <c r="G31">
        <v>98006</v>
      </c>
      <c r="H31">
        <v>949950</v>
      </c>
      <c r="I31">
        <v>6</v>
      </c>
      <c r="J31">
        <v>3</v>
      </c>
      <c r="K31" t="s">
        <v>83</v>
      </c>
      <c r="L31">
        <v>2300</v>
      </c>
      <c r="M31">
        <v>13503</v>
      </c>
      <c r="N31">
        <v>1955</v>
      </c>
      <c r="O31">
        <v>5</v>
      </c>
      <c r="P31">
        <v>413</v>
      </c>
      <c r="R31" t="s">
        <v>33</v>
      </c>
      <c r="U31" t="s">
        <v>116</v>
      </c>
      <c r="V31" t="s">
        <v>35</v>
      </c>
      <c r="W31">
        <v>1213838</v>
      </c>
      <c r="X31" t="s">
        <v>36</v>
      </c>
      <c r="Y31" t="s">
        <v>37</v>
      </c>
      <c r="Z31">
        <v>47.563783899999997</v>
      </c>
      <c r="AA31">
        <v>-122.13841530000001</v>
      </c>
    </row>
    <row r="32" spans="1:27" x14ac:dyDescent="0.25">
      <c r="A32" t="s">
        <v>27</v>
      </c>
      <c r="C32" t="s">
        <v>45</v>
      </c>
      <c r="D32" t="s">
        <v>117</v>
      </c>
      <c r="E32" t="s">
        <v>30</v>
      </c>
      <c r="F32" t="s">
        <v>31</v>
      </c>
      <c r="G32">
        <v>98004</v>
      </c>
      <c r="H32">
        <v>1490000</v>
      </c>
      <c r="I32">
        <v>3</v>
      </c>
      <c r="J32">
        <v>1.75</v>
      </c>
      <c r="K32" t="s">
        <v>118</v>
      </c>
      <c r="L32">
        <v>2020</v>
      </c>
      <c r="M32">
        <v>8515</v>
      </c>
      <c r="N32">
        <v>1961</v>
      </c>
      <c r="O32">
        <v>6</v>
      </c>
      <c r="P32">
        <v>738</v>
      </c>
      <c r="R32" t="s">
        <v>33</v>
      </c>
      <c r="U32" t="s">
        <v>119</v>
      </c>
      <c r="V32" t="s">
        <v>35</v>
      </c>
      <c r="W32">
        <v>1211469</v>
      </c>
      <c r="X32" t="s">
        <v>36</v>
      </c>
      <c r="Y32" t="s">
        <v>37</v>
      </c>
      <c r="Z32">
        <v>47.602643</v>
      </c>
      <c r="AA32">
        <v>-122.1938437</v>
      </c>
    </row>
    <row r="33" spans="1:27" x14ac:dyDescent="0.25">
      <c r="A33" t="s">
        <v>27</v>
      </c>
      <c r="C33" t="s">
        <v>28</v>
      </c>
      <c r="D33" t="s">
        <v>120</v>
      </c>
      <c r="E33" t="s">
        <v>30</v>
      </c>
      <c r="F33" t="s">
        <v>31</v>
      </c>
      <c r="G33">
        <v>98005</v>
      </c>
      <c r="H33">
        <v>374950</v>
      </c>
      <c r="I33">
        <v>2</v>
      </c>
      <c r="J33">
        <v>1</v>
      </c>
      <c r="K33" t="s">
        <v>121</v>
      </c>
      <c r="L33">
        <v>922</v>
      </c>
      <c r="N33">
        <v>1969</v>
      </c>
      <c r="O33">
        <v>6</v>
      </c>
      <c r="P33">
        <v>407</v>
      </c>
      <c r="Q33">
        <v>401</v>
      </c>
      <c r="R33" t="s">
        <v>33</v>
      </c>
      <c r="U33" t="s">
        <v>122</v>
      </c>
      <c r="V33" t="s">
        <v>35</v>
      </c>
      <c r="W33">
        <v>1213334</v>
      </c>
      <c r="X33" t="s">
        <v>36</v>
      </c>
      <c r="Y33" t="s">
        <v>37</v>
      </c>
      <c r="Z33">
        <v>47.617976400000003</v>
      </c>
      <c r="AA33">
        <v>-122.17049369999999</v>
      </c>
    </row>
    <row r="34" spans="1:27" x14ac:dyDescent="0.25">
      <c r="A34" t="s">
        <v>27</v>
      </c>
      <c r="C34" t="s">
        <v>45</v>
      </c>
      <c r="D34" t="s">
        <v>123</v>
      </c>
      <c r="E34" t="s">
        <v>30</v>
      </c>
      <c r="F34" t="s">
        <v>31</v>
      </c>
      <c r="G34">
        <v>98008</v>
      </c>
      <c r="H34">
        <v>998000</v>
      </c>
      <c r="I34">
        <v>4</v>
      </c>
      <c r="J34">
        <v>2.5</v>
      </c>
      <c r="K34" t="s">
        <v>124</v>
      </c>
      <c r="L34">
        <v>2570</v>
      </c>
      <c r="M34">
        <v>11375</v>
      </c>
      <c r="N34">
        <v>1973</v>
      </c>
      <c r="O34">
        <v>6</v>
      </c>
      <c r="P34">
        <v>388</v>
      </c>
      <c r="R34" t="s">
        <v>33</v>
      </c>
      <c r="S34" t="s">
        <v>125</v>
      </c>
      <c r="T34" t="s">
        <v>126</v>
      </c>
      <c r="U34" t="s">
        <v>127</v>
      </c>
      <c r="V34" t="s">
        <v>35</v>
      </c>
      <c r="W34">
        <v>1211627</v>
      </c>
      <c r="X34" t="s">
        <v>36</v>
      </c>
      <c r="Y34" t="s">
        <v>37</v>
      </c>
      <c r="Z34">
        <v>47.615679200000002</v>
      </c>
      <c r="AA34">
        <v>-122.1089115</v>
      </c>
    </row>
    <row r="35" spans="1:27" x14ac:dyDescent="0.25">
      <c r="A35" t="s">
        <v>27</v>
      </c>
      <c r="C35" t="s">
        <v>45</v>
      </c>
      <c r="D35" t="s">
        <v>128</v>
      </c>
      <c r="E35" t="s">
        <v>30</v>
      </c>
      <c r="F35" t="s">
        <v>31</v>
      </c>
      <c r="G35">
        <v>98005</v>
      </c>
      <c r="H35">
        <v>950000</v>
      </c>
      <c r="I35">
        <v>3</v>
      </c>
      <c r="J35">
        <v>2.75</v>
      </c>
      <c r="K35" t="s">
        <v>129</v>
      </c>
      <c r="L35">
        <v>2330</v>
      </c>
      <c r="M35">
        <v>36671</v>
      </c>
      <c r="N35">
        <v>1966</v>
      </c>
      <c r="O35">
        <v>7</v>
      </c>
      <c r="P35">
        <v>408</v>
      </c>
      <c r="R35" t="s">
        <v>33</v>
      </c>
      <c r="U35" t="s">
        <v>130</v>
      </c>
      <c r="V35" t="s">
        <v>35</v>
      </c>
      <c r="W35">
        <v>1210892</v>
      </c>
      <c r="X35" t="s">
        <v>36</v>
      </c>
      <c r="Y35" t="s">
        <v>37</v>
      </c>
      <c r="Z35">
        <v>47.645347299999997</v>
      </c>
      <c r="AA35">
        <v>-122.15820220000001</v>
      </c>
    </row>
    <row r="36" spans="1:27" x14ac:dyDescent="0.25">
      <c r="A36" t="s">
        <v>27</v>
      </c>
      <c r="C36" t="s">
        <v>45</v>
      </c>
      <c r="D36" t="s">
        <v>131</v>
      </c>
      <c r="E36" t="s">
        <v>30</v>
      </c>
      <c r="F36" t="s">
        <v>31</v>
      </c>
      <c r="G36">
        <v>98006</v>
      </c>
      <c r="H36">
        <v>649950</v>
      </c>
      <c r="I36">
        <v>3</v>
      </c>
      <c r="J36">
        <v>1.75</v>
      </c>
      <c r="K36" t="s">
        <v>77</v>
      </c>
      <c r="L36">
        <v>1400</v>
      </c>
      <c r="M36">
        <v>15000</v>
      </c>
      <c r="N36">
        <v>1912</v>
      </c>
      <c r="O36">
        <v>10</v>
      </c>
      <c r="P36">
        <v>464</v>
      </c>
      <c r="R36" t="s">
        <v>33</v>
      </c>
      <c r="U36" t="s">
        <v>132</v>
      </c>
      <c r="V36" t="s">
        <v>35</v>
      </c>
      <c r="W36">
        <v>1211632</v>
      </c>
      <c r="X36" t="s">
        <v>36</v>
      </c>
      <c r="Y36" t="s">
        <v>37</v>
      </c>
      <c r="Z36">
        <v>47.545667899999998</v>
      </c>
      <c r="AA36">
        <v>-122.1946445</v>
      </c>
    </row>
    <row r="37" spans="1:27" x14ac:dyDescent="0.25">
      <c r="A37" t="s">
        <v>27</v>
      </c>
      <c r="C37" t="s">
        <v>38</v>
      </c>
      <c r="D37" t="s">
        <v>133</v>
      </c>
      <c r="E37" t="s">
        <v>30</v>
      </c>
      <c r="F37" t="s">
        <v>31</v>
      </c>
      <c r="G37">
        <v>98005</v>
      </c>
      <c r="H37">
        <v>772990</v>
      </c>
      <c r="I37">
        <v>3</v>
      </c>
      <c r="J37">
        <v>2.25</v>
      </c>
      <c r="K37" t="s">
        <v>134</v>
      </c>
      <c r="L37">
        <v>1505</v>
      </c>
      <c r="N37">
        <v>2017</v>
      </c>
      <c r="O37">
        <v>10</v>
      </c>
      <c r="P37">
        <v>514</v>
      </c>
      <c r="Q37">
        <v>161</v>
      </c>
      <c r="R37" t="s">
        <v>33</v>
      </c>
      <c r="U37" t="s">
        <v>135</v>
      </c>
      <c r="V37" t="s">
        <v>35</v>
      </c>
      <c r="W37">
        <v>1212398</v>
      </c>
      <c r="X37" t="s">
        <v>36</v>
      </c>
      <c r="Y37" t="s">
        <v>37</v>
      </c>
      <c r="Z37">
        <v>47.6201899</v>
      </c>
      <c r="AA37">
        <v>-122.1539181</v>
      </c>
    </row>
    <row r="38" spans="1:27" x14ac:dyDescent="0.25">
      <c r="A38" t="s">
        <v>27</v>
      </c>
      <c r="C38" t="s">
        <v>38</v>
      </c>
      <c r="D38" t="s">
        <v>136</v>
      </c>
      <c r="E38" t="s">
        <v>30</v>
      </c>
      <c r="F38" t="s">
        <v>31</v>
      </c>
      <c r="G38">
        <v>98005</v>
      </c>
      <c r="H38">
        <v>772990</v>
      </c>
      <c r="I38">
        <v>3</v>
      </c>
      <c r="J38">
        <v>2.25</v>
      </c>
      <c r="K38" t="s">
        <v>134</v>
      </c>
      <c r="L38">
        <v>1505</v>
      </c>
      <c r="N38">
        <v>2017</v>
      </c>
      <c r="O38">
        <v>10</v>
      </c>
      <c r="P38">
        <v>514</v>
      </c>
      <c r="Q38">
        <v>161</v>
      </c>
      <c r="R38" t="s">
        <v>33</v>
      </c>
      <c r="U38" t="s">
        <v>137</v>
      </c>
      <c r="V38" t="s">
        <v>35</v>
      </c>
      <c r="W38">
        <v>1212409</v>
      </c>
      <c r="X38" t="s">
        <v>36</v>
      </c>
      <c r="Y38" t="s">
        <v>37</v>
      </c>
      <c r="Z38">
        <v>47.6201899</v>
      </c>
      <c r="AA38">
        <v>-122.1539181</v>
      </c>
    </row>
    <row r="39" spans="1:27" x14ac:dyDescent="0.25">
      <c r="A39" t="s">
        <v>27</v>
      </c>
      <c r="C39" t="s">
        <v>28</v>
      </c>
      <c r="D39" t="s">
        <v>138</v>
      </c>
      <c r="E39" t="s">
        <v>30</v>
      </c>
      <c r="F39" t="s">
        <v>31</v>
      </c>
      <c r="G39">
        <v>98007</v>
      </c>
      <c r="H39">
        <v>420000</v>
      </c>
      <c r="I39">
        <v>3</v>
      </c>
      <c r="J39">
        <v>1.75</v>
      </c>
      <c r="K39" t="s">
        <v>93</v>
      </c>
      <c r="L39">
        <v>1084</v>
      </c>
      <c r="N39">
        <v>1979</v>
      </c>
      <c r="O39">
        <v>11</v>
      </c>
      <c r="P39">
        <v>387</v>
      </c>
      <c r="Q39">
        <v>409</v>
      </c>
      <c r="R39" t="s">
        <v>33</v>
      </c>
      <c r="U39" t="s">
        <v>139</v>
      </c>
      <c r="V39" t="s">
        <v>35</v>
      </c>
      <c r="W39">
        <v>1212223</v>
      </c>
      <c r="X39" t="s">
        <v>36</v>
      </c>
      <c r="Y39" t="s">
        <v>37</v>
      </c>
      <c r="Z39">
        <v>47.616641700000002</v>
      </c>
      <c r="AA39">
        <v>-122.15049310000001</v>
      </c>
    </row>
    <row r="40" spans="1:27" x14ac:dyDescent="0.25">
      <c r="A40" t="s">
        <v>27</v>
      </c>
      <c r="C40" t="s">
        <v>45</v>
      </c>
      <c r="D40" t="s">
        <v>140</v>
      </c>
      <c r="E40" t="s">
        <v>30</v>
      </c>
      <c r="F40" t="s">
        <v>31</v>
      </c>
      <c r="G40">
        <v>98008</v>
      </c>
      <c r="H40">
        <v>835000</v>
      </c>
      <c r="I40">
        <v>3</v>
      </c>
      <c r="J40">
        <v>2</v>
      </c>
      <c r="K40" t="s">
        <v>72</v>
      </c>
      <c r="L40">
        <v>1440</v>
      </c>
      <c r="M40">
        <v>8400</v>
      </c>
      <c r="N40">
        <v>1968</v>
      </c>
      <c r="O40">
        <v>11</v>
      </c>
      <c r="P40">
        <v>580</v>
      </c>
      <c r="R40" t="s">
        <v>33</v>
      </c>
      <c r="U40" t="s">
        <v>141</v>
      </c>
      <c r="V40" t="s">
        <v>35</v>
      </c>
      <c r="W40">
        <v>1211188</v>
      </c>
      <c r="X40" t="s">
        <v>36</v>
      </c>
      <c r="Y40" t="s">
        <v>37</v>
      </c>
      <c r="Z40">
        <v>47.622802</v>
      </c>
      <c r="AA40">
        <v>-122.1064856</v>
      </c>
    </row>
    <row r="41" spans="1:27" x14ac:dyDescent="0.25">
      <c r="A41" t="s">
        <v>27</v>
      </c>
      <c r="C41" t="s">
        <v>45</v>
      </c>
      <c r="D41" t="s">
        <v>142</v>
      </c>
      <c r="E41" t="s">
        <v>30</v>
      </c>
      <c r="F41" t="s">
        <v>31</v>
      </c>
      <c r="G41">
        <v>98004</v>
      </c>
      <c r="H41">
        <v>2836000</v>
      </c>
      <c r="I41">
        <v>4</v>
      </c>
      <c r="J41">
        <v>3.5</v>
      </c>
      <c r="K41" t="s">
        <v>143</v>
      </c>
      <c r="L41">
        <v>4800</v>
      </c>
      <c r="M41">
        <v>10634</v>
      </c>
      <c r="N41">
        <v>2009</v>
      </c>
      <c r="O41">
        <v>11</v>
      </c>
      <c r="P41">
        <v>591</v>
      </c>
      <c r="Q41">
        <v>26</v>
      </c>
      <c r="R41" t="s">
        <v>33</v>
      </c>
      <c r="U41" t="s">
        <v>144</v>
      </c>
      <c r="V41" t="s">
        <v>35</v>
      </c>
      <c r="W41">
        <v>1212213</v>
      </c>
      <c r="X41" t="s">
        <v>36</v>
      </c>
      <c r="Y41" t="s">
        <v>37</v>
      </c>
      <c r="Z41">
        <v>47.617705999999998</v>
      </c>
      <c r="AA41">
        <v>-122.2113413</v>
      </c>
    </row>
    <row r="42" spans="1:27" x14ac:dyDescent="0.25">
      <c r="A42" t="s">
        <v>27</v>
      </c>
      <c r="C42" t="s">
        <v>45</v>
      </c>
      <c r="D42" t="s">
        <v>145</v>
      </c>
      <c r="E42" t="s">
        <v>30</v>
      </c>
      <c r="F42" t="s">
        <v>31</v>
      </c>
      <c r="G42">
        <v>98008</v>
      </c>
      <c r="H42">
        <v>685000</v>
      </c>
      <c r="I42">
        <v>3</v>
      </c>
      <c r="J42">
        <v>2</v>
      </c>
      <c r="K42" t="s">
        <v>146</v>
      </c>
      <c r="L42">
        <v>1430</v>
      </c>
      <c r="M42">
        <v>7464</v>
      </c>
      <c r="N42">
        <v>1963</v>
      </c>
      <c r="O42">
        <v>11</v>
      </c>
      <c r="P42">
        <v>479</v>
      </c>
      <c r="Q42">
        <v>15</v>
      </c>
      <c r="R42" t="s">
        <v>33</v>
      </c>
      <c r="U42" t="s">
        <v>147</v>
      </c>
      <c r="V42" t="s">
        <v>35</v>
      </c>
      <c r="W42">
        <v>1211896</v>
      </c>
      <c r="X42" t="s">
        <v>36</v>
      </c>
      <c r="Y42" t="s">
        <v>37</v>
      </c>
      <c r="Z42">
        <v>47.574952199999998</v>
      </c>
      <c r="AA42">
        <v>-122.1137138</v>
      </c>
    </row>
    <row r="43" spans="1:27" x14ac:dyDescent="0.25">
      <c r="A43" t="s">
        <v>27</v>
      </c>
      <c r="C43" t="s">
        <v>45</v>
      </c>
      <c r="D43" t="s">
        <v>148</v>
      </c>
      <c r="E43" t="s">
        <v>30</v>
      </c>
      <c r="F43" t="s">
        <v>31</v>
      </c>
      <c r="G43">
        <v>98007</v>
      </c>
      <c r="H43">
        <v>765000</v>
      </c>
      <c r="I43">
        <v>3</v>
      </c>
      <c r="J43">
        <v>1.75</v>
      </c>
      <c r="K43" t="s">
        <v>53</v>
      </c>
      <c r="L43">
        <v>1250</v>
      </c>
      <c r="M43">
        <v>8190</v>
      </c>
      <c r="N43">
        <v>1966</v>
      </c>
      <c r="O43">
        <v>11</v>
      </c>
      <c r="P43">
        <v>612</v>
      </c>
      <c r="R43" t="s">
        <v>33</v>
      </c>
      <c r="U43" t="s">
        <v>149</v>
      </c>
      <c r="V43" t="s">
        <v>35</v>
      </c>
      <c r="W43">
        <v>1211924</v>
      </c>
      <c r="X43" t="s">
        <v>36</v>
      </c>
      <c r="Y43" t="s">
        <v>37</v>
      </c>
      <c r="Z43">
        <v>47.610641600000001</v>
      </c>
      <c r="AA43">
        <v>-122.1379309</v>
      </c>
    </row>
    <row r="44" spans="1:27" x14ac:dyDescent="0.25">
      <c r="A44" t="s">
        <v>27</v>
      </c>
      <c r="C44" t="s">
        <v>28</v>
      </c>
      <c r="D44" t="s">
        <v>150</v>
      </c>
      <c r="E44" t="s">
        <v>30</v>
      </c>
      <c r="F44" t="s">
        <v>31</v>
      </c>
      <c r="G44">
        <v>98004</v>
      </c>
      <c r="H44">
        <v>725000</v>
      </c>
      <c r="I44">
        <v>1</v>
      </c>
      <c r="J44">
        <v>1.5</v>
      </c>
      <c r="K44" t="s">
        <v>30</v>
      </c>
      <c r="L44">
        <v>1008</v>
      </c>
      <c r="M44">
        <v>102684</v>
      </c>
      <c r="N44">
        <v>2008</v>
      </c>
      <c r="O44">
        <v>11</v>
      </c>
      <c r="P44">
        <v>719</v>
      </c>
      <c r="Q44">
        <v>628</v>
      </c>
      <c r="R44" t="s">
        <v>33</v>
      </c>
      <c r="U44" t="s">
        <v>151</v>
      </c>
      <c r="V44" t="s">
        <v>35</v>
      </c>
      <c r="W44">
        <v>1210246</v>
      </c>
      <c r="X44" t="s">
        <v>36</v>
      </c>
      <c r="Y44" t="s">
        <v>37</v>
      </c>
      <c r="Z44">
        <v>47.618663400000003</v>
      </c>
      <c r="AA44">
        <v>-122.19806490000001</v>
      </c>
    </row>
    <row r="45" spans="1:27" x14ac:dyDescent="0.25">
      <c r="A45" t="s">
        <v>27</v>
      </c>
      <c r="C45" t="s">
        <v>45</v>
      </c>
      <c r="D45" t="s">
        <v>152</v>
      </c>
      <c r="E45" t="s">
        <v>30</v>
      </c>
      <c r="F45" t="s">
        <v>31</v>
      </c>
      <c r="G45">
        <v>98005</v>
      </c>
      <c r="H45">
        <v>979000</v>
      </c>
      <c r="I45">
        <v>4</v>
      </c>
      <c r="J45">
        <v>2.5</v>
      </c>
      <c r="K45" t="s">
        <v>30</v>
      </c>
      <c r="L45">
        <v>2570</v>
      </c>
      <c r="M45">
        <v>9760</v>
      </c>
      <c r="N45">
        <v>1969</v>
      </c>
      <c r="O45">
        <v>11</v>
      </c>
      <c r="P45">
        <v>381</v>
      </c>
      <c r="R45" t="s">
        <v>33</v>
      </c>
      <c r="U45" t="s">
        <v>153</v>
      </c>
      <c r="V45" t="s">
        <v>35</v>
      </c>
      <c r="W45">
        <v>1210728</v>
      </c>
      <c r="X45" t="s">
        <v>36</v>
      </c>
      <c r="Y45" t="s">
        <v>37</v>
      </c>
      <c r="Z45">
        <v>47.614017099999998</v>
      </c>
      <c r="AA45">
        <v>-122.17389249999999</v>
      </c>
    </row>
    <row r="46" spans="1:27" x14ac:dyDescent="0.25">
      <c r="A46" t="s">
        <v>27</v>
      </c>
      <c r="C46" t="s">
        <v>45</v>
      </c>
      <c r="D46" t="s">
        <v>154</v>
      </c>
      <c r="E46" t="s">
        <v>30</v>
      </c>
      <c r="F46" t="s">
        <v>31</v>
      </c>
      <c r="G46">
        <v>98004</v>
      </c>
      <c r="H46">
        <v>2895000</v>
      </c>
      <c r="I46">
        <v>5</v>
      </c>
      <c r="J46">
        <v>4.25</v>
      </c>
      <c r="K46" t="s">
        <v>155</v>
      </c>
      <c r="L46">
        <v>5050</v>
      </c>
      <c r="M46">
        <v>15120</v>
      </c>
      <c r="N46">
        <v>2017</v>
      </c>
      <c r="O46">
        <v>12</v>
      </c>
      <c r="P46">
        <v>573</v>
      </c>
      <c r="R46" t="s">
        <v>33</v>
      </c>
      <c r="S46" t="s">
        <v>54</v>
      </c>
      <c r="T46" t="s">
        <v>55</v>
      </c>
      <c r="U46" t="s">
        <v>156</v>
      </c>
      <c r="V46" t="s">
        <v>35</v>
      </c>
      <c r="W46">
        <v>1211486</v>
      </c>
      <c r="X46" t="s">
        <v>36</v>
      </c>
      <c r="Y46" t="s">
        <v>37</v>
      </c>
      <c r="Z46">
        <v>47.593727000000001</v>
      </c>
      <c r="AA46">
        <v>-122.20748500000001</v>
      </c>
    </row>
    <row r="47" spans="1:27" x14ac:dyDescent="0.25">
      <c r="A47" t="s">
        <v>27</v>
      </c>
      <c r="C47" t="s">
        <v>45</v>
      </c>
      <c r="D47" t="s">
        <v>157</v>
      </c>
      <c r="E47" t="s">
        <v>30</v>
      </c>
      <c r="F47" t="s">
        <v>31</v>
      </c>
      <c r="G47">
        <v>98006</v>
      </c>
      <c r="H47">
        <v>850000</v>
      </c>
      <c r="I47">
        <v>5</v>
      </c>
      <c r="J47">
        <v>2.75</v>
      </c>
      <c r="K47" t="s">
        <v>30</v>
      </c>
      <c r="L47">
        <v>2690</v>
      </c>
      <c r="M47">
        <v>15908</v>
      </c>
      <c r="N47">
        <v>1968</v>
      </c>
      <c r="O47">
        <v>12</v>
      </c>
      <c r="P47">
        <v>316</v>
      </c>
      <c r="R47" t="s">
        <v>33</v>
      </c>
      <c r="U47" t="s">
        <v>158</v>
      </c>
      <c r="V47" t="s">
        <v>35</v>
      </c>
      <c r="W47">
        <v>1207661</v>
      </c>
      <c r="X47" t="s">
        <v>36</v>
      </c>
      <c r="Y47" t="s">
        <v>37</v>
      </c>
      <c r="Z47">
        <v>47.570479400000004</v>
      </c>
      <c r="AA47">
        <v>-122.1199988</v>
      </c>
    </row>
    <row r="48" spans="1:27" x14ac:dyDescent="0.25">
      <c r="A48" t="s">
        <v>27</v>
      </c>
      <c r="C48" t="s">
        <v>45</v>
      </c>
      <c r="D48" t="s">
        <v>159</v>
      </c>
      <c r="E48" t="s">
        <v>30</v>
      </c>
      <c r="F48" t="s">
        <v>31</v>
      </c>
      <c r="G48">
        <v>98006</v>
      </c>
      <c r="H48">
        <v>1325000</v>
      </c>
      <c r="I48">
        <v>6</v>
      </c>
      <c r="J48">
        <v>3.5</v>
      </c>
      <c r="K48" t="s">
        <v>109</v>
      </c>
      <c r="L48">
        <v>4140</v>
      </c>
      <c r="M48">
        <v>16491</v>
      </c>
      <c r="N48">
        <v>1999</v>
      </c>
      <c r="O48">
        <v>12</v>
      </c>
      <c r="P48">
        <v>320</v>
      </c>
      <c r="R48" t="s">
        <v>33</v>
      </c>
      <c r="U48" t="s">
        <v>160</v>
      </c>
      <c r="V48" t="s">
        <v>35</v>
      </c>
      <c r="W48">
        <v>1209249</v>
      </c>
      <c r="X48" t="s">
        <v>36</v>
      </c>
      <c r="Y48" t="s">
        <v>37</v>
      </c>
      <c r="Z48">
        <v>47.570554199999997</v>
      </c>
      <c r="AA48">
        <v>-122.1131221</v>
      </c>
    </row>
    <row r="49" spans="1:27" x14ac:dyDescent="0.25">
      <c r="A49" t="s">
        <v>27</v>
      </c>
      <c r="C49" t="s">
        <v>45</v>
      </c>
      <c r="D49" t="s">
        <v>161</v>
      </c>
      <c r="E49" t="s">
        <v>30</v>
      </c>
      <c r="F49" t="s">
        <v>31</v>
      </c>
      <c r="G49">
        <v>98006</v>
      </c>
      <c r="H49">
        <v>2450000</v>
      </c>
      <c r="I49">
        <v>4</v>
      </c>
      <c r="J49">
        <v>4</v>
      </c>
      <c r="K49" t="s">
        <v>109</v>
      </c>
      <c r="L49">
        <v>4850</v>
      </c>
      <c r="M49">
        <v>9123</v>
      </c>
      <c r="N49">
        <v>2002</v>
      </c>
      <c r="O49">
        <v>16</v>
      </c>
      <c r="P49">
        <v>505</v>
      </c>
      <c r="Q49">
        <v>240</v>
      </c>
      <c r="R49" t="s">
        <v>33</v>
      </c>
      <c r="U49" t="s">
        <v>162</v>
      </c>
      <c r="V49" t="s">
        <v>35</v>
      </c>
      <c r="W49">
        <v>1209726</v>
      </c>
      <c r="X49" t="s">
        <v>36</v>
      </c>
      <c r="Y49" t="s">
        <v>37</v>
      </c>
      <c r="Z49">
        <v>47.551074999999997</v>
      </c>
      <c r="AA49">
        <v>-122.133554</v>
      </c>
    </row>
    <row r="50" spans="1:27" x14ac:dyDescent="0.25">
      <c r="A50" t="s">
        <v>27</v>
      </c>
      <c r="C50" t="s">
        <v>45</v>
      </c>
      <c r="D50" t="s">
        <v>163</v>
      </c>
      <c r="E50" t="s">
        <v>30</v>
      </c>
      <c r="F50" t="s">
        <v>31</v>
      </c>
      <c r="G50">
        <v>98008</v>
      </c>
      <c r="H50">
        <v>829950</v>
      </c>
      <c r="I50">
        <v>3</v>
      </c>
      <c r="J50">
        <v>2.5</v>
      </c>
      <c r="K50" t="s">
        <v>93</v>
      </c>
      <c r="L50">
        <v>2200</v>
      </c>
      <c r="M50">
        <v>7000</v>
      </c>
      <c r="N50">
        <v>1974</v>
      </c>
      <c r="O50">
        <v>18</v>
      </c>
      <c r="P50">
        <v>377</v>
      </c>
      <c r="R50" t="s">
        <v>33</v>
      </c>
      <c r="U50" t="s">
        <v>164</v>
      </c>
      <c r="V50" t="s">
        <v>35</v>
      </c>
      <c r="W50">
        <v>1191867</v>
      </c>
      <c r="X50" t="s">
        <v>36</v>
      </c>
      <c r="Y50" t="s">
        <v>37</v>
      </c>
      <c r="Z50">
        <v>47.641234699999998</v>
      </c>
      <c r="AA50">
        <v>-122.11349749999999</v>
      </c>
    </row>
    <row r="51" spans="1:27" x14ac:dyDescent="0.25">
      <c r="A51" t="s">
        <v>27</v>
      </c>
      <c r="C51" t="s">
        <v>45</v>
      </c>
      <c r="D51" t="s">
        <v>165</v>
      </c>
      <c r="E51" t="s">
        <v>30</v>
      </c>
      <c r="F51" t="s">
        <v>31</v>
      </c>
      <c r="G51">
        <v>98007</v>
      </c>
      <c r="H51">
        <v>950000</v>
      </c>
      <c r="I51">
        <v>4</v>
      </c>
      <c r="J51">
        <v>2.75</v>
      </c>
      <c r="K51" t="s">
        <v>166</v>
      </c>
      <c r="L51">
        <v>2270</v>
      </c>
      <c r="M51">
        <v>7700</v>
      </c>
      <c r="N51">
        <v>1966</v>
      </c>
      <c r="O51">
        <v>18</v>
      </c>
      <c r="P51">
        <v>419</v>
      </c>
      <c r="R51" t="s">
        <v>33</v>
      </c>
      <c r="U51" t="s">
        <v>167</v>
      </c>
      <c r="V51" t="s">
        <v>35</v>
      </c>
      <c r="W51">
        <v>1189061</v>
      </c>
      <c r="X51" t="s">
        <v>36</v>
      </c>
      <c r="Y51" t="s">
        <v>37</v>
      </c>
      <c r="Z51">
        <v>47.622582399999999</v>
      </c>
      <c r="AA51">
        <v>-122.1398748</v>
      </c>
    </row>
    <row r="52" spans="1:27" x14ac:dyDescent="0.25">
      <c r="A52" t="s">
        <v>27</v>
      </c>
      <c r="C52" t="s">
        <v>45</v>
      </c>
      <c r="D52" t="s">
        <v>168</v>
      </c>
      <c r="E52" t="s">
        <v>30</v>
      </c>
      <c r="F52" t="s">
        <v>31</v>
      </c>
      <c r="G52">
        <v>98004</v>
      </c>
      <c r="H52">
        <v>1988000</v>
      </c>
      <c r="I52">
        <v>5</v>
      </c>
      <c r="J52">
        <v>4</v>
      </c>
      <c r="K52" t="s">
        <v>155</v>
      </c>
      <c r="L52">
        <v>4381</v>
      </c>
      <c r="M52">
        <v>7890</v>
      </c>
      <c r="N52">
        <v>2017</v>
      </c>
      <c r="O52">
        <v>18</v>
      </c>
      <c r="P52">
        <v>454</v>
      </c>
      <c r="R52" t="s">
        <v>33</v>
      </c>
      <c r="U52" t="s">
        <v>169</v>
      </c>
      <c r="V52" t="s">
        <v>35</v>
      </c>
      <c r="W52">
        <v>1209341</v>
      </c>
      <c r="X52" t="s">
        <v>36</v>
      </c>
      <c r="Y52" t="s">
        <v>37</v>
      </c>
      <c r="Z52">
        <v>47.580825099999998</v>
      </c>
      <c r="AA52">
        <v>-122.18911009999999</v>
      </c>
    </row>
    <row r="53" spans="1:27" x14ac:dyDescent="0.25">
      <c r="A53" t="s">
        <v>27</v>
      </c>
      <c r="C53" t="s">
        <v>45</v>
      </c>
      <c r="D53" t="s">
        <v>170</v>
      </c>
      <c r="E53" t="s">
        <v>30</v>
      </c>
      <c r="F53" t="s">
        <v>31</v>
      </c>
      <c r="G53">
        <v>98006</v>
      </c>
      <c r="H53">
        <v>1998000</v>
      </c>
      <c r="I53">
        <v>5</v>
      </c>
      <c r="J53">
        <v>3.25</v>
      </c>
      <c r="K53" t="s">
        <v>171</v>
      </c>
      <c r="L53">
        <v>3770</v>
      </c>
      <c r="M53">
        <v>16362</v>
      </c>
      <c r="N53">
        <v>1976</v>
      </c>
      <c r="O53">
        <v>18</v>
      </c>
      <c r="P53">
        <v>530</v>
      </c>
      <c r="Q53">
        <v>90</v>
      </c>
      <c r="R53" t="s">
        <v>33</v>
      </c>
      <c r="U53" t="s">
        <v>172</v>
      </c>
      <c r="V53" t="s">
        <v>35</v>
      </c>
      <c r="W53">
        <v>1207214</v>
      </c>
      <c r="X53" t="s">
        <v>36</v>
      </c>
      <c r="Y53" t="s">
        <v>37</v>
      </c>
      <c r="Z53">
        <v>47.574551999999997</v>
      </c>
      <c r="AA53">
        <v>-122.182957</v>
      </c>
    </row>
    <row r="54" spans="1:27" x14ac:dyDescent="0.25">
      <c r="A54" t="s">
        <v>27</v>
      </c>
      <c r="C54" t="s">
        <v>45</v>
      </c>
      <c r="D54" t="s">
        <v>173</v>
      </c>
      <c r="E54" t="s">
        <v>30</v>
      </c>
      <c r="F54" t="s">
        <v>31</v>
      </c>
      <c r="G54">
        <v>98004</v>
      </c>
      <c r="H54">
        <v>1800000</v>
      </c>
      <c r="I54">
        <v>6</v>
      </c>
      <c r="J54">
        <v>3.5</v>
      </c>
      <c r="K54" t="s">
        <v>66</v>
      </c>
      <c r="L54">
        <v>4600</v>
      </c>
      <c r="M54">
        <v>8610</v>
      </c>
      <c r="N54">
        <v>1996</v>
      </c>
      <c r="O54">
        <v>19</v>
      </c>
      <c r="P54">
        <v>391</v>
      </c>
      <c r="R54" t="s">
        <v>33</v>
      </c>
      <c r="U54" t="s">
        <v>174</v>
      </c>
      <c r="V54" t="s">
        <v>35</v>
      </c>
      <c r="W54">
        <v>1208207</v>
      </c>
      <c r="X54" t="s">
        <v>36</v>
      </c>
      <c r="Y54" t="s">
        <v>37</v>
      </c>
      <c r="Z54">
        <v>47.601671600000003</v>
      </c>
      <c r="AA54">
        <v>-122.1946076</v>
      </c>
    </row>
    <row r="55" spans="1:27" x14ac:dyDescent="0.25">
      <c r="A55" t="s">
        <v>27</v>
      </c>
      <c r="C55" t="s">
        <v>45</v>
      </c>
      <c r="D55" t="s">
        <v>175</v>
      </c>
      <c r="E55" t="s">
        <v>30</v>
      </c>
      <c r="F55" t="s">
        <v>31</v>
      </c>
      <c r="G55">
        <v>98006</v>
      </c>
      <c r="H55">
        <v>1288000</v>
      </c>
      <c r="I55">
        <v>5</v>
      </c>
      <c r="J55">
        <v>4.25</v>
      </c>
      <c r="K55" t="s">
        <v>176</v>
      </c>
      <c r="L55">
        <v>3770</v>
      </c>
      <c r="M55">
        <v>10949</v>
      </c>
      <c r="N55">
        <v>1980</v>
      </c>
      <c r="O55">
        <v>19</v>
      </c>
      <c r="P55">
        <v>342</v>
      </c>
      <c r="R55" t="s">
        <v>33</v>
      </c>
      <c r="U55" t="s">
        <v>177</v>
      </c>
      <c r="V55" t="s">
        <v>35</v>
      </c>
      <c r="W55">
        <v>1207810</v>
      </c>
      <c r="X55" t="s">
        <v>36</v>
      </c>
      <c r="Y55" t="s">
        <v>37</v>
      </c>
      <c r="Z55">
        <v>47.545804199999999</v>
      </c>
      <c r="AA55">
        <v>-122.14681830000001</v>
      </c>
    </row>
    <row r="56" spans="1:27" x14ac:dyDescent="0.25">
      <c r="A56" t="s">
        <v>27</v>
      </c>
      <c r="C56" t="s">
        <v>38</v>
      </c>
      <c r="D56" t="s">
        <v>178</v>
      </c>
      <c r="E56" t="s">
        <v>30</v>
      </c>
      <c r="F56" t="s">
        <v>31</v>
      </c>
      <c r="G56">
        <v>98008</v>
      </c>
      <c r="H56">
        <v>769990</v>
      </c>
      <c r="I56">
        <v>3</v>
      </c>
      <c r="J56">
        <v>3.25</v>
      </c>
      <c r="K56" t="s">
        <v>30</v>
      </c>
      <c r="L56">
        <v>2002</v>
      </c>
      <c r="M56">
        <v>1</v>
      </c>
      <c r="N56">
        <v>2017</v>
      </c>
      <c r="O56">
        <v>19</v>
      </c>
      <c r="P56">
        <v>385</v>
      </c>
      <c r="Q56">
        <v>319</v>
      </c>
      <c r="R56" t="s">
        <v>33</v>
      </c>
      <c r="U56" t="s">
        <v>179</v>
      </c>
      <c r="V56" t="s">
        <v>35</v>
      </c>
      <c r="W56">
        <v>1208984</v>
      </c>
      <c r="X56" t="s">
        <v>36</v>
      </c>
      <c r="Y56" t="s">
        <v>37</v>
      </c>
      <c r="Z56">
        <v>47.6262677</v>
      </c>
      <c r="AA56">
        <v>-122.1308689</v>
      </c>
    </row>
    <row r="57" spans="1:27" x14ac:dyDescent="0.25">
      <c r="A57" t="s">
        <v>27</v>
      </c>
      <c r="C57" t="s">
        <v>45</v>
      </c>
      <c r="D57" t="s">
        <v>180</v>
      </c>
      <c r="E57" t="s">
        <v>30</v>
      </c>
      <c r="F57" t="s">
        <v>31</v>
      </c>
      <c r="G57">
        <v>98004</v>
      </c>
      <c r="H57">
        <v>2785950</v>
      </c>
      <c r="I57">
        <v>5</v>
      </c>
      <c r="J57">
        <v>4.5</v>
      </c>
      <c r="K57" t="s">
        <v>155</v>
      </c>
      <c r="L57">
        <v>4586</v>
      </c>
      <c r="M57">
        <v>11408</v>
      </c>
      <c r="N57">
        <v>2017</v>
      </c>
      <c r="O57">
        <v>19</v>
      </c>
      <c r="P57">
        <v>607</v>
      </c>
      <c r="R57" t="s">
        <v>33</v>
      </c>
      <c r="U57" t="s">
        <v>181</v>
      </c>
      <c r="V57" t="s">
        <v>35</v>
      </c>
      <c r="W57">
        <v>1208941</v>
      </c>
      <c r="X57" t="s">
        <v>36</v>
      </c>
      <c r="Y57" t="s">
        <v>37</v>
      </c>
      <c r="Z57">
        <v>47.597769800000002</v>
      </c>
      <c r="AA57">
        <v>-122.19974449999999</v>
      </c>
    </row>
    <row r="58" spans="1:27" x14ac:dyDescent="0.25">
      <c r="A58" t="s">
        <v>27</v>
      </c>
      <c r="C58" t="s">
        <v>45</v>
      </c>
      <c r="D58" t="s">
        <v>182</v>
      </c>
      <c r="E58" t="s">
        <v>30</v>
      </c>
      <c r="F58" t="s">
        <v>31</v>
      </c>
      <c r="G58">
        <v>98006</v>
      </c>
      <c r="H58">
        <v>1498000</v>
      </c>
      <c r="I58">
        <v>4</v>
      </c>
      <c r="J58">
        <v>3.25</v>
      </c>
      <c r="K58" t="s">
        <v>109</v>
      </c>
      <c r="L58">
        <v>4380</v>
      </c>
      <c r="M58">
        <v>9186</v>
      </c>
      <c r="N58">
        <v>1999</v>
      </c>
      <c r="O58">
        <v>19</v>
      </c>
      <c r="P58">
        <v>342</v>
      </c>
      <c r="Q58">
        <v>38</v>
      </c>
      <c r="R58" t="s">
        <v>33</v>
      </c>
      <c r="U58" t="s">
        <v>183</v>
      </c>
      <c r="V58" t="s">
        <v>35</v>
      </c>
      <c r="W58">
        <v>1206982</v>
      </c>
      <c r="X58" t="s">
        <v>36</v>
      </c>
      <c r="Y58" t="s">
        <v>37</v>
      </c>
      <c r="Z58">
        <v>47.558790600000002</v>
      </c>
      <c r="AA58">
        <v>-122.1259773</v>
      </c>
    </row>
    <row r="59" spans="1:27" x14ac:dyDescent="0.25">
      <c r="A59" t="s">
        <v>27</v>
      </c>
      <c r="C59" t="s">
        <v>45</v>
      </c>
      <c r="D59" t="s">
        <v>184</v>
      </c>
      <c r="E59" t="s">
        <v>30</v>
      </c>
      <c r="F59" t="s">
        <v>31</v>
      </c>
      <c r="G59">
        <v>98006</v>
      </c>
      <c r="H59">
        <v>2354000</v>
      </c>
      <c r="I59">
        <v>4</v>
      </c>
      <c r="J59">
        <v>2.75</v>
      </c>
      <c r="K59" t="s">
        <v>30</v>
      </c>
      <c r="L59">
        <v>2288</v>
      </c>
      <c r="M59">
        <v>10347</v>
      </c>
      <c r="N59">
        <v>1930</v>
      </c>
      <c r="O59">
        <v>20</v>
      </c>
      <c r="P59">
        <v>1029</v>
      </c>
      <c r="R59" t="s">
        <v>33</v>
      </c>
      <c r="U59" t="s">
        <v>185</v>
      </c>
      <c r="V59" t="s">
        <v>35</v>
      </c>
      <c r="W59">
        <v>1208029</v>
      </c>
      <c r="X59" t="s">
        <v>36</v>
      </c>
      <c r="Y59" t="s">
        <v>37</v>
      </c>
      <c r="Z59">
        <v>47.553469</v>
      </c>
      <c r="AA59">
        <v>-122.194836</v>
      </c>
    </row>
    <row r="60" spans="1:27" x14ac:dyDescent="0.25">
      <c r="A60" t="s">
        <v>27</v>
      </c>
      <c r="C60" t="s">
        <v>45</v>
      </c>
      <c r="D60" t="s">
        <v>186</v>
      </c>
      <c r="E60" t="s">
        <v>30</v>
      </c>
      <c r="F60" t="s">
        <v>31</v>
      </c>
      <c r="G60">
        <v>98006</v>
      </c>
      <c r="H60">
        <v>892000</v>
      </c>
      <c r="I60">
        <v>3</v>
      </c>
      <c r="J60">
        <v>2.75</v>
      </c>
      <c r="K60" t="s">
        <v>187</v>
      </c>
      <c r="L60">
        <v>2040</v>
      </c>
      <c r="M60">
        <v>8636</v>
      </c>
      <c r="N60">
        <v>1979</v>
      </c>
      <c r="O60">
        <v>24</v>
      </c>
      <c r="P60">
        <v>437</v>
      </c>
      <c r="Q60">
        <v>2</v>
      </c>
      <c r="R60" t="s">
        <v>33</v>
      </c>
      <c r="U60" t="s">
        <v>188</v>
      </c>
      <c r="V60" t="s">
        <v>35</v>
      </c>
      <c r="W60">
        <v>1205184</v>
      </c>
      <c r="X60" t="s">
        <v>36</v>
      </c>
      <c r="Y60" t="s">
        <v>37</v>
      </c>
      <c r="Z60">
        <v>47.559734800000001</v>
      </c>
      <c r="AA60">
        <v>-122.12775019999999</v>
      </c>
    </row>
    <row r="61" spans="1:27" x14ac:dyDescent="0.25">
      <c r="A61" t="s">
        <v>27</v>
      </c>
      <c r="C61" t="s">
        <v>45</v>
      </c>
      <c r="D61" t="s">
        <v>189</v>
      </c>
      <c r="E61" t="s">
        <v>30</v>
      </c>
      <c r="F61" t="s">
        <v>31</v>
      </c>
      <c r="G61">
        <v>98006</v>
      </c>
      <c r="H61">
        <v>4800000</v>
      </c>
      <c r="I61">
        <v>5</v>
      </c>
      <c r="J61">
        <v>3.75</v>
      </c>
      <c r="K61" t="s">
        <v>171</v>
      </c>
      <c r="L61">
        <v>5090</v>
      </c>
      <c r="M61">
        <v>30539</v>
      </c>
      <c r="N61">
        <v>1982</v>
      </c>
      <c r="O61">
        <v>25</v>
      </c>
      <c r="P61">
        <v>943</v>
      </c>
      <c r="Q61">
        <v>17</v>
      </c>
      <c r="R61" t="s">
        <v>33</v>
      </c>
      <c r="U61" t="s">
        <v>190</v>
      </c>
      <c r="V61" t="s">
        <v>35</v>
      </c>
      <c r="W61">
        <v>1206686</v>
      </c>
      <c r="X61" t="s">
        <v>36</v>
      </c>
      <c r="Y61" t="s">
        <v>37</v>
      </c>
      <c r="Z61">
        <v>47.569671</v>
      </c>
      <c r="AA61">
        <v>-122.1891931</v>
      </c>
    </row>
    <row r="62" spans="1:27" x14ac:dyDescent="0.25">
      <c r="A62" t="s">
        <v>27</v>
      </c>
      <c r="C62" t="s">
        <v>45</v>
      </c>
      <c r="D62" t="s">
        <v>191</v>
      </c>
      <c r="E62" t="s">
        <v>30</v>
      </c>
      <c r="F62" t="s">
        <v>31</v>
      </c>
      <c r="G62">
        <v>98004</v>
      </c>
      <c r="H62">
        <v>1374950</v>
      </c>
      <c r="I62">
        <v>4</v>
      </c>
      <c r="J62">
        <v>2.75</v>
      </c>
      <c r="K62" t="s">
        <v>30</v>
      </c>
      <c r="L62">
        <v>2260</v>
      </c>
      <c r="M62">
        <v>14780</v>
      </c>
      <c r="N62">
        <v>1970</v>
      </c>
      <c r="O62">
        <v>25</v>
      </c>
      <c r="P62">
        <v>608</v>
      </c>
      <c r="R62" t="s">
        <v>33</v>
      </c>
      <c r="U62" t="s">
        <v>192</v>
      </c>
      <c r="V62" t="s">
        <v>35</v>
      </c>
      <c r="W62">
        <v>1206386</v>
      </c>
      <c r="X62" t="s">
        <v>36</v>
      </c>
      <c r="Y62" t="s">
        <v>37</v>
      </c>
      <c r="Z62">
        <v>47.641814599999996</v>
      </c>
      <c r="AA62">
        <v>-122.20349520000001</v>
      </c>
    </row>
    <row r="63" spans="1:27" x14ac:dyDescent="0.25">
      <c r="A63" t="s">
        <v>27</v>
      </c>
      <c r="C63" t="s">
        <v>45</v>
      </c>
      <c r="D63" t="s">
        <v>193</v>
      </c>
      <c r="E63" t="s">
        <v>30</v>
      </c>
      <c r="F63" t="s">
        <v>31</v>
      </c>
      <c r="G63">
        <v>98004</v>
      </c>
      <c r="H63">
        <v>3588888</v>
      </c>
      <c r="I63">
        <v>6</v>
      </c>
      <c r="J63">
        <v>6</v>
      </c>
      <c r="K63" t="s">
        <v>194</v>
      </c>
      <c r="L63">
        <v>5701</v>
      </c>
      <c r="M63">
        <v>10230</v>
      </c>
      <c r="N63">
        <v>2017</v>
      </c>
      <c r="O63">
        <v>25</v>
      </c>
      <c r="P63">
        <v>630</v>
      </c>
      <c r="R63" t="s">
        <v>33</v>
      </c>
      <c r="U63" t="s">
        <v>195</v>
      </c>
      <c r="V63" t="s">
        <v>35</v>
      </c>
      <c r="W63">
        <v>1206003</v>
      </c>
      <c r="X63" t="s">
        <v>36</v>
      </c>
      <c r="Y63" t="s">
        <v>37</v>
      </c>
      <c r="Z63">
        <v>47.629053599999999</v>
      </c>
      <c r="AA63">
        <v>-122.20674390000001</v>
      </c>
    </row>
    <row r="64" spans="1:27" x14ac:dyDescent="0.25">
      <c r="A64" t="s">
        <v>27</v>
      </c>
      <c r="C64" t="s">
        <v>28</v>
      </c>
      <c r="D64" t="s">
        <v>196</v>
      </c>
      <c r="E64" t="s">
        <v>30</v>
      </c>
      <c r="F64" t="s">
        <v>31</v>
      </c>
      <c r="G64">
        <v>98007</v>
      </c>
      <c r="H64">
        <v>399900</v>
      </c>
      <c r="I64">
        <v>2</v>
      </c>
      <c r="J64">
        <v>2</v>
      </c>
      <c r="K64" t="s">
        <v>93</v>
      </c>
      <c r="L64">
        <v>1054</v>
      </c>
      <c r="N64">
        <v>1979</v>
      </c>
      <c r="O64">
        <v>26</v>
      </c>
      <c r="P64">
        <v>379</v>
      </c>
      <c r="Q64">
        <v>341</v>
      </c>
      <c r="R64" t="s">
        <v>33</v>
      </c>
      <c r="U64" t="s">
        <v>197</v>
      </c>
      <c r="V64" t="s">
        <v>35</v>
      </c>
      <c r="W64">
        <v>1203795</v>
      </c>
      <c r="X64" t="s">
        <v>36</v>
      </c>
      <c r="Y64" t="s">
        <v>37</v>
      </c>
      <c r="Z64">
        <v>47.654510500000001</v>
      </c>
      <c r="AA64">
        <v>-122.14481739999999</v>
      </c>
    </row>
    <row r="65" spans="1:27" x14ac:dyDescent="0.25">
      <c r="A65" t="s">
        <v>27</v>
      </c>
      <c r="C65" t="s">
        <v>28</v>
      </c>
      <c r="D65" t="s">
        <v>198</v>
      </c>
      <c r="E65" t="s">
        <v>30</v>
      </c>
      <c r="F65" t="s">
        <v>31</v>
      </c>
      <c r="G65">
        <v>98004</v>
      </c>
      <c r="H65">
        <v>1208000</v>
      </c>
      <c r="I65">
        <v>2</v>
      </c>
      <c r="J65">
        <v>2.5</v>
      </c>
      <c r="K65" t="s">
        <v>43</v>
      </c>
      <c r="L65">
        <v>1751</v>
      </c>
      <c r="M65">
        <v>105864</v>
      </c>
      <c r="N65">
        <v>2008</v>
      </c>
      <c r="O65">
        <v>26</v>
      </c>
      <c r="P65">
        <v>690</v>
      </c>
      <c r="Q65">
        <v>1148</v>
      </c>
      <c r="R65" t="s">
        <v>33</v>
      </c>
      <c r="U65" t="s">
        <v>199</v>
      </c>
      <c r="V65" t="s">
        <v>35</v>
      </c>
      <c r="W65">
        <v>1201543</v>
      </c>
      <c r="X65" t="s">
        <v>36</v>
      </c>
      <c r="Y65" t="s">
        <v>37</v>
      </c>
      <c r="Z65">
        <v>47.614559700000001</v>
      </c>
      <c r="AA65">
        <v>-122.19846680000001</v>
      </c>
    </row>
    <row r="66" spans="1:27" x14ac:dyDescent="0.25">
      <c r="A66" t="s">
        <v>27</v>
      </c>
      <c r="C66" t="s">
        <v>45</v>
      </c>
      <c r="D66" t="s">
        <v>200</v>
      </c>
      <c r="E66" t="s">
        <v>30</v>
      </c>
      <c r="F66" t="s">
        <v>31</v>
      </c>
      <c r="G66">
        <v>98006</v>
      </c>
      <c r="H66">
        <v>1088000</v>
      </c>
      <c r="I66">
        <v>3</v>
      </c>
      <c r="J66">
        <v>2.5</v>
      </c>
      <c r="K66" t="s">
        <v>80</v>
      </c>
      <c r="L66">
        <v>3180</v>
      </c>
      <c r="M66">
        <v>10497</v>
      </c>
      <c r="N66">
        <v>1985</v>
      </c>
      <c r="O66">
        <v>26</v>
      </c>
      <c r="P66">
        <v>342</v>
      </c>
      <c r="R66" t="s">
        <v>33</v>
      </c>
      <c r="U66" t="s">
        <v>201</v>
      </c>
      <c r="V66" t="s">
        <v>35</v>
      </c>
      <c r="W66">
        <v>1205552</v>
      </c>
      <c r="X66" t="s">
        <v>36</v>
      </c>
      <c r="Y66" t="s">
        <v>37</v>
      </c>
      <c r="Z66">
        <v>47.5455264</v>
      </c>
      <c r="AA66">
        <v>-122.1525505</v>
      </c>
    </row>
    <row r="67" spans="1:27" x14ac:dyDescent="0.25">
      <c r="A67" t="s">
        <v>27</v>
      </c>
      <c r="C67" t="s">
        <v>45</v>
      </c>
      <c r="D67" t="s">
        <v>202</v>
      </c>
      <c r="E67" t="s">
        <v>30</v>
      </c>
      <c r="F67" t="s">
        <v>31</v>
      </c>
      <c r="G67">
        <v>98006</v>
      </c>
      <c r="H67">
        <v>549950</v>
      </c>
      <c r="I67">
        <v>2</v>
      </c>
      <c r="J67">
        <v>1.75</v>
      </c>
      <c r="K67" t="s">
        <v>77</v>
      </c>
      <c r="L67">
        <v>1320</v>
      </c>
      <c r="M67">
        <v>2175</v>
      </c>
      <c r="N67">
        <v>1986</v>
      </c>
      <c r="O67">
        <v>27</v>
      </c>
      <c r="P67">
        <v>417</v>
      </c>
      <c r="Q67">
        <v>520</v>
      </c>
      <c r="R67" t="s">
        <v>33</v>
      </c>
      <c r="U67" t="s">
        <v>203</v>
      </c>
      <c r="V67" t="s">
        <v>35</v>
      </c>
      <c r="W67">
        <v>1205810</v>
      </c>
      <c r="X67" t="s">
        <v>36</v>
      </c>
      <c r="Y67" t="s">
        <v>37</v>
      </c>
      <c r="Z67">
        <v>47.544691999999998</v>
      </c>
      <c r="AA67">
        <v>-122.188417</v>
      </c>
    </row>
    <row r="68" spans="1:27" x14ac:dyDescent="0.25">
      <c r="A68" t="s">
        <v>27</v>
      </c>
      <c r="C68" t="s">
        <v>204</v>
      </c>
      <c r="D68" t="s">
        <v>205</v>
      </c>
      <c r="E68" t="s">
        <v>30</v>
      </c>
      <c r="F68" t="s">
        <v>31</v>
      </c>
      <c r="G68">
        <v>98004</v>
      </c>
      <c r="H68">
        <v>699000</v>
      </c>
      <c r="I68">
        <v>0</v>
      </c>
      <c r="K68" t="s">
        <v>30</v>
      </c>
      <c r="M68">
        <v>17670</v>
      </c>
      <c r="O68">
        <v>27</v>
      </c>
      <c r="R68" t="s">
        <v>33</v>
      </c>
      <c r="U68" t="s">
        <v>206</v>
      </c>
      <c r="V68" t="s">
        <v>35</v>
      </c>
      <c r="W68">
        <v>1204581</v>
      </c>
      <c r="X68" t="s">
        <v>36</v>
      </c>
      <c r="Y68" t="s">
        <v>37</v>
      </c>
      <c r="Z68">
        <v>47.585535999999998</v>
      </c>
      <c r="AA68">
        <v>-122.190888</v>
      </c>
    </row>
    <row r="69" spans="1:27" x14ac:dyDescent="0.25">
      <c r="A69" t="s">
        <v>27</v>
      </c>
      <c r="C69" t="s">
        <v>45</v>
      </c>
      <c r="D69" t="s">
        <v>207</v>
      </c>
      <c r="E69" t="s">
        <v>30</v>
      </c>
      <c r="F69" t="s">
        <v>31</v>
      </c>
      <c r="G69">
        <v>98004</v>
      </c>
      <c r="H69">
        <v>3500000</v>
      </c>
      <c r="I69">
        <v>3</v>
      </c>
      <c r="J69">
        <v>3</v>
      </c>
      <c r="K69" t="s">
        <v>155</v>
      </c>
      <c r="L69">
        <v>2740</v>
      </c>
      <c r="M69">
        <v>52307</v>
      </c>
      <c r="N69">
        <v>1984</v>
      </c>
      <c r="O69">
        <v>27</v>
      </c>
      <c r="P69">
        <v>1277</v>
      </c>
      <c r="R69" t="s">
        <v>33</v>
      </c>
      <c r="U69" t="s">
        <v>208</v>
      </c>
      <c r="V69" t="s">
        <v>35</v>
      </c>
      <c r="W69">
        <v>1203806</v>
      </c>
      <c r="X69" t="s">
        <v>36</v>
      </c>
      <c r="Y69" t="s">
        <v>37</v>
      </c>
      <c r="Z69">
        <v>47.578633000000004</v>
      </c>
      <c r="AA69">
        <v>-122.193085</v>
      </c>
    </row>
    <row r="70" spans="1:27" x14ac:dyDescent="0.25">
      <c r="A70" t="s">
        <v>27</v>
      </c>
      <c r="C70" t="s">
        <v>45</v>
      </c>
      <c r="D70" t="s">
        <v>209</v>
      </c>
      <c r="E70" t="s">
        <v>30</v>
      </c>
      <c r="F70" t="s">
        <v>31</v>
      </c>
      <c r="G70">
        <v>98004</v>
      </c>
      <c r="H70">
        <v>3988800</v>
      </c>
      <c r="I70">
        <v>5</v>
      </c>
      <c r="J70">
        <v>5.5</v>
      </c>
      <c r="K70" t="s">
        <v>155</v>
      </c>
      <c r="L70">
        <v>5489</v>
      </c>
      <c r="M70">
        <v>15666</v>
      </c>
      <c r="N70">
        <v>2017</v>
      </c>
      <c r="O70">
        <v>28</v>
      </c>
      <c r="P70">
        <v>727</v>
      </c>
      <c r="R70" t="s">
        <v>33</v>
      </c>
      <c r="S70" t="s">
        <v>210</v>
      </c>
      <c r="T70" t="s">
        <v>211</v>
      </c>
      <c r="U70" t="s">
        <v>212</v>
      </c>
      <c r="V70" t="s">
        <v>35</v>
      </c>
      <c r="W70">
        <v>1205025</v>
      </c>
      <c r="X70" t="s">
        <v>36</v>
      </c>
      <c r="Y70" t="s">
        <v>37</v>
      </c>
      <c r="Z70">
        <v>47.593809</v>
      </c>
      <c r="AA70">
        <v>-122.19863700000001</v>
      </c>
    </row>
    <row r="71" spans="1:27" x14ac:dyDescent="0.25">
      <c r="A71" t="s">
        <v>27</v>
      </c>
      <c r="C71" t="s">
        <v>45</v>
      </c>
      <c r="D71" t="s">
        <v>213</v>
      </c>
      <c r="E71" t="s">
        <v>30</v>
      </c>
      <c r="F71" t="s">
        <v>31</v>
      </c>
      <c r="G71">
        <v>98006</v>
      </c>
      <c r="H71">
        <v>5580000</v>
      </c>
      <c r="I71">
        <v>13</v>
      </c>
      <c r="J71">
        <v>9.25</v>
      </c>
      <c r="K71" t="s">
        <v>109</v>
      </c>
      <c r="L71">
        <v>15360</v>
      </c>
      <c r="M71">
        <v>82328</v>
      </c>
      <c r="N71">
        <v>2000</v>
      </c>
      <c r="O71">
        <v>28</v>
      </c>
      <c r="P71">
        <v>363</v>
      </c>
      <c r="R71" t="s">
        <v>33</v>
      </c>
      <c r="U71" t="s">
        <v>214</v>
      </c>
      <c r="V71" t="s">
        <v>35</v>
      </c>
      <c r="W71">
        <v>1204990</v>
      </c>
      <c r="X71" t="s">
        <v>36</v>
      </c>
      <c r="Y71" t="s">
        <v>37</v>
      </c>
      <c r="Z71">
        <v>47.548899400000003</v>
      </c>
      <c r="AA71">
        <v>-122.1090657</v>
      </c>
    </row>
    <row r="72" spans="1:27" x14ac:dyDescent="0.25">
      <c r="A72" t="s">
        <v>27</v>
      </c>
      <c r="C72" t="s">
        <v>45</v>
      </c>
      <c r="D72" t="s">
        <v>215</v>
      </c>
      <c r="E72" t="s">
        <v>30</v>
      </c>
      <c r="F72" t="s">
        <v>31</v>
      </c>
      <c r="G72">
        <v>98004</v>
      </c>
      <c r="H72">
        <v>5980000</v>
      </c>
      <c r="I72">
        <v>5</v>
      </c>
      <c r="J72">
        <v>5.75</v>
      </c>
      <c r="K72" t="s">
        <v>66</v>
      </c>
      <c r="L72">
        <v>7594</v>
      </c>
      <c r="M72">
        <v>69125</v>
      </c>
      <c r="N72">
        <v>1993</v>
      </c>
      <c r="O72">
        <v>28</v>
      </c>
      <c r="P72">
        <v>787</v>
      </c>
      <c r="R72" t="s">
        <v>33</v>
      </c>
      <c r="U72" t="s">
        <v>216</v>
      </c>
      <c r="V72" t="s">
        <v>35</v>
      </c>
      <c r="W72">
        <v>1204815</v>
      </c>
      <c r="X72" t="s">
        <v>36</v>
      </c>
      <c r="Y72" t="s">
        <v>37</v>
      </c>
      <c r="Z72">
        <v>47.630584200000001</v>
      </c>
      <c r="AA72">
        <v>-122.199046</v>
      </c>
    </row>
    <row r="73" spans="1:27" x14ac:dyDescent="0.25">
      <c r="A73" t="s">
        <v>27</v>
      </c>
      <c r="C73" t="s">
        <v>45</v>
      </c>
      <c r="D73" t="s">
        <v>217</v>
      </c>
      <c r="E73" t="s">
        <v>30</v>
      </c>
      <c r="F73" t="s">
        <v>31</v>
      </c>
      <c r="G73">
        <v>98004</v>
      </c>
      <c r="H73">
        <v>1998888</v>
      </c>
      <c r="I73">
        <v>3</v>
      </c>
      <c r="J73">
        <v>1.5</v>
      </c>
      <c r="K73" t="s">
        <v>66</v>
      </c>
      <c r="L73">
        <v>2520</v>
      </c>
      <c r="M73">
        <v>11273</v>
      </c>
      <c r="N73">
        <v>1957</v>
      </c>
      <c r="O73">
        <v>29</v>
      </c>
      <c r="P73">
        <v>793</v>
      </c>
      <c r="R73" t="s">
        <v>33</v>
      </c>
      <c r="U73" t="s">
        <v>218</v>
      </c>
      <c r="V73" t="s">
        <v>35</v>
      </c>
      <c r="W73">
        <v>1200384</v>
      </c>
      <c r="X73" t="s">
        <v>36</v>
      </c>
      <c r="Y73" t="s">
        <v>37</v>
      </c>
      <c r="Z73">
        <v>47.6227339</v>
      </c>
      <c r="AA73">
        <v>-122.2086936</v>
      </c>
    </row>
    <row r="74" spans="1:27" x14ac:dyDescent="0.25">
      <c r="A74" t="s">
        <v>27</v>
      </c>
      <c r="C74" t="s">
        <v>45</v>
      </c>
      <c r="D74" t="s">
        <v>219</v>
      </c>
      <c r="E74" t="s">
        <v>30</v>
      </c>
      <c r="F74" t="s">
        <v>31</v>
      </c>
      <c r="G74">
        <v>98005</v>
      </c>
      <c r="H74">
        <v>2460000</v>
      </c>
      <c r="I74">
        <v>4</v>
      </c>
      <c r="J74">
        <v>2.5</v>
      </c>
      <c r="K74" t="s">
        <v>129</v>
      </c>
      <c r="L74">
        <v>4130</v>
      </c>
      <c r="M74">
        <v>112521</v>
      </c>
      <c r="N74">
        <v>1978</v>
      </c>
      <c r="O74">
        <v>30</v>
      </c>
      <c r="P74">
        <v>596</v>
      </c>
      <c r="Q74">
        <v>12</v>
      </c>
      <c r="R74" t="s">
        <v>33</v>
      </c>
      <c r="U74" t="s">
        <v>220</v>
      </c>
      <c r="V74" t="s">
        <v>35</v>
      </c>
      <c r="W74">
        <v>1203121</v>
      </c>
      <c r="X74" t="s">
        <v>36</v>
      </c>
      <c r="Y74" t="s">
        <v>37</v>
      </c>
      <c r="Z74">
        <v>47.639077700000001</v>
      </c>
      <c r="AA74">
        <v>-122.1668841</v>
      </c>
    </row>
    <row r="75" spans="1:27" x14ac:dyDescent="0.25">
      <c r="A75" t="s">
        <v>27</v>
      </c>
      <c r="C75" t="s">
        <v>28</v>
      </c>
      <c r="D75" t="s">
        <v>221</v>
      </c>
      <c r="E75" t="s">
        <v>30</v>
      </c>
      <c r="F75" t="s">
        <v>31</v>
      </c>
      <c r="G75">
        <v>98004</v>
      </c>
      <c r="H75">
        <v>415000</v>
      </c>
      <c r="I75">
        <v>1</v>
      </c>
      <c r="J75">
        <v>1</v>
      </c>
      <c r="K75" t="s">
        <v>43</v>
      </c>
      <c r="L75">
        <v>831</v>
      </c>
      <c r="N75">
        <v>1959</v>
      </c>
      <c r="O75">
        <v>31</v>
      </c>
      <c r="P75">
        <v>499</v>
      </c>
      <c r="Q75">
        <v>427</v>
      </c>
      <c r="R75" t="s">
        <v>33</v>
      </c>
      <c r="U75" t="s">
        <v>222</v>
      </c>
      <c r="V75" t="s">
        <v>35</v>
      </c>
      <c r="W75">
        <v>1204432</v>
      </c>
      <c r="X75" t="s">
        <v>36</v>
      </c>
      <c r="Y75" t="s">
        <v>37</v>
      </c>
      <c r="Z75">
        <v>47.608827699999999</v>
      </c>
      <c r="AA75">
        <v>-122.19969690000001</v>
      </c>
    </row>
    <row r="76" spans="1:27" x14ac:dyDescent="0.25">
      <c r="A76" t="s">
        <v>27</v>
      </c>
      <c r="C76" t="s">
        <v>45</v>
      </c>
      <c r="D76" t="s">
        <v>223</v>
      </c>
      <c r="E76" t="s">
        <v>30</v>
      </c>
      <c r="F76" t="s">
        <v>31</v>
      </c>
      <c r="G76">
        <v>98008</v>
      </c>
      <c r="H76">
        <v>1195000</v>
      </c>
      <c r="I76">
        <v>4</v>
      </c>
      <c r="J76">
        <v>2.25</v>
      </c>
      <c r="K76" t="s">
        <v>58</v>
      </c>
      <c r="L76">
        <v>2812</v>
      </c>
      <c r="M76">
        <v>17411</v>
      </c>
      <c r="N76">
        <v>1979</v>
      </c>
      <c r="O76">
        <v>31</v>
      </c>
      <c r="P76">
        <v>425</v>
      </c>
      <c r="R76" t="s">
        <v>33</v>
      </c>
      <c r="U76" t="s">
        <v>224</v>
      </c>
      <c r="V76" t="s">
        <v>35</v>
      </c>
      <c r="W76">
        <v>1204360</v>
      </c>
      <c r="X76" t="s">
        <v>36</v>
      </c>
      <c r="Y76" t="s">
        <v>37</v>
      </c>
      <c r="Z76">
        <v>47.599294499999999</v>
      </c>
      <c r="AA76">
        <v>-122.1123518</v>
      </c>
    </row>
    <row r="77" spans="1:27" x14ac:dyDescent="0.25">
      <c r="A77" t="s">
        <v>27</v>
      </c>
      <c r="C77" t="s">
        <v>45</v>
      </c>
      <c r="D77" t="s">
        <v>225</v>
      </c>
      <c r="E77" t="s">
        <v>30</v>
      </c>
      <c r="F77" t="s">
        <v>31</v>
      </c>
      <c r="G77">
        <v>98006</v>
      </c>
      <c r="H77">
        <v>2499800</v>
      </c>
      <c r="I77">
        <v>4</v>
      </c>
      <c r="J77">
        <v>4.25</v>
      </c>
      <c r="K77" t="s">
        <v>109</v>
      </c>
      <c r="L77">
        <v>5360</v>
      </c>
      <c r="M77">
        <v>24515</v>
      </c>
      <c r="N77">
        <v>1997</v>
      </c>
      <c r="O77">
        <v>31</v>
      </c>
      <c r="P77">
        <v>466</v>
      </c>
      <c r="Q77">
        <v>35</v>
      </c>
      <c r="R77" t="s">
        <v>33</v>
      </c>
      <c r="U77" t="s">
        <v>226</v>
      </c>
      <c r="V77" t="s">
        <v>35</v>
      </c>
      <c r="W77">
        <v>1204082</v>
      </c>
      <c r="X77" t="s">
        <v>36</v>
      </c>
      <c r="Y77" t="s">
        <v>37</v>
      </c>
      <c r="Z77">
        <v>47.551586999999998</v>
      </c>
      <c r="AA77">
        <v>-122.11185</v>
      </c>
    </row>
    <row r="78" spans="1:27" x14ac:dyDescent="0.25">
      <c r="A78" t="s">
        <v>27</v>
      </c>
      <c r="C78" t="s">
        <v>28</v>
      </c>
      <c r="D78" t="s">
        <v>227</v>
      </c>
      <c r="E78" t="s">
        <v>30</v>
      </c>
      <c r="F78" t="s">
        <v>31</v>
      </c>
      <c r="G78">
        <v>98002</v>
      </c>
      <c r="H78">
        <v>339995</v>
      </c>
      <c r="I78">
        <v>2</v>
      </c>
      <c r="J78">
        <v>1.75</v>
      </c>
      <c r="K78" t="s">
        <v>77</v>
      </c>
      <c r="L78">
        <v>1254</v>
      </c>
      <c r="M78">
        <v>22389</v>
      </c>
      <c r="N78">
        <v>1981</v>
      </c>
      <c r="O78">
        <v>31</v>
      </c>
      <c r="P78">
        <v>271</v>
      </c>
      <c r="Q78">
        <v>360</v>
      </c>
      <c r="R78" t="s">
        <v>33</v>
      </c>
      <c r="U78" t="s">
        <v>228</v>
      </c>
      <c r="V78" t="s">
        <v>35</v>
      </c>
      <c r="W78">
        <v>1204239</v>
      </c>
      <c r="X78" t="s">
        <v>36</v>
      </c>
      <c r="Y78" t="s">
        <v>37</v>
      </c>
      <c r="Z78">
        <v>47.549480500000001</v>
      </c>
      <c r="AA78">
        <v>-122.1753782</v>
      </c>
    </row>
    <row r="79" spans="1:27" x14ac:dyDescent="0.25">
      <c r="A79" t="s">
        <v>27</v>
      </c>
      <c r="C79" t="s">
        <v>28</v>
      </c>
      <c r="D79" t="s">
        <v>229</v>
      </c>
      <c r="E79" t="s">
        <v>30</v>
      </c>
      <c r="F79" t="s">
        <v>31</v>
      </c>
      <c r="G79">
        <v>98004</v>
      </c>
      <c r="H79">
        <v>5000000</v>
      </c>
      <c r="I79">
        <v>3</v>
      </c>
      <c r="J79">
        <v>3.5</v>
      </c>
      <c r="K79" t="s">
        <v>43</v>
      </c>
      <c r="L79">
        <v>3561</v>
      </c>
      <c r="N79">
        <v>2008</v>
      </c>
      <c r="O79">
        <v>32</v>
      </c>
      <c r="P79">
        <v>1404</v>
      </c>
      <c r="Q79">
        <v>2268</v>
      </c>
      <c r="R79" t="s">
        <v>33</v>
      </c>
      <c r="U79" t="s">
        <v>230</v>
      </c>
      <c r="V79" t="s">
        <v>35</v>
      </c>
      <c r="W79">
        <v>1202890</v>
      </c>
      <c r="X79" t="s">
        <v>36</v>
      </c>
      <c r="Y79" t="s">
        <v>37</v>
      </c>
      <c r="Z79">
        <v>47.614138599999997</v>
      </c>
      <c r="AA79">
        <v>-122.19766869999999</v>
      </c>
    </row>
    <row r="80" spans="1:27" x14ac:dyDescent="0.25">
      <c r="A80" t="s">
        <v>27</v>
      </c>
      <c r="C80" t="s">
        <v>28</v>
      </c>
      <c r="D80" t="s">
        <v>231</v>
      </c>
      <c r="E80" t="s">
        <v>30</v>
      </c>
      <c r="F80" t="s">
        <v>31</v>
      </c>
      <c r="G80">
        <v>98004</v>
      </c>
      <c r="H80">
        <v>975000</v>
      </c>
      <c r="I80">
        <v>2</v>
      </c>
      <c r="J80">
        <v>1.75</v>
      </c>
      <c r="K80" t="s">
        <v>43</v>
      </c>
      <c r="L80">
        <v>1474</v>
      </c>
      <c r="M80">
        <v>43078</v>
      </c>
      <c r="N80">
        <v>2002</v>
      </c>
      <c r="O80">
        <v>32</v>
      </c>
      <c r="P80">
        <v>661</v>
      </c>
      <c r="Q80">
        <v>780</v>
      </c>
      <c r="R80" t="s">
        <v>33</v>
      </c>
      <c r="U80" t="s">
        <v>232</v>
      </c>
      <c r="V80" t="s">
        <v>35</v>
      </c>
      <c r="W80">
        <v>1199910</v>
      </c>
      <c r="X80" t="s">
        <v>36</v>
      </c>
      <c r="Y80" t="s">
        <v>37</v>
      </c>
      <c r="Z80">
        <v>47.6203553</v>
      </c>
      <c r="AA80">
        <v>-122.1987274</v>
      </c>
    </row>
    <row r="81" spans="1:27" x14ac:dyDescent="0.25">
      <c r="A81" t="s">
        <v>27</v>
      </c>
      <c r="C81" t="s">
        <v>45</v>
      </c>
      <c r="D81" t="s">
        <v>233</v>
      </c>
      <c r="E81" t="s">
        <v>30</v>
      </c>
      <c r="F81" t="s">
        <v>31</v>
      </c>
      <c r="G81">
        <v>98004</v>
      </c>
      <c r="H81">
        <v>3900000</v>
      </c>
      <c r="I81">
        <v>6</v>
      </c>
      <c r="J81">
        <v>6.25</v>
      </c>
      <c r="K81" t="s">
        <v>30</v>
      </c>
      <c r="L81">
        <v>4848</v>
      </c>
      <c r="M81">
        <v>8548</v>
      </c>
      <c r="N81">
        <v>2017</v>
      </c>
      <c r="O81">
        <v>32</v>
      </c>
      <c r="P81">
        <v>804</v>
      </c>
      <c r="R81" t="s">
        <v>33</v>
      </c>
      <c r="U81" t="s">
        <v>234</v>
      </c>
      <c r="V81" t="s">
        <v>35</v>
      </c>
      <c r="W81">
        <v>1200581</v>
      </c>
      <c r="X81" t="s">
        <v>36</v>
      </c>
      <c r="Y81" t="s">
        <v>37</v>
      </c>
      <c r="Z81">
        <v>47.623615100000002</v>
      </c>
      <c r="AA81">
        <v>-122.2004068</v>
      </c>
    </row>
    <row r="82" spans="1:27" x14ac:dyDescent="0.25">
      <c r="A82" t="s">
        <v>27</v>
      </c>
      <c r="C82" t="s">
        <v>45</v>
      </c>
      <c r="D82" t="s">
        <v>235</v>
      </c>
      <c r="E82" t="s">
        <v>30</v>
      </c>
      <c r="F82" t="s">
        <v>31</v>
      </c>
      <c r="G82">
        <v>98006</v>
      </c>
      <c r="H82">
        <v>2949995</v>
      </c>
      <c r="I82">
        <v>6</v>
      </c>
      <c r="J82">
        <v>4.5</v>
      </c>
      <c r="K82" t="s">
        <v>236</v>
      </c>
      <c r="L82">
        <v>5761</v>
      </c>
      <c r="M82">
        <v>16511</v>
      </c>
      <c r="N82">
        <v>2013</v>
      </c>
      <c r="O82">
        <v>32</v>
      </c>
      <c r="P82">
        <v>512</v>
      </c>
      <c r="Q82">
        <v>173</v>
      </c>
      <c r="R82" t="s">
        <v>33</v>
      </c>
      <c r="U82" t="s">
        <v>237</v>
      </c>
      <c r="V82" t="s">
        <v>35</v>
      </c>
      <c r="W82">
        <v>1201413</v>
      </c>
      <c r="X82" t="s">
        <v>36</v>
      </c>
      <c r="Y82" t="s">
        <v>37</v>
      </c>
      <c r="Z82">
        <v>47.536208000000002</v>
      </c>
      <c r="AA82">
        <v>-122.111923</v>
      </c>
    </row>
    <row r="83" spans="1:27" x14ac:dyDescent="0.25">
      <c r="A83" t="s">
        <v>27</v>
      </c>
      <c r="C83" t="s">
        <v>45</v>
      </c>
      <c r="D83" t="s">
        <v>238</v>
      </c>
      <c r="E83" t="s">
        <v>30</v>
      </c>
      <c r="F83" t="s">
        <v>31</v>
      </c>
      <c r="G83">
        <v>98008</v>
      </c>
      <c r="H83">
        <v>1650000</v>
      </c>
      <c r="I83">
        <v>4</v>
      </c>
      <c r="J83">
        <v>3.75</v>
      </c>
      <c r="K83" t="s">
        <v>58</v>
      </c>
      <c r="L83">
        <v>3914</v>
      </c>
      <c r="M83">
        <v>41444</v>
      </c>
      <c r="N83">
        <v>1999</v>
      </c>
      <c r="O83">
        <v>32</v>
      </c>
      <c r="P83">
        <v>422</v>
      </c>
      <c r="R83" t="s">
        <v>33</v>
      </c>
      <c r="U83" t="s">
        <v>239</v>
      </c>
      <c r="V83" t="s">
        <v>35</v>
      </c>
      <c r="W83">
        <v>1203130</v>
      </c>
      <c r="X83" t="s">
        <v>36</v>
      </c>
      <c r="Y83" t="s">
        <v>37</v>
      </c>
      <c r="Z83">
        <v>47.605744000000001</v>
      </c>
      <c r="AA83">
        <v>-122.11519699999999</v>
      </c>
    </row>
    <row r="84" spans="1:27" x14ac:dyDescent="0.25">
      <c r="A84" t="s">
        <v>27</v>
      </c>
      <c r="C84" t="s">
        <v>45</v>
      </c>
      <c r="D84" t="s">
        <v>240</v>
      </c>
      <c r="E84" t="s">
        <v>30</v>
      </c>
      <c r="F84" t="s">
        <v>31</v>
      </c>
      <c r="G84">
        <v>98004</v>
      </c>
      <c r="H84">
        <v>2198800</v>
      </c>
      <c r="I84">
        <v>5</v>
      </c>
      <c r="J84">
        <v>3.25</v>
      </c>
      <c r="K84" t="s">
        <v>155</v>
      </c>
      <c r="L84">
        <v>3850</v>
      </c>
      <c r="M84">
        <v>23172</v>
      </c>
      <c r="N84">
        <v>2001</v>
      </c>
      <c r="O84">
        <v>32</v>
      </c>
      <c r="P84">
        <v>571</v>
      </c>
      <c r="R84" t="s">
        <v>33</v>
      </c>
      <c r="U84" t="s">
        <v>241</v>
      </c>
      <c r="V84" t="s">
        <v>35</v>
      </c>
      <c r="W84">
        <v>1200616</v>
      </c>
      <c r="X84" t="s">
        <v>36</v>
      </c>
      <c r="Y84" t="s">
        <v>37</v>
      </c>
      <c r="Z84">
        <v>47.591889399999999</v>
      </c>
      <c r="AA84">
        <v>-122.2003394</v>
      </c>
    </row>
    <row r="85" spans="1:27" x14ac:dyDescent="0.25">
      <c r="A85" t="s">
        <v>27</v>
      </c>
      <c r="C85" t="s">
        <v>45</v>
      </c>
      <c r="D85" t="s">
        <v>242</v>
      </c>
      <c r="E85" t="s">
        <v>30</v>
      </c>
      <c r="F85" t="s">
        <v>31</v>
      </c>
      <c r="G85">
        <v>98004</v>
      </c>
      <c r="H85">
        <v>2988000</v>
      </c>
      <c r="I85">
        <v>6</v>
      </c>
      <c r="J85">
        <v>4.25</v>
      </c>
      <c r="K85" t="s">
        <v>66</v>
      </c>
      <c r="L85">
        <v>5130</v>
      </c>
      <c r="M85">
        <v>9045</v>
      </c>
      <c r="N85">
        <v>2017</v>
      </c>
      <c r="O85">
        <v>32</v>
      </c>
      <c r="P85">
        <v>582</v>
      </c>
      <c r="R85" t="s">
        <v>33</v>
      </c>
      <c r="U85" t="s">
        <v>243</v>
      </c>
      <c r="V85" t="s">
        <v>35</v>
      </c>
      <c r="W85">
        <v>1203404</v>
      </c>
      <c r="X85" t="s">
        <v>36</v>
      </c>
      <c r="Y85" t="s">
        <v>37</v>
      </c>
      <c r="Z85">
        <v>47.628515499999999</v>
      </c>
      <c r="AA85">
        <v>-122.2050764</v>
      </c>
    </row>
    <row r="86" spans="1:27" x14ac:dyDescent="0.25">
      <c r="A86" t="s">
        <v>27</v>
      </c>
      <c r="C86" t="s">
        <v>45</v>
      </c>
      <c r="D86" t="s">
        <v>244</v>
      </c>
      <c r="E86" t="s">
        <v>30</v>
      </c>
      <c r="F86" t="s">
        <v>31</v>
      </c>
      <c r="G86">
        <v>98004</v>
      </c>
      <c r="H86">
        <v>3800000</v>
      </c>
      <c r="I86">
        <v>5</v>
      </c>
      <c r="J86">
        <v>5</v>
      </c>
      <c r="K86" t="s">
        <v>43</v>
      </c>
      <c r="L86">
        <v>4568</v>
      </c>
      <c r="M86">
        <v>8570</v>
      </c>
      <c r="N86">
        <v>2017</v>
      </c>
      <c r="O86">
        <v>33</v>
      </c>
      <c r="P86">
        <v>832</v>
      </c>
      <c r="R86" t="s">
        <v>33</v>
      </c>
      <c r="U86" t="s">
        <v>245</v>
      </c>
      <c r="V86" t="s">
        <v>35</v>
      </c>
      <c r="W86">
        <v>1202270</v>
      </c>
      <c r="X86" t="s">
        <v>36</v>
      </c>
      <c r="Y86" t="s">
        <v>37</v>
      </c>
      <c r="Z86">
        <v>47.615533900000003</v>
      </c>
      <c r="AA86">
        <v>-122.2099896</v>
      </c>
    </row>
    <row r="87" spans="1:27" x14ac:dyDescent="0.25">
      <c r="A87" t="s">
        <v>27</v>
      </c>
      <c r="C87" t="s">
        <v>28</v>
      </c>
      <c r="D87" t="s">
        <v>246</v>
      </c>
      <c r="E87" t="s">
        <v>30</v>
      </c>
      <c r="F87" t="s">
        <v>31</v>
      </c>
      <c r="G87">
        <v>98007</v>
      </c>
      <c r="H87">
        <v>345000</v>
      </c>
      <c r="I87">
        <v>2</v>
      </c>
      <c r="J87">
        <v>1</v>
      </c>
      <c r="K87" t="s">
        <v>30</v>
      </c>
      <c r="L87">
        <v>889</v>
      </c>
      <c r="N87">
        <v>1978</v>
      </c>
      <c r="O87">
        <v>33</v>
      </c>
      <c r="P87">
        <v>388</v>
      </c>
      <c r="Q87">
        <v>414</v>
      </c>
      <c r="R87" t="s">
        <v>33</v>
      </c>
      <c r="U87" t="s">
        <v>247</v>
      </c>
      <c r="V87" t="s">
        <v>35</v>
      </c>
      <c r="W87">
        <v>1197059</v>
      </c>
      <c r="X87" t="s">
        <v>36</v>
      </c>
      <c r="Y87" t="s">
        <v>37</v>
      </c>
      <c r="Z87">
        <v>47.638180599999998</v>
      </c>
      <c r="AA87">
        <v>-122.14458740000001</v>
      </c>
    </row>
    <row r="88" spans="1:27" x14ac:dyDescent="0.25">
      <c r="A88" t="s">
        <v>27</v>
      </c>
      <c r="C88" t="s">
        <v>45</v>
      </c>
      <c r="D88" t="s">
        <v>248</v>
      </c>
      <c r="E88" t="s">
        <v>30</v>
      </c>
      <c r="F88" t="s">
        <v>31</v>
      </c>
      <c r="G88">
        <v>98004</v>
      </c>
      <c r="H88">
        <v>3078950</v>
      </c>
      <c r="I88">
        <v>5</v>
      </c>
      <c r="J88">
        <v>5</v>
      </c>
      <c r="K88" t="s">
        <v>249</v>
      </c>
      <c r="L88">
        <v>4998</v>
      </c>
      <c r="M88">
        <v>13500</v>
      </c>
      <c r="N88">
        <v>2017</v>
      </c>
      <c r="O88">
        <v>34</v>
      </c>
      <c r="P88">
        <v>616</v>
      </c>
      <c r="R88" t="s">
        <v>33</v>
      </c>
      <c r="U88" t="s">
        <v>250</v>
      </c>
      <c r="V88" t="s">
        <v>35</v>
      </c>
      <c r="W88">
        <v>1202054</v>
      </c>
      <c r="X88" t="s">
        <v>36</v>
      </c>
      <c r="Y88" t="s">
        <v>37</v>
      </c>
      <c r="Z88">
        <v>47.603409599999999</v>
      </c>
      <c r="AA88">
        <v>-122.2048341</v>
      </c>
    </row>
    <row r="89" spans="1:27" x14ac:dyDescent="0.25">
      <c r="A89" t="s">
        <v>27</v>
      </c>
      <c r="C89" t="s">
        <v>204</v>
      </c>
      <c r="D89" t="s">
        <v>251</v>
      </c>
      <c r="E89" t="s">
        <v>30</v>
      </c>
      <c r="F89" t="s">
        <v>31</v>
      </c>
      <c r="G89">
        <v>98006</v>
      </c>
      <c r="H89">
        <v>6988000</v>
      </c>
      <c r="I89">
        <v>0</v>
      </c>
      <c r="K89" t="s">
        <v>236</v>
      </c>
      <c r="M89">
        <v>548693</v>
      </c>
      <c r="O89">
        <v>34</v>
      </c>
      <c r="R89" t="s">
        <v>33</v>
      </c>
      <c r="U89" t="s">
        <v>252</v>
      </c>
      <c r="V89" t="s">
        <v>35</v>
      </c>
      <c r="W89">
        <v>1202405</v>
      </c>
      <c r="X89" t="s">
        <v>36</v>
      </c>
      <c r="Y89" t="s">
        <v>37</v>
      </c>
      <c r="Z89">
        <v>47.543745800000003</v>
      </c>
      <c r="AA89">
        <v>-122.1170018</v>
      </c>
    </row>
    <row r="90" spans="1:27" x14ac:dyDescent="0.25">
      <c r="A90" t="s">
        <v>27</v>
      </c>
      <c r="C90" t="s">
        <v>28</v>
      </c>
      <c r="D90" t="s">
        <v>253</v>
      </c>
      <c r="E90" t="s">
        <v>30</v>
      </c>
      <c r="F90" t="s">
        <v>31</v>
      </c>
      <c r="G90">
        <v>98007</v>
      </c>
      <c r="H90">
        <v>305000</v>
      </c>
      <c r="I90">
        <v>2</v>
      </c>
      <c r="J90">
        <v>1</v>
      </c>
      <c r="K90" t="s">
        <v>93</v>
      </c>
      <c r="L90">
        <v>889</v>
      </c>
      <c r="M90">
        <v>435710</v>
      </c>
      <c r="N90">
        <v>1978</v>
      </c>
      <c r="O90">
        <v>35</v>
      </c>
      <c r="P90">
        <v>343</v>
      </c>
      <c r="Q90">
        <v>409</v>
      </c>
      <c r="R90" t="s">
        <v>33</v>
      </c>
      <c r="U90" t="s">
        <v>254</v>
      </c>
      <c r="V90" t="s">
        <v>35</v>
      </c>
      <c r="W90">
        <v>1201599</v>
      </c>
      <c r="X90" t="s">
        <v>36</v>
      </c>
      <c r="Y90" t="s">
        <v>37</v>
      </c>
      <c r="Z90">
        <v>47.638398299999999</v>
      </c>
      <c r="AA90">
        <v>-122.14810780000001</v>
      </c>
    </row>
    <row r="91" spans="1:27" x14ac:dyDescent="0.25">
      <c r="A91" t="s">
        <v>27</v>
      </c>
      <c r="C91" t="s">
        <v>45</v>
      </c>
      <c r="D91" t="s">
        <v>255</v>
      </c>
      <c r="E91" t="s">
        <v>30</v>
      </c>
      <c r="F91" t="s">
        <v>31</v>
      </c>
      <c r="G91">
        <v>98004</v>
      </c>
      <c r="H91">
        <v>2649950</v>
      </c>
      <c r="I91">
        <v>5</v>
      </c>
      <c r="J91">
        <v>5</v>
      </c>
      <c r="K91" t="s">
        <v>30</v>
      </c>
      <c r="L91">
        <v>4309</v>
      </c>
      <c r="M91">
        <v>9137</v>
      </c>
      <c r="N91">
        <v>2017</v>
      </c>
      <c r="O91">
        <v>36</v>
      </c>
      <c r="P91">
        <v>615</v>
      </c>
      <c r="R91" t="s">
        <v>33</v>
      </c>
      <c r="U91" t="s">
        <v>256</v>
      </c>
      <c r="V91" t="s">
        <v>35</v>
      </c>
      <c r="W91">
        <v>1201492</v>
      </c>
      <c r="X91" t="s">
        <v>36</v>
      </c>
      <c r="Y91" t="s">
        <v>37</v>
      </c>
      <c r="Z91">
        <v>47.634405299999997</v>
      </c>
      <c r="AA91">
        <v>-122.19940080000001</v>
      </c>
    </row>
    <row r="92" spans="1:27" x14ac:dyDescent="0.25">
      <c r="A92" t="s">
        <v>27</v>
      </c>
      <c r="C92" t="s">
        <v>38</v>
      </c>
      <c r="D92" t="s">
        <v>257</v>
      </c>
      <c r="E92" t="s">
        <v>30</v>
      </c>
      <c r="F92" t="s">
        <v>31</v>
      </c>
      <c r="G92">
        <v>98008</v>
      </c>
      <c r="H92">
        <v>707990</v>
      </c>
      <c r="I92">
        <v>2</v>
      </c>
      <c r="J92">
        <v>1.75</v>
      </c>
      <c r="K92" t="s">
        <v>30</v>
      </c>
      <c r="L92">
        <v>1360</v>
      </c>
      <c r="M92">
        <v>1</v>
      </c>
      <c r="N92">
        <v>2017</v>
      </c>
      <c r="O92">
        <v>38</v>
      </c>
      <c r="P92">
        <v>521</v>
      </c>
      <c r="Q92">
        <v>310</v>
      </c>
      <c r="R92" t="s">
        <v>33</v>
      </c>
      <c r="U92" t="s">
        <v>258</v>
      </c>
      <c r="V92" t="s">
        <v>35</v>
      </c>
      <c r="W92">
        <v>1201267</v>
      </c>
      <c r="X92" t="s">
        <v>36</v>
      </c>
      <c r="Y92" t="s">
        <v>37</v>
      </c>
      <c r="Z92">
        <v>47.6262677</v>
      </c>
      <c r="AA92">
        <v>-122.1308689</v>
      </c>
    </row>
    <row r="93" spans="1:27" x14ac:dyDescent="0.25">
      <c r="A93" t="s">
        <v>27</v>
      </c>
      <c r="C93" t="s">
        <v>28</v>
      </c>
      <c r="D93" t="s">
        <v>259</v>
      </c>
      <c r="E93" t="s">
        <v>30</v>
      </c>
      <c r="F93" t="s">
        <v>31</v>
      </c>
      <c r="G93">
        <v>98004</v>
      </c>
      <c r="H93">
        <v>299500</v>
      </c>
      <c r="I93">
        <v>0</v>
      </c>
      <c r="J93">
        <v>1</v>
      </c>
      <c r="K93" t="s">
        <v>43</v>
      </c>
      <c r="L93">
        <v>308</v>
      </c>
      <c r="M93">
        <v>31259</v>
      </c>
      <c r="N93">
        <v>1995</v>
      </c>
      <c r="O93">
        <v>38</v>
      </c>
      <c r="P93">
        <v>972</v>
      </c>
      <c r="Q93">
        <v>260</v>
      </c>
      <c r="R93" t="s">
        <v>33</v>
      </c>
      <c r="U93" t="s">
        <v>260</v>
      </c>
      <c r="V93" t="s">
        <v>35</v>
      </c>
      <c r="W93">
        <v>1200807</v>
      </c>
      <c r="X93" t="s">
        <v>36</v>
      </c>
      <c r="Y93" t="s">
        <v>37</v>
      </c>
      <c r="Z93">
        <v>47.611783600000003</v>
      </c>
      <c r="AA93">
        <v>-122.1982522</v>
      </c>
    </row>
    <row r="94" spans="1:27" x14ac:dyDescent="0.25">
      <c r="A94" t="s">
        <v>27</v>
      </c>
      <c r="C94" t="s">
        <v>45</v>
      </c>
      <c r="D94" t="s">
        <v>261</v>
      </c>
      <c r="E94" t="s">
        <v>30</v>
      </c>
      <c r="F94" t="s">
        <v>31</v>
      </c>
      <c r="G94">
        <v>98004</v>
      </c>
      <c r="H94">
        <v>2588000</v>
      </c>
      <c r="I94">
        <v>5</v>
      </c>
      <c r="J94">
        <v>4.25</v>
      </c>
      <c r="K94" t="s">
        <v>155</v>
      </c>
      <c r="M94">
        <v>9526</v>
      </c>
      <c r="N94">
        <v>2014</v>
      </c>
      <c r="O94">
        <v>38</v>
      </c>
      <c r="R94" t="s">
        <v>33</v>
      </c>
      <c r="U94" t="s">
        <v>262</v>
      </c>
      <c r="V94" t="s">
        <v>35</v>
      </c>
      <c r="W94">
        <v>1200661</v>
      </c>
      <c r="X94" t="s">
        <v>36</v>
      </c>
      <c r="Y94" t="s">
        <v>37</v>
      </c>
      <c r="Z94">
        <v>47.587177500000003</v>
      </c>
      <c r="AA94">
        <v>-122.1992808</v>
      </c>
    </row>
    <row r="95" spans="1:27" x14ac:dyDescent="0.25">
      <c r="A95" t="s">
        <v>27</v>
      </c>
      <c r="C95" t="s">
        <v>45</v>
      </c>
      <c r="D95" t="s">
        <v>263</v>
      </c>
      <c r="E95" t="s">
        <v>194</v>
      </c>
      <c r="F95" t="s">
        <v>31</v>
      </c>
      <c r="G95">
        <v>98004</v>
      </c>
      <c r="H95">
        <v>3198000</v>
      </c>
      <c r="I95">
        <v>5</v>
      </c>
      <c r="J95">
        <v>5</v>
      </c>
      <c r="K95" t="s">
        <v>194</v>
      </c>
      <c r="L95">
        <v>6200</v>
      </c>
      <c r="M95">
        <v>20056</v>
      </c>
      <c r="N95">
        <v>2001</v>
      </c>
      <c r="O95">
        <v>38</v>
      </c>
      <c r="P95">
        <v>516</v>
      </c>
      <c r="R95" t="s">
        <v>33</v>
      </c>
      <c r="U95" t="s">
        <v>264</v>
      </c>
      <c r="V95" t="s">
        <v>35</v>
      </c>
      <c r="W95">
        <v>1201114</v>
      </c>
      <c r="X95" t="s">
        <v>36</v>
      </c>
      <c r="Y95" t="s">
        <v>37</v>
      </c>
      <c r="Z95">
        <v>47.640090200000003</v>
      </c>
      <c r="AA95">
        <v>-122.2102477</v>
      </c>
    </row>
    <row r="96" spans="1:27" x14ac:dyDescent="0.25">
      <c r="A96" t="s">
        <v>27</v>
      </c>
      <c r="C96" t="s">
        <v>45</v>
      </c>
      <c r="D96" t="s">
        <v>265</v>
      </c>
      <c r="E96" t="s">
        <v>30</v>
      </c>
      <c r="F96" t="s">
        <v>31</v>
      </c>
      <c r="G96">
        <v>98006</v>
      </c>
      <c r="H96">
        <v>1988000</v>
      </c>
      <c r="I96">
        <v>3</v>
      </c>
      <c r="J96">
        <v>3</v>
      </c>
      <c r="K96" t="s">
        <v>30</v>
      </c>
      <c r="L96">
        <v>3390</v>
      </c>
      <c r="M96">
        <v>19833</v>
      </c>
      <c r="N96">
        <v>1971</v>
      </c>
      <c r="O96">
        <v>38</v>
      </c>
      <c r="P96">
        <v>586</v>
      </c>
      <c r="R96" t="s">
        <v>33</v>
      </c>
      <c r="U96" t="s">
        <v>266</v>
      </c>
      <c r="V96" t="s">
        <v>35</v>
      </c>
      <c r="W96">
        <v>1200330</v>
      </c>
      <c r="X96" t="s">
        <v>36</v>
      </c>
      <c r="Y96" t="s">
        <v>37</v>
      </c>
      <c r="Z96">
        <v>47.556946000000003</v>
      </c>
      <c r="AA96">
        <v>-122.145644</v>
      </c>
    </row>
    <row r="97" spans="1:27" x14ac:dyDescent="0.25">
      <c r="A97" t="s">
        <v>27</v>
      </c>
      <c r="C97" t="s">
        <v>28</v>
      </c>
      <c r="D97" t="s">
        <v>267</v>
      </c>
      <c r="E97" t="s">
        <v>30</v>
      </c>
      <c r="F97" t="s">
        <v>31</v>
      </c>
      <c r="G97">
        <v>98007</v>
      </c>
      <c r="H97">
        <v>275000</v>
      </c>
      <c r="I97">
        <v>1</v>
      </c>
      <c r="J97">
        <v>1</v>
      </c>
      <c r="K97" t="s">
        <v>93</v>
      </c>
      <c r="L97">
        <v>680</v>
      </c>
      <c r="N97">
        <v>1978</v>
      </c>
      <c r="O97">
        <v>39</v>
      </c>
      <c r="P97">
        <v>404</v>
      </c>
      <c r="Q97">
        <v>350</v>
      </c>
      <c r="R97" t="s">
        <v>33</v>
      </c>
      <c r="U97" t="s">
        <v>268</v>
      </c>
      <c r="V97" t="s">
        <v>35</v>
      </c>
      <c r="W97">
        <v>1197208</v>
      </c>
      <c r="X97" t="s">
        <v>36</v>
      </c>
      <c r="Y97" t="s">
        <v>37</v>
      </c>
      <c r="Z97">
        <v>47.638255000000001</v>
      </c>
      <c r="AA97">
        <v>-122.14576599999999</v>
      </c>
    </row>
    <row r="98" spans="1:27" x14ac:dyDescent="0.25">
      <c r="A98" t="s">
        <v>27</v>
      </c>
      <c r="C98" t="s">
        <v>45</v>
      </c>
      <c r="D98" t="s">
        <v>269</v>
      </c>
      <c r="E98" t="s">
        <v>30</v>
      </c>
      <c r="F98" t="s">
        <v>31</v>
      </c>
      <c r="G98">
        <v>98005</v>
      </c>
      <c r="H98">
        <v>1198888</v>
      </c>
      <c r="I98">
        <v>4</v>
      </c>
      <c r="J98">
        <v>3</v>
      </c>
      <c r="K98" t="s">
        <v>129</v>
      </c>
      <c r="L98">
        <v>2620</v>
      </c>
      <c r="M98">
        <v>17418</v>
      </c>
      <c r="N98">
        <v>1968</v>
      </c>
      <c r="O98">
        <v>39</v>
      </c>
      <c r="P98">
        <v>458</v>
      </c>
      <c r="Q98">
        <v>12</v>
      </c>
      <c r="R98" t="s">
        <v>33</v>
      </c>
      <c r="U98" t="s">
        <v>270</v>
      </c>
      <c r="V98" t="s">
        <v>35</v>
      </c>
      <c r="W98">
        <v>1200207</v>
      </c>
      <c r="X98" t="s">
        <v>36</v>
      </c>
      <c r="Y98" t="s">
        <v>37</v>
      </c>
      <c r="Z98">
        <v>47.639160599999997</v>
      </c>
      <c r="AA98">
        <v>-122.1695271</v>
      </c>
    </row>
    <row r="99" spans="1:27" x14ac:dyDescent="0.25">
      <c r="A99" t="s">
        <v>27</v>
      </c>
      <c r="C99" t="s">
        <v>45</v>
      </c>
      <c r="D99" t="s">
        <v>271</v>
      </c>
      <c r="E99" t="s">
        <v>30</v>
      </c>
      <c r="F99" t="s">
        <v>31</v>
      </c>
      <c r="G99">
        <v>98006</v>
      </c>
      <c r="H99">
        <v>675000</v>
      </c>
      <c r="I99">
        <v>4</v>
      </c>
      <c r="J99">
        <v>1.75</v>
      </c>
      <c r="K99" t="s">
        <v>83</v>
      </c>
      <c r="L99">
        <v>1700</v>
      </c>
      <c r="M99">
        <v>8640</v>
      </c>
      <c r="N99">
        <v>1955</v>
      </c>
      <c r="O99">
        <v>39</v>
      </c>
      <c r="P99">
        <v>397</v>
      </c>
      <c r="R99" t="s">
        <v>33</v>
      </c>
      <c r="U99" t="s">
        <v>272</v>
      </c>
      <c r="V99" t="s">
        <v>35</v>
      </c>
      <c r="W99">
        <v>1198343</v>
      </c>
      <c r="X99" t="s">
        <v>36</v>
      </c>
      <c r="Y99" t="s">
        <v>37</v>
      </c>
      <c r="Z99">
        <v>47.577498499999997</v>
      </c>
      <c r="AA99">
        <v>-122.1475626</v>
      </c>
    </row>
    <row r="100" spans="1:27" x14ac:dyDescent="0.25">
      <c r="A100" t="s">
        <v>27</v>
      </c>
      <c r="C100" t="s">
        <v>45</v>
      </c>
      <c r="D100" t="s">
        <v>273</v>
      </c>
      <c r="E100" t="s">
        <v>30</v>
      </c>
      <c r="F100" t="s">
        <v>31</v>
      </c>
      <c r="G100">
        <v>98004</v>
      </c>
      <c r="H100">
        <v>3588888</v>
      </c>
      <c r="I100">
        <v>5</v>
      </c>
      <c r="J100">
        <v>4.5</v>
      </c>
      <c r="K100" t="s">
        <v>30</v>
      </c>
      <c r="L100">
        <v>5102</v>
      </c>
      <c r="M100">
        <v>15300</v>
      </c>
      <c r="N100">
        <v>2017</v>
      </c>
      <c r="O100">
        <v>40</v>
      </c>
      <c r="P100">
        <v>703</v>
      </c>
      <c r="R100" t="s">
        <v>33</v>
      </c>
      <c r="U100" t="s">
        <v>274</v>
      </c>
      <c r="V100" t="s">
        <v>35</v>
      </c>
      <c r="W100">
        <v>1199960</v>
      </c>
      <c r="X100" t="s">
        <v>36</v>
      </c>
      <c r="Y100" t="s">
        <v>37</v>
      </c>
      <c r="Z100">
        <v>47.593289800000001</v>
      </c>
      <c r="AA100">
        <v>-122.1987189</v>
      </c>
    </row>
    <row r="101" spans="1:27" x14ac:dyDescent="0.25">
      <c r="A101" t="s">
        <v>27</v>
      </c>
      <c r="C101" t="s">
        <v>45</v>
      </c>
      <c r="D101" t="s">
        <v>275</v>
      </c>
      <c r="E101" t="s">
        <v>30</v>
      </c>
      <c r="F101" t="s">
        <v>31</v>
      </c>
      <c r="G101">
        <v>98004</v>
      </c>
      <c r="H101">
        <v>3498000</v>
      </c>
      <c r="I101">
        <v>6</v>
      </c>
      <c r="J101">
        <v>6</v>
      </c>
      <c r="K101" t="s">
        <v>30</v>
      </c>
      <c r="L101">
        <v>6389</v>
      </c>
      <c r="M101">
        <v>9491</v>
      </c>
      <c r="N101">
        <v>2017</v>
      </c>
      <c r="O101">
        <v>40</v>
      </c>
      <c r="P101">
        <v>548</v>
      </c>
      <c r="R101" t="s">
        <v>33</v>
      </c>
      <c r="U101" t="s">
        <v>276</v>
      </c>
      <c r="V101" t="s">
        <v>35</v>
      </c>
      <c r="W101">
        <v>1196030</v>
      </c>
      <c r="X101" t="s">
        <v>36</v>
      </c>
      <c r="Y101" t="s">
        <v>37</v>
      </c>
      <c r="Z101">
        <v>47.617047100000001</v>
      </c>
      <c r="AA101">
        <v>-122.21693670000001</v>
      </c>
    </row>
    <row r="102" spans="1:27" x14ac:dyDescent="0.25">
      <c r="A102" t="s">
        <v>27</v>
      </c>
      <c r="C102" t="s">
        <v>45</v>
      </c>
      <c r="D102" t="s">
        <v>277</v>
      </c>
      <c r="E102" t="s">
        <v>30</v>
      </c>
      <c r="F102" t="s">
        <v>31</v>
      </c>
      <c r="G102">
        <v>98006</v>
      </c>
      <c r="H102">
        <v>4588000</v>
      </c>
      <c r="I102">
        <v>6</v>
      </c>
      <c r="J102">
        <v>5.25</v>
      </c>
      <c r="K102" t="s">
        <v>30</v>
      </c>
      <c r="L102">
        <v>8277</v>
      </c>
      <c r="M102">
        <v>45100</v>
      </c>
      <c r="N102">
        <v>2009</v>
      </c>
      <c r="O102">
        <v>40</v>
      </c>
      <c r="P102">
        <v>554</v>
      </c>
      <c r="Q102">
        <v>113</v>
      </c>
      <c r="R102" t="s">
        <v>33</v>
      </c>
      <c r="U102" t="s">
        <v>278</v>
      </c>
      <c r="V102" t="s">
        <v>35</v>
      </c>
      <c r="W102">
        <v>1192907</v>
      </c>
      <c r="X102" t="s">
        <v>36</v>
      </c>
      <c r="Y102" t="s">
        <v>37</v>
      </c>
      <c r="Z102">
        <v>47.554697699999998</v>
      </c>
      <c r="AA102">
        <v>-122.14374309999999</v>
      </c>
    </row>
    <row r="103" spans="1:27" x14ac:dyDescent="0.25">
      <c r="A103" t="s">
        <v>27</v>
      </c>
      <c r="C103" t="s">
        <v>45</v>
      </c>
      <c r="D103" t="s">
        <v>279</v>
      </c>
      <c r="E103" t="s">
        <v>30</v>
      </c>
      <c r="F103" t="s">
        <v>31</v>
      </c>
      <c r="G103">
        <v>98004</v>
      </c>
      <c r="H103">
        <v>2788880</v>
      </c>
      <c r="I103">
        <v>5</v>
      </c>
      <c r="J103">
        <v>4.25</v>
      </c>
      <c r="K103" t="s">
        <v>155</v>
      </c>
      <c r="L103">
        <v>4397</v>
      </c>
      <c r="M103">
        <v>9572</v>
      </c>
      <c r="N103">
        <v>2017</v>
      </c>
      <c r="O103">
        <v>40</v>
      </c>
      <c r="P103">
        <v>634</v>
      </c>
      <c r="R103" t="s">
        <v>33</v>
      </c>
      <c r="U103" t="s">
        <v>280</v>
      </c>
      <c r="V103" t="s">
        <v>35</v>
      </c>
      <c r="W103">
        <v>1194646</v>
      </c>
      <c r="X103" t="s">
        <v>36</v>
      </c>
      <c r="Y103" t="s">
        <v>37</v>
      </c>
      <c r="Z103">
        <v>47.592692599999999</v>
      </c>
      <c r="AA103">
        <v>-122.1998483</v>
      </c>
    </row>
    <row r="104" spans="1:27" x14ac:dyDescent="0.25">
      <c r="A104" t="s">
        <v>27</v>
      </c>
      <c r="C104" t="s">
        <v>204</v>
      </c>
      <c r="D104" t="s">
        <v>281</v>
      </c>
      <c r="E104" t="s">
        <v>30</v>
      </c>
      <c r="F104" t="s">
        <v>31</v>
      </c>
      <c r="G104">
        <v>98006</v>
      </c>
      <c r="H104">
        <v>1495000</v>
      </c>
      <c r="I104">
        <v>0</v>
      </c>
      <c r="K104" t="s">
        <v>236</v>
      </c>
      <c r="M104">
        <v>306044</v>
      </c>
      <c r="O104">
        <v>41</v>
      </c>
      <c r="R104" t="s">
        <v>33</v>
      </c>
      <c r="U104" t="s">
        <v>282</v>
      </c>
      <c r="V104" t="s">
        <v>35</v>
      </c>
      <c r="W104">
        <v>1198859</v>
      </c>
      <c r="X104" t="s">
        <v>36</v>
      </c>
      <c r="Y104" t="s">
        <v>37</v>
      </c>
      <c r="Z104">
        <v>47.548494599999998</v>
      </c>
      <c r="AA104">
        <v>-122.10144870000001</v>
      </c>
    </row>
    <row r="105" spans="1:27" x14ac:dyDescent="0.25">
      <c r="A105" t="s">
        <v>27</v>
      </c>
      <c r="C105" t="s">
        <v>28</v>
      </c>
      <c r="D105" t="s">
        <v>283</v>
      </c>
      <c r="E105" t="s">
        <v>30</v>
      </c>
      <c r="F105" t="s">
        <v>31</v>
      </c>
      <c r="G105">
        <v>98007</v>
      </c>
      <c r="H105">
        <v>265000</v>
      </c>
      <c r="I105">
        <v>1</v>
      </c>
      <c r="J105">
        <v>1</v>
      </c>
      <c r="K105" t="s">
        <v>93</v>
      </c>
      <c r="L105">
        <v>680</v>
      </c>
      <c r="N105">
        <v>1978</v>
      </c>
      <c r="O105">
        <v>44</v>
      </c>
      <c r="P105">
        <v>390</v>
      </c>
      <c r="Q105">
        <v>350</v>
      </c>
      <c r="R105" t="s">
        <v>33</v>
      </c>
      <c r="U105" t="s">
        <v>284</v>
      </c>
      <c r="V105" t="s">
        <v>35</v>
      </c>
      <c r="W105">
        <v>1197248</v>
      </c>
      <c r="X105" t="s">
        <v>36</v>
      </c>
      <c r="Y105" t="s">
        <v>37</v>
      </c>
      <c r="Z105">
        <v>47.638634699999997</v>
      </c>
      <c r="AA105">
        <v>-122.14636470000001</v>
      </c>
    </row>
    <row r="106" spans="1:27" x14ac:dyDescent="0.25">
      <c r="A106" t="s">
        <v>27</v>
      </c>
      <c r="C106" t="s">
        <v>38</v>
      </c>
      <c r="D106" t="s">
        <v>285</v>
      </c>
      <c r="E106" t="s">
        <v>30</v>
      </c>
      <c r="F106" t="s">
        <v>31</v>
      </c>
      <c r="G106">
        <v>98005</v>
      </c>
      <c r="H106">
        <v>689888</v>
      </c>
      <c r="I106">
        <v>2</v>
      </c>
      <c r="J106">
        <v>2</v>
      </c>
      <c r="K106" t="s">
        <v>30</v>
      </c>
      <c r="L106">
        <v>1558</v>
      </c>
      <c r="M106">
        <v>4930</v>
      </c>
      <c r="N106">
        <v>1979</v>
      </c>
      <c r="O106">
        <v>45</v>
      </c>
      <c r="P106">
        <v>443</v>
      </c>
      <c r="Q106">
        <v>541</v>
      </c>
      <c r="R106" t="s">
        <v>33</v>
      </c>
      <c r="U106" t="s">
        <v>286</v>
      </c>
      <c r="V106" t="s">
        <v>35</v>
      </c>
      <c r="W106">
        <v>1198104</v>
      </c>
      <c r="X106" t="s">
        <v>36</v>
      </c>
      <c r="Y106" t="s">
        <v>37</v>
      </c>
      <c r="Z106">
        <v>47.620823999999999</v>
      </c>
      <c r="AA106">
        <v>-122.181961</v>
      </c>
    </row>
    <row r="107" spans="1:27" x14ac:dyDescent="0.25">
      <c r="A107" t="s">
        <v>27</v>
      </c>
      <c r="C107" t="s">
        <v>38</v>
      </c>
      <c r="D107" t="s">
        <v>287</v>
      </c>
      <c r="E107" t="s">
        <v>30</v>
      </c>
      <c r="F107" t="s">
        <v>31</v>
      </c>
      <c r="G107">
        <v>98006</v>
      </c>
      <c r="H107">
        <v>1389950</v>
      </c>
      <c r="I107">
        <v>3</v>
      </c>
      <c r="J107">
        <v>3.5</v>
      </c>
      <c r="K107" t="s">
        <v>104</v>
      </c>
      <c r="L107">
        <v>2773</v>
      </c>
      <c r="N107">
        <v>2017</v>
      </c>
      <c r="O107">
        <v>45</v>
      </c>
      <c r="P107">
        <v>501</v>
      </c>
      <c r="Q107">
        <v>250</v>
      </c>
      <c r="R107" t="s">
        <v>33</v>
      </c>
      <c r="U107" t="s">
        <v>288</v>
      </c>
      <c r="V107" t="s">
        <v>35</v>
      </c>
      <c r="W107">
        <v>1197969</v>
      </c>
      <c r="X107" t="s">
        <v>36</v>
      </c>
      <c r="Y107" t="s">
        <v>37</v>
      </c>
      <c r="Z107">
        <v>47.573931000000002</v>
      </c>
      <c r="AA107">
        <v>-122.16654200000001</v>
      </c>
    </row>
    <row r="108" spans="1:27" x14ac:dyDescent="0.25">
      <c r="A108" t="s">
        <v>27</v>
      </c>
      <c r="C108" t="s">
        <v>45</v>
      </c>
      <c r="D108" t="s">
        <v>289</v>
      </c>
      <c r="E108" t="s">
        <v>30</v>
      </c>
      <c r="F108" t="s">
        <v>31</v>
      </c>
      <c r="G108">
        <v>98004</v>
      </c>
      <c r="H108">
        <v>2350000</v>
      </c>
      <c r="I108">
        <v>5</v>
      </c>
      <c r="J108">
        <v>4.5</v>
      </c>
      <c r="K108" t="s">
        <v>155</v>
      </c>
      <c r="L108">
        <v>3800</v>
      </c>
      <c r="M108">
        <v>10000</v>
      </c>
      <c r="N108">
        <v>2017</v>
      </c>
      <c r="O108">
        <v>45</v>
      </c>
      <c r="P108">
        <v>618</v>
      </c>
      <c r="R108" t="s">
        <v>33</v>
      </c>
      <c r="U108" t="s">
        <v>290</v>
      </c>
      <c r="V108" t="s">
        <v>35</v>
      </c>
      <c r="W108">
        <v>1197030</v>
      </c>
      <c r="X108" t="s">
        <v>36</v>
      </c>
      <c r="Y108" t="s">
        <v>37</v>
      </c>
      <c r="Z108">
        <v>47.580726400000003</v>
      </c>
      <c r="AA108">
        <v>-122.1912323</v>
      </c>
    </row>
    <row r="109" spans="1:27" x14ac:dyDescent="0.25">
      <c r="A109" t="s">
        <v>27</v>
      </c>
      <c r="C109" t="s">
        <v>45</v>
      </c>
      <c r="D109" t="s">
        <v>291</v>
      </c>
      <c r="E109" t="s">
        <v>30</v>
      </c>
      <c r="F109" t="s">
        <v>31</v>
      </c>
      <c r="G109">
        <v>98006</v>
      </c>
      <c r="H109">
        <v>985000</v>
      </c>
      <c r="I109">
        <v>4</v>
      </c>
      <c r="J109">
        <v>2.5</v>
      </c>
      <c r="K109" t="s">
        <v>30</v>
      </c>
      <c r="L109">
        <v>2540</v>
      </c>
      <c r="M109">
        <v>8712</v>
      </c>
      <c r="N109">
        <v>1983</v>
      </c>
      <c r="O109">
        <v>45</v>
      </c>
      <c r="P109">
        <v>388</v>
      </c>
      <c r="R109" t="s">
        <v>33</v>
      </c>
      <c r="U109" t="s">
        <v>292</v>
      </c>
      <c r="V109" t="s">
        <v>35</v>
      </c>
      <c r="W109">
        <v>1197641</v>
      </c>
      <c r="X109" t="s">
        <v>36</v>
      </c>
      <c r="Y109" t="s">
        <v>37</v>
      </c>
      <c r="Z109">
        <v>47.571603400000001</v>
      </c>
      <c r="AA109">
        <v>-122.1811945</v>
      </c>
    </row>
    <row r="110" spans="1:27" x14ac:dyDescent="0.25">
      <c r="A110" t="s">
        <v>27</v>
      </c>
      <c r="C110" t="s">
        <v>45</v>
      </c>
      <c r="D110" t="s">
        <v>293</v>
      </c>
      <c r="E110" t="s">
        <v>30</v>
      </c>
      <c r="F110" t="s">
        <v>31</v>
      </c>
      <c r="G110">
        <v>98008</v>
      </c>
      <c r="H110">
        <v>1098888</v>
      </c>
      <c r="I110">
        <v>5</v>
      </c>
      <c r="J110">
        <v>2.5</v>
      </c>
      <c r="K110" t="s">
        <v>53</v>
      </c>
      <c r="L110">
        <v>2420</v>
      </c>
      <c r="M110">
        <v>8395</v>
      </c>
      <c r="N110">
        <v>1958</v>
      </c>
      <c r="O110">
        <v>45</v>
      </c>
      <c r="P110">
        <v>454</v>
      </c>
      <c r="R110" t="s">
        <v>33</v>
      </c>
      <c r="U110" t="s">
        <v>294</v>
      </c>
      <c r="V110" t="s">
        <v>35</v>
      </c>
      <c r="W110">
        <v>1197296</v>
      </c>
      <c r="X110" t="s">
        <v>36</v>
      </c>
      <c r="Y110" t="s">
        <v>37</v>
      </c>
      <c r="Z110">
        <v>47.609031000000002</v>
      </c>
      <c r="AA110">
        <v>-122.1227554</v>
      </c>
    </row>
    <row r="111" spans="1:27" x14ac:dyDescent="0.25">
      <c r="A111" t="s">
        <v>27</v>
      </c>
      <c r="C111" t="s">
        <v>45</v>
      </c>
      <c r="D111" t="s">
        <v>295</v>
      </c>
      <c r="E111" t="s">
        <v>30</v>
      </c>
      <c r="F111" t="s">
        <v>31</v>
      </c>
      <c r="G111">
        <v>98006</v>
      </c>
      <c r="H111">
        <v>950000</v>
      </c>
      <c r="I111">
        <v>4</v>
      </c>
      <c r="J111">
        <v>3.75</v>
      </c>
      <c r="K111" t="s">
        <v>296</v>
      </c>
      <c r="L111">
        <v>2750</v>
      </c>
      <c r="M111">
        <v>9315</v>
      </c>
      <c r="N111">
        <v>1978</v>
      </c>
      <c r="O111">
        <v>46</v>
      </c>
      <c r="P111">
        <v>345</v>
      </c>
      <c r="R111" t="s">
        <v>33</v>
      </c>
      <c r="U111" t="s">
        <v>297</v>
      </c>
      <c r="V111" t="s">
        <v>35</v>
      </c>
      <c r="W111">
        <v>1194093</v>
      </c>
      <c r="X111" t="s">
        <v>36</v>
      </c>
      <c r="Y111" t="s">
        <v>37</v>
      </c>
      <c r="Z111">
        <v>47.563215</v>
      </c>
      <c r="AA111">
        <v>-122.132633</v>
      </c>
    </row>
    <row r="112" spans="1:27" x14ac:dyDescent="0.25">
      <c r="A112" t="s">
        <v>27</v>
      </c>
      <c r="C112" t="s">
        <v>45</v>
      </c>
      <c r="D112" t="s">
        <v>298</v>
      </c>
      <c r="E112" t="s">
        <v>30</v>
      </c>
      <c r="F112" t="s">
        <v>31</v>
      </c>
      <c r="G112">
        <v>98005</v>
      </c>
      <c r="H112">
        <v>1549000</v>
      </c>
      <c r="I112">
        <v>8</v>
      </c>
      <c r="J112">
        <v>4.75</v>
      </c>
      <c r="K112" t="s">
        <v>32</v>
      </c>
      <c r="L112">
        <v>3470</v>
      </c>
      <c r="M112">
        <v>9800</v>
      </c>
      <c r="N112">
        <v>1967</v>
      </c>
      <c r="O112">
        <v>46</v>
      </c>
      <c r="P112">
        <v>446</v>
      </c>
      <c r="R112" t="s">
        <v>33</v>
      </c>
      <c r="U112" t="s">
        <v>299</v>
      </c>
      <c r="V112" t="s">
        <v>35</v>
      </c>
      <c r="W112">
        <v>1196972</v>
      </c>
      <c r="X112" t="s">
        <v>36</v>
      </c>
      <c r="Y112" t="s">
        <v>37</v>
      </c>
      <c r="Z112">
        <v>47.590006000000002</v>
      </c>
      <c r="AA112">
        <v>-122.165252</v>
      </c>
    </row>
    <row r="113" spans="1:27" x14ac:dyDescent="0.25">
      <c r="A113" t="s">
        <v>27</v>
      </c>
      <c r="C113" t="s">
        <v>45</v>
      </c>
      <c r="D113" t="s">
        <v>300</v>
      </c>
      <c r="E113" t="s">
        <v>30</v>
      </c>
      <c r="F113" t="s">
        <v>31</v>
      </c>
      <c r="G113">
        <v>98005</v>
      </c>
      <c r="H113">
        <v>1799000</v>
      </c>
      <c r="I113">
        <v>4</v>
      </c>
      <c r="J113">
        <v>2.5</v>
      </c>
      <c r="K113" t="s">
        <v>129</v>
      </c>
      <c r="L113">
        <v>3560</v>
      </c>
      <c r="M113">
        <v>35719</v>
      </c>
      <c r="N113">
        <v>1976</v>
      </c>
      <c r="O113">
        <v>47</v>
      </c>
      <c r="P113">
        <v>505</v>
      </c>
      <c r="R113" t="s">
        <v>33</v>
      </c>
      <c r="U113" t="s">
        <v>301</v>
      </c>
      <c r="V113" t="s">
        <v>35</v>
      </c>
      <c r="W113">
        <v>1195533</v>
      </c>
      <c r="X113" t="s">
        <v>36</v>
      </c>
      <c r="Y113" t="s">
        <v>37</v>
      </c>
      <c r="Z113">
        <v>47.641317800000003</v>
      </c>
      <c r="AA113">
        <v>-122.1593742</v>
      </c>
    </row>
    <row r="114" spans="1:27" x14ac:dyDescent="0.25">
      <c r="A114" t="s">
        <v>27</v>
      </c>
      <c r="C114" t="s">
        <v>38</v>
      </c>
      <c r="D114" t="s">
        <v>302</v>
      </c>
      <c r="E114" t="s">
        <v>30</v>
      </c>
      <c r="F114" t="s">
        <v>31</v>
      </c>
      <c r="G114">
        <v>98004</v>
      </c>
      <c r="H114">
        <v>365000</v>
      </c>
      <c r="I114">
        <v>2</v>
      </c>
      <c r="J114">
        <v>1</v>
      </c>
      <c r="K114" t="s">
        <v>30</v>
      </c>
      <c r="L114">
        <v>1012</v>
      </c>
      <c r="M114">
        <v>497890</v>
      </c>
      <c r="N114">
        <v>1975</v>
      </c>
      <c r="O114">
        <v>47</v>
      </c>
      <c r="P114">
        <v>361</v>
      </c>
      <c r="Q114">
        <v>459</v>
      </c>
      <c r="R114" t="s">
        <v>33</v>
      </c>
      <c r="U114" t="s">
        <v>303</v>
      </c>
      <c r="V114" t="s">
        <v>35</v>
      </c>
      <c r="W114">
        <v>1192005</v>
      </c>
      <c r="X114" t="s">
        <v>36</v>
      </c>
      <c r="Y114" t="s">
        <v>37</v>
      </c>
      <c r="Z114">
        <v>47.6427494</v>
      </c>
      <c r="AA114">
        <v>-122.1935859</v>
      </c>
    </row>
    <row r="115" spans="1:27" x14ac:dyDescent="0.25">
      <c r="A115" t="s">
        <v>27</v>
      </c>
      <c r="C115" t="s">
        <v>45</v>
      </c>
      <c r="D115" t="s">
        <v>304</v>
      </c>
      <c r="E115" t="s">
        <v>30</v>
      </c>
      <c r="F115" t="s">
        <v>31</v>
      </c>
      <c r="G115">
        <v>98007</v>
      </c>
      <c r="H115">
        <v>2495000</v>
      </c>
      <c r="I115">
        <v>5</v>
      </c>
      <c r="J115">
        <v>4.5</v>
      </c>
      <c r="K115" t="s">
        <v>58</v>
      </c>
      <c r="L115">
        <v>4645</v>
      </c>
      <c r="M115">
        <v>8602</v>
      </c>
      <c r="N115">
        <v>2017</v>
      </c>
      <c r="O115">
        <v>47</v>
      </c>
      <c r="P115">
        <v>537</v>
      </c>
      <c r="R115" t="s">
        <v>33</v>
      </c>
      <c r="U115" t="s">
        <v>305</v>
      </c>
      <c r="V115" t="s">
        <v>35</v>
      </c>
      <c r="W115">
        <v>1196685</v>
      </c>
      <c r="X115" t="s">
        <v>36</v>
      </c>
      <c r="Y115" t="s">
        <v>37</v>
      </c>
      <c r="Z115">
        <v>47.580530000000003</v>
      </c>
      <c r="AA115">
        <v>-122.113826</v>
      </c>
    </row>
    <row r="116" spans="1:27" x14ac:dyDescent="0.25">
      <c r="A116" t="s">
        <v>27</v>
      </c>
      <c r="C116" t="s">
        <v>45</v>
      </c>
      <c r="D116" t="s">
        <v>306</v>
      </c>
      <c r="E116" t="s">
        <v>30</v>
      </c>
      <c r="F116" t="s">
        <v>31</v>
      </c>
      <c r="G116">
        <v>98004</v>
      </c>
      <c r="H116">
        <v>4988000</v>
      </c>
      <c r="I116">
        <v>5</v>
      </c>
      <c r="J116">
        <v>4.75</v>
      </c>
      <c r="K116" t="s">
        <v>249</v>
      </c>
      <c r="L116">
        <v>6500</v>
      </c>
      <c r="M116">
        <v>10500</v>
      </c>
      <c r="N116">
        <v>1975</v>
      </c>
      <c r="O116">
        <v>47</v>
      </c>
      <c r="P116">
        <v>767</v>
      </c>
      <c r="R116" t="s">
        <v>33</v>
      </c>
      <c r="S116" t="s">
        <v>307</v>
      </c>
      <c r="T116" t="s">
        <v>308</v>
      </c>
      <c r="U116" t="s">
        <v>309</v>
      </c>
      <c r="V116" t="s">
        <v>35</v>
      </c>
      <c r="W116">
        <v>1196218</v>
      </c>
      <c r="X116" t="s">
        <v>36</v>
      </c>
      <c r="Y116" t="s">
        <v>37</v>
      </c>
      <c r="Z116">
        <v>47.607176600000003</v>
      </c>
      <c r="AA116">
        <v>-122.2153591</v>
      </c>
    </row>
    <row r="117" spans="1:27" x14ac:dyDescent="0.25">
      <c r="A117" t="s">
        <v>27</v>
      </c>
      <c r="C117" t="s">
        <v>28</v>
      </c>
      <c r="D117" t="s">
        <v>310</v>
      </c>
      <c r="E117" t="s">
        <v>30</v>
      </c>
      <c r="F117" t="s">
        <v>31</v>
      </c>
      <c r="G117">
        <v>98004</v>
      </c>
      <c r="H117">
        <v>620000</v>
      </c>
      <c r="I117">
        <v>2</v>
      </c>
      <c r="J117">
        <v>2</v>
      </c>
      <c r="K117" t="s">
        <v>30</v>
      </c>
      <c r="L117">
        <v>1212</v>
      </c>
      <c r="N117">
        <v>1995</v>
      </c>
      <c r="O117">
        <v>47</v>
      </c>
      <c r="P117">
        <v>512</v>
      </c>
      <c r="Q117">
        <v>335</v>
      </c>
      <c r="R117" t="s">
        <v>33</v>
      </c>
      <c r="U117" t="s">
        <v>311</v>
      </c>
      <c r="V117" t="s">
        <v>35</v>
      </c>
      <c r="W117">
        <v>1193998</v>
      </c>
      <c r="X117" t="s">
        <v>36</v>
      </c>
      <c r="Y117" t="s">
        <v>37</v>
      </c>
      <c r="Z117">
        <v>47.606683799999999</v>
      </c>
      <c r="AA117">
        <v>-122.2036135</v>
      </c>
    </row>
    <row r="118" spans="1:27" x14ac:dyDescent="0.25">
      <c r="A118" t="s">
        <v>27</v>
      </c>
      <c r="C118" t="s">
        <v>45</v>
      </c>
      <c r="D118" t="s">
        <v>312</v>
      </c>
      <c r="E118" t="s">
        <v>30</v>
      </c>
      <c r="F118" t="s">
        <v>31</v>
      </c>
      <c r="G118">
        <v>98006</v>
      </c>
      <c r="H118">
        <v>3499000</v>
      </c>
      <c r="I118">
        <v>5</v>
      </c>
      <c r="J118">
        <v>4.5</v>
      </c>
      <c r="K118" t="s">
        <v>109</v>
      </c>
      <c r="L118">
        <v>7950</v>
      </c>
      <c r="M118">
        <v>26729</v>
      </c>
      <c r="N118">
        <v>2005</v>
      </c>
      <c r="O118">
        <v>48</v>
      </c>
      <c r="P118">
        <v>440</v>
      </c>
      <c r="R118" t="s">
        <v>33</v>
      </c>
      <c r="U118" t="s">
        <v>313</v>
      </c>
      <c r="V118" t="s">
        <v>35</v>
      </c>
      <c r="W118">
        <v>1195966</v>
      </c>
      <c r="X118" t="s">
        <v>36</v>
      </c>
      <c r="Y118" t="s">
        <v>37</v>
      </c>
      <c r="Z118">
        <v>47.554820999999997</v>
      </c>
      <c r="AA118">
        <v>-122.14636640000001</v>
      </c>
    </row>
    <row r="119" spans="1:27" x14ac:dyDescent="0.25">
      <c r="A119" t="s">
        <v>27</v>
      </c>
      <c r="C119" t="s">
        <v>314</v>
      </c>
      <c r="D119" t="s">
        <v>315</v>
      </c>
      <c r="E119" t="s">
        <v>30</v>
      </c>
      <c r="F119" t="s">
        <v>31</v>
      </c>
      <c r="G119">
        <v>98006</v>
      </c>
      <c r="H119">
        <v>69500</v>
      </c>
      <c r="I119">
        <v>0</v>
      </c>
      <c r="K119" t="s">
        <v>171</v>
      </c>
      <c r="L119">
        <v>40</v>
      </c>
      <c r="N119">
        <v>1978</v>
      </c>
      <c r="O119">
        <v>51</v>
      </c>
      <c r="P119">
        <v>1738</v>
      </c>
      <c r="R119" t="s">
        <v>33</v>
      </c>
      <c r="U119" t="s">
        <v>316</v>
      </c>
      <c r="V119" t="s">
        <v>35</v>
      </c>
      <c r="W119">
        <v>1194883</v>
      </c>
      <c r="X119" t="s">
        <v>36</v>
      </c>
      <c r="Y119" t="s">
        <v>37</v>
      </c>
      <c r="Z119">
        <v>47.574392199999998</v>
      </c>
      <c r="AA119">
        <v>-122.18920199999999</v>
      </c>
    </row>
    <row r="120" spans="1:27" x14ac:dyDescent="0.25">
      <c r="A120" t="s">
        <v>27</v>
      </c>
      <c r="C120" t="s">
        <v>45</v>
      </c>
      <c r="D120" t="s">
        <v>317</v>
      </c>
      <c r="E120" t="s">
        <v>194</v>
      </c>
      <c r="F120" t="s">
        <v>31</v>
      </c>
      <c r="G120">
        <v>98004</v>
      </c>
      <c r="H120">
        <v>2725000</v>
      </c>
      <c r="I120">
        <v>5</v>
      </c>
      <c r="J120">
        <v>3.5</v>
      </c>
      <c r="K120" t="s">
        <v>194</v>
      </c>
      <c r="L120">
        <v>5030</v>
      </c>
      <c r="M120">
        <v>20007</v>
      </c>
      <c r="N120">
        <v>1964</v>
      </c>
      <c r="O120">
        <v>51</v>
      </c>
      <c r="P120">
        <v>542</v>
      </c>
      <c r="R120" t="s">
        <v>33</v>
      </c>
      <c r="U120" t="s">
        <v>318</v>
      </c>
      <c r="V120" t="s">
        <v>35</v>
      </c>
      <c r="W120">
        <v>1190968</v>
      </c>
      <c r="X120" t="s">
        <v>36</v>
      </c>
      <c r="Y120" t="s">
        <v>37</v>
      </c>
      <c r="Z120">
        <v>47.639555000000001</v>
      </c>
      <c r="AA120">
        <v>-122.2107975</v>
      </c>
    </row>
    <row r="121" spans="1:27" x14ac:dyDescent="0.25">
      <c r="A121" t="s">
        <v>27</v>
      </c>
      <c r="C121" t="s">
        <v>45</v>
      </c>
      <c r="D121" t="s">
        <v>319</v>
      </c>
      <c r="E121" t="s">
        <v>30</v>
      </c>
      <c r="F121" t="s">
        <v>31</v>
      </c>
      <c r="G121">
        <v>98008</v>
      </c>
      <c r="H121">
        <v>750000</v>
      </c>
      <c r="I121">
        <v>6</v>
      </c>
      <c r="J121">
        <v>2.75</v>
      </c>
      <c r="K121" t="s">
        <v>320</v>
      </c>
      <c r="L121">
        <v>2480</v>
      </c>
      <c r="M121">
        <v>8732</v>
      </c>
      <c r="N121">
        <v>1964</v>
      </c>
      <c r="O121">
        <v>52</v>
      </c>
      <c r="P121">
        <v>302</v>
      </c>
      <c r="R121" t="s">
        <v>33</v>
      </c>
      <c r="U121" t="s">
        <v>321</v>
      </c>
      <c r="V121" t="s">
        <v>35</v>
      </c>
      <c r="W121">
        <v>1194174</v>
      </c>
      <c r="X121" t="s">
        <v>36</v>
      </c>
      <c r="Y121" t="s">
        <v>37</v>
      </c>
      <c r="Z121">
        <v>47.633435400000003</v>
      </c>
      <c r="AA121">
        <v>-122.11883950000001</v>
      </c>
    </row>
    <row r="122" spans="1:27" x14ac:dyDescent="0.25">
      <c r="A122" t="s">
        <v>27</v>
      </c>
      <c r="C122" t="s">
        <v>28</v>
      </c>
      <c r="D122" t="s">
        <v>322</v>
      </c>
      <c r="E122" t="s">
        <v>30</v>
      </c>
      <c r="F122" t="s">
        <v>31</v>
      </c>
      <c r="G122">
        <v>98006</v>
      </c>
      <c r="H122">
        <v>259500</v>
      </c>
      <c r="I122">
        <v>1</v>
      </c>
      <c r="J122">
        <v>1</v>
      </c>
      <c r="K122" t="s">
        <v>104</v>
      </c>
      <c r="L122">
        <v>690</v>
      </c>
      <c r="N122">
        <v>1984</v>
      </c>
      <c r="O122">
        <v>52</v>
      </c>
      <c r="P122">
        <v>376</v>
      </c>
      <c r="Q122">
        <v>227</v>
      </c>
      <c r="R122" t="s">
        <v>33</v>
      </c>
      <c r="U122" t="s">
        <v>323</v>
      </c>
      <c r="V122" t="s">
        <v>35</v>
      </c>
      <c r="W122">
        <v>1190096</v>
      </c>
      <c r="X122" t="s">
        <v>36</v>
      </c>
      <c r="Y122" t="s">
        <v>37</v>
      </c>
      <c r="Z122">
        <v>47.572698500000001</v>
      </c>
      <c r="AA122">
        <v>-122.1675948</v>
      </c>
    </row>
    <row r="123" spans="1:27" x14ac:dyDescent="0.25">
      <c r="A123" t="s">
        <v>27</v>
      </c>
      <c r="C123" t="s">
        <v>45</v>
      </c>
      <c r="D123" t="s">
        <v>324</v>
      </c>
      <c r="E123" t="s">
        <v>30</v>
      </c>
      <c r="F123" t="s">
        <v>31</v>
      </c>
      <c r="G123">
        <v>98006</v>
      </c>
      <c r="H123">
        <v>1695000</v>
      </c>
      <c r="I123">
        <v>4</v>
      </c>
      <c r="J123">
        <v>3.5</v>
      </c>
      <c r="K123" t="s">
        <v>109</v>
      </c>
      <c r="L123">
        <v>4987</v>
      </c>
      <c r="M123">
        <v>31623</v>
      </c>
      <c r="N123">
        <v>1999</v>
      </c>
      <c r="O123">
        <v>53</v>
      </c>
      <c r="P123">
        <v>340</v>
      </c>
      <c r="Q123">
        <v>32</v>
      </c>
      <c r="R123" t="s">
        <v>33</v>
      </c>
      <c r="U123" t="s">
        <v>325</v>
      </c>
      <c r="V123" t="s">
        <v>35</v>
      </c>
      <c r="W123">
        <v>1191755</v>
      </c>
      <c r="X123" t="s">
        <v>36</v>
      </c>
      <c r="Y123" t="s">
        <v>37</v>
      </c>
      <c r="Z123">
        <v>47.551654599999999</v>
      </c>
      <c r="AA123">
        <v>-122.1043863</v>
      </c>
    </row>
    <row r="124" spans="1:27" x14ac:dyDescent="0.25">
      <c r="A124" t="s">
        <v>27</v>
      </c>
      <c r="C124" t="s">
        <v>45</v>
      </c>
      <c r="D124" t="s">
        <v>326</v>
      </c>
      <c r="E124" t="s">
        <v>30</v>
      </c>
      <c r="F124" t="s">
        <v>31</v>
      </c>
      <c r="G124">
        <v>98006</v>
      </c>
      <c r="H124">
        <v>908000</v>
      </c>
      <c r="I124">
        <v>4</v>
      </c>
      <c r="J124">
        <v>2.75</v>
      </c>
      <c r="K124" t="s">
        <v>77</v>
      </c>
      <c r="L124">
        <v>2270</v>
      </c>
      <c r="M124">
        <v>8666</v>
      </c>
      <c r="N124">
        <v>1978</v>
      </c>
      <c r="O124">
        <v>53</v>
      </c>
      <c r="P124">
        <v>400</v>
      </c>
      <c r="R124" t="s">
        <v>33</v>
      </c>
      <c r="U124" t="s">
        <v>327</v>
      </c>
      <c r="V124" t="s">
        <v>35</v>
      </c>
      <c r="W124">
        <v>1189032</v>
      </c>
      <c r="X124" t="s">
        <v>36</v>
      </c>
      <c r="Y124" t="s">
        <v>37</v>
      </c>
      <c r="Z124">
        <v>47.542238900000001</v>
      </c>
      <c r="AA124">
        <v>-122.1821286</v>
      </c>
    </row>
    <row r="125" spans="1:27" x14ac:dyDescent="0.25">
      <c r="A125" t="s">
        <v>27</v>
      </c>
      <c r="C125" t="s">
        <v>38</v>
      </c>
      <c r="D125" t="s">
        <v>328</v>
      </c>
      <c r="E125" t="s">
        <v>30</v>
      </c>
      <c r="F125" t="s">
        <v>31</v>
      </c>
      <c r="G125">
        <v>98005</v>
      </c>
      <c r="H125">
        <v>530000</v>
      </c>
      <c r="I125">
        <v>2</v>
      </c>
      <c r="J125">
        <v>2</v>
      </c>
      <c r="K125" t="s">
        <v>32</v>
      </c>
      <c r="L125">
        <v>978</v>
      </c>
      <c r="M125">
        <v>102355</v>
      </c>
      <c r="N125">
        <v>1989</v>
      </c>
      <c r="O125">
        <v>53</v>
      </c>
      <c r="P125">
        <v>542</v>
      </c>
      <c r="Q125">
        <v>477</v>
      </c>
      <c r="R125" t="s">
        <v>33</v>
      </c>
      <c r="U125" t="s">
        <v>329</v>
      </c>
      <c r="V125" t="s">
        <v>35</v>
      </c>
      <c r="W125">
        <v>1182992</v>
      </c>
      <c r="X125" t="s">
        <v>36</v>
      </c>
      <c r="Y125" t="s">
        <v>37</v>
      </c>
      <c r="Z125">
        <v>47.583170899999999</v>
      </c>
      <c r="AA125">
        <v>-122.1694083</v>
      </c>
    </row>
    <row r="126" spans="1:27" x14ac:dyDescent="0.25">
      <c r="A126" t="s">
        <v>27</v>
      </c>
      <c r="C126" t="s">
        <v>45</v>
      </c>
      <c r="D126" t="s">
        <v>330</v>
      </c>
      <c r="E126" t="s">
        <v>331</v>
      </c>
      <c r="F126" t="s">
        <v>31</v>
      </c>
      <c r="G126">
        <v>98052</v>
      </c>
      <c r="H126">
        <v>1999000</v>
      </c>
      <c r="I126">
        <v>5</v>
      </c>
      <c r="J126">
        <v>2.5</v>
      </c>
      <c r="K126" t="s">
        <v>40</v>
      </c>
      <c r="L126">
        <v>3360</v>
      </c>
      <c r="M126">
        <v>10311</v>
      </c>
      <c r="N126">
        <v>1982</v>
      </c>
      <c r="O126">
        <v>54</v>
      </c>
      <c r="P126">
        <v>595</v>
      </c>
      <c r="R126" t="s">
        <v>33</v>
      </c>
      <c r="U126" t="s">
        <v>332</v>
      </c>
      <c r="V126" t="s">
        <v>35</v>
      </c>
      <c r="W126">
        <v>1192206</v>
      </c>
      <c r="X126" t="s">
        <v>36</v>
      </c>
      <c r="Y126" t="s">
        <v>37</v>
      </c>
      <c r="Z126">
        <v>47.6275592</v>
      </c>
      <c r="AA126">
        <v>-122.0879836</v>
      </c>
    </row>
    <row r="127" spans="1:27" x14ac:dyDescent="0.25">
      <c r="A127" t="s">
        <v>27</v>
      </c>
      <c r="C127" t="s">
        <v>45</v>
      </c>
      <c r="D127" t="s">
        <v>333</v>
      </c>
      <c r="E127" t="s">
        <v>334</v>
      </c>
      <c r="F127" t="s">
        <v>31</v>
      </c>
      <c r="G127">
        <v>98004</v>
      </c>
      <c r="H127">
        <v>1690000</v>
      </c>
      <c r="I127">
        <v>4</v>
      </c>
      <c r="J127">
        <v>2.25</v>
      </c>
      <c r="K127" t="s">
        <v>334</v>
      </c>
      <c r="L127">
        <v>2340</v>
      </c>
      <c r="M127">
        <v>11275</v>
      </c>
      <c r="N127">
        <v>1956</v>
      </c>
      <c r="O127">
        <v>54</v>
      </c>
      <c r="P127">
        <v>722</v>
      </c>
      <c r="R127" t="s">
        <v>33</v>
      </c>
      <c r="S127" t="s">
        <v>335</v>
      </c>
      <c r="T127" t="s">
        <v>336</v>
      </c>
      <c r="U127" t="s">
        <v>337</v>
      </c>
      <c r="V127" t="s">
        <v>35</v>
      </c>
      <c r="W127">
        <v>1182578</v>
      </c>
      <c r="X127" t="s">
        <v>36</v>
      </c>
      <c r="Y127" t="s">
        <v>37</v>
      </c>
      <c r="Z127">
        <v>47.585514099999997</v>
      </c>
      <c r="AA127">
        <v>-122.1996303</v>
      </c>
    </row>
    <row r="128" spans="1:27" x14ac:dyDescent="0.25">
      <c r="A128" t="s">
        <v>27</v>
      </c>
      <c r="C128" t="s">
        <v>45</v>
      </c>
      <c r="D128" t="s">
        <v>338</v>
      </c>
      <c r="E128" t="s">
        <v>30</v>
      </c>
      <c r="F128" t="s">
        <v>31</v>
      </c>
      <c r="G128">
        <v>98008</v>
      </c>
      <c r="H128">
        <v>698000</v>
      </c>
      <c r="I128">
        <v>5</v>
      </c>
      <c r="J128">
        <v>2.75</v>
      </c>
      <c r="K128" t="s">
        <v>339</v>
      </c>
      <c r="L128">
        <v>3006</v>
      </c>
      <c r="M128">
        <v>267617</v>
      </c>
      <c r="N128">
        <v>1983</v>
      </c>
      <c r="O128">
        <v>54</v>
      </c>
      <c r="P128">
        <v>232</v>
      </c>
      <c r="Q128">
        <v>605</v>
      </c>
      <c r="R128" t="s">
        <v>33</v>
      </c>
      <c r="U128" t="s">
        <v>340</v>
      </c>
      <c r="V128" t="s">
        <v>35</v>
      </c>
      <c r="W128">
        <v>1192281</v>
      </c>
      <c r="X128" t="s">
        <v>36</v>
      </c>
      <c r="Y128" t="s">
        <v>37</v>
      </c>
      <c r="Z128">
        <v>47.579175200000002</v>
      </c>
      <c r="AA128">
        <v>-122.1246422</v>
      </c>
    </row>
    <row r="129" spans="1:27" x14ac:dyDescent="0.25">
      <c r="A129" t="s">
        <v>27</v>
      </c>
      <c r="C129" t="s">
        <v>45</v>
      </c>
      <c r="D129" t="s">
        <v>341</v>
      </c>
      <c r="E129" t="s">
        <v>30</v>
      </c>
      <c r="F129" t="s">
        <v>31</v>
      </c>
      <c r="G129">
        <v>98004</v>
      </c>
      <c r="H129">
        <v>2698000</v>
      </c>
      <c r="I129">
        <v>5</v>
      </c>
      <c r="J129">
        <v>4.5</v>
      </c>
      <c r="K129" t="s">
        <v>43</v>
      </c>
      <c r="L129">
        <v>4400</v>
      </c>
      <c r="M129">
        <v>15580</v>
      </c>
      <c r="N129">
        <v>2003</v>
      </c>
      <c r="O129">
        <v>55</v>
      </c>
      <c r="P129">
        <v>613</v>
      </c>
      <c r="R129" t="s">
        <v>33</v>
      </c>
      <c r="U129" t="s">
        <v>342</v>
      </c>
      <c r="V129" t="s">
        <v>35</v>
      </c>
      <c r="W129">
        <v>1186518</v>
      </c>
      <c r="X129" t="s">
        <v>36</v>
      </c>
      <c r="Y129" t="s">
        <v>37</v>
      </c>
      <c r="Z129">
        <v>47.623148999999998</v>
      </c>
      <c r="AA129">
        <v>-122.2065899</v>
      </c>
    </row>
    <row r="130" spans="1:27" x14ac:dyDescent="0.25">
      <c r="A130" t="s">
        <v>27</v>
      </c>
      <c r="C130" t="s">
        <v>204</v>
      </c>
      <c r="D130" t="s">
        <v>343</v>
      </c>
      <c r="E130" t="s">
        <v>30</v>
      </c>
      <c r="F130" t="s">
        <v>31</v>
      </c>
      <c r="G130">
        <v>98006</v>
      </c>
      <c r="H130">
        <v>1500000</v>
      </c>
      <c r="I130">
        <v>0</v>
      </c>
      <c r="K130" t="s">
        <v>30</v>
      </c>
      <c r="M130">
        <v>26434</v>
      </c>
      <c r="O130">
        <v>56</v>
      </c>
      <c r="R130" t="s">
        <v>33</v>
      </c>
      <c r="U130" t="s">
        <v>344</v>
      </c>
      <c r="V130" t="s">
        <v>35</v>
      </c>
      <c r="W130">
        <v>1174639</v>
      </c>
      <c r="X130" t="s">
        <v>36</v>
      </c>
      <c r="Y130" t="s">
        <v>37</v>
      </c>
      <c r="Z130">
        <v>47.541075999999997</v>
      </c>
      <c r="AA130">
        <v>-122.113203</v>
      </c>
    </row>
    <row r="131" spans="1:27" x14ac:dyDescent="0.25">
      <c r="A131" t="s">
        <v>27</v>
      </c>
      <c r="C131" t="s">
        <v>45</v>
      </c>
      <c r="D131" t="s">
        <v>345</v>
      </c>
      <c r="E131" t="s">
        <v>30</v>
      </c>
      <c r="F131" t="s">
        <v>31</v>
      </c>
      <c r="G131">
        <v>98006</v>
      </c>
      <c r="H131">
        <v>1399988</v>
      </c>
      <c r="I131">
        <v>4</v>
      </c>
      <c r="J131">
        <v>3</v>
      </c>
      <c r="K131" t="s">
        <v>77</v>
      </c>
      <c r="L131">
        <v>3580</v>
      </c>
      <c r="M131">
        <v>9845</v>
      </c>
      <c r="N131">
        <v>2007</v>
      </c>
      <c r="O131">
        <v>59</v>
      </c>
      <c r="P131">
        <v>391</v>
      </c>
      <c r="Q131">
        <v>150</v>
      </c>
      <c r="R131" t="s">
        <v>33</v>
      </c>
      <c r="U131" t="s">
        <v>346</v>
      </c>
      <c r="V131" t="s">
        <v>35</v>
      </c>
      <c r="W131">
        <v>1182096</v>
      </c>
      <c r="X131" t="s">
        <v>36</v>
      </c>
      <c r="Y131" t="s">
        <v>37</v>
      </c>
      <c r="Z131">
        <v>47.548205699999997</v>
      </c>
      <c r="AA131">
        <v>-122.1920379</v>
      </c>
    </row>
    <row r="132" spans="1:27" x14ac:dyDescent="0.25">
      <c r="A132" t="s">
        <v>27</v>
      </c>
      <c r="C132" t="s">
        <v>45</v>
      </c>
      <c r="D132" t="s">
        <v>347</v>
      </c>
      <c r="E132" t="s">
        <v>30</v>
      </c>
      <c r="F132" t="s">
        <v>31</v>
      </c>
      <c r="G132">
        <v>98006</v>
      </c>
      <c r="H132">
        <v>1500000</v>
      </c>
      <c r="I132">
        <v>4</v>
      </c>
      <c r="J132">
        <v>2.75</v>
      </c>
      <c r="K132" t="s">
        <v>83</v>
      </c>
      <c r="L132">
        <v>2140</v>
      </c>
      <c r="M132">
        <v>21930</v>
      </c>
      <c r="N132">
        <v>1961</v>
      </c>
      <c r="O132">
        <v>59</v>
      </c>
      <c r="P132">
        <v>701</v>
      </c>
      <c r="R132" t="s">
        <v>33</v>
      </c>
      <c r="U132" t="s">
        <v>348</v>
      </c>
      <c r="V132" t="s">
        <v>35</v>
      </c>
      <c r="W132">
        <v>1191052</v>
      </c>
      <c r="X132" t="s">
        <v>36</v>
      </c>
      <c r="Y132" t="s">
        <v>37</v>
      </c>
      <c r="Z132">
        <v>47.575241900000002</v>
      </c>
      <c r="AA132">
        <v>-122.12648950000001</v>
      </c>
    </row>
    <row r="133" spans="1:27" x14ac:dyDescent="0.25">
      <c r="A133" t="s">
        <v>27</v>
      </c>
      <c r="C133" t="s">
        <v>45</v>
      </c>
      <c r="D133" t="s">
        <v>349</v>
      </c>
      <c r="E133" t="s">
        <v>30</v>
      </c>
      <c r="F133" t="s">
        <v>31</v>
      </c>
      <c r="G133">
        <v>98004</v>
      </c>
      <c r="H133">
        <v>3250000</v>
      </c>
      <c r="I133">
        <v>5</v>
      </c>
      <c r="J133">
        <v>5</v>
      </c>
      <c r="K133" t="s">
        <v>66</v>
      </c>
      <c r="L133">
        <v>6494</v>
      </c>
      <c r="M133">
        <v>11945</v>
      </c>
      <c r="N133">
        <v>2007</v>
      </c>
      <c r="O133">
        <v>59</v>
      </c>
      <c r="P133">
        <v>500</v>
      </c>
      <c r="R133" t="s">
        <v>33</v>
      </c>
      <c r="U133" t="s">
        <v>350</v>
      </c>
      <c r="V133" t="s">
        <v>35</v>
      </c>
      <c r="W133">
        <v>1187905</v>
      </c>
      <c r="X133" t="s">
        <v>36</v>
      </c>
      <c r="Y133" t="s">
        <v>37</v>
      </c>
      <c r="Z133">
        <v>47.638517999999998</v>
      </c>
      <c r="AA133">
        <v>-122.205277</v>
      </c>
    </row>
    <row r="134" spans="1:27" x14ac:dyDescent="0.25">
      <c r="A134" t="s">
        <v>27</v>
      </c>
      <c r="C134" t="s">
        <v>45</v>
      </c>
      <c r="D134" t="s">
        <v>351</v>
      </c>
      <c r="E134" t="s">
        <v>30</v>
      </c>
      <c r="F134" t="s">
        <v>31</v>
      </c>
      <c r="G134">
        <v>98006</v>
      </c>
      <c r="H134">
        <v>1998000</v>
      </c>
      <c r="I134">
        <v>3</v>
      </c>
      <c r="J134">
        <v>2.75</v>
      </c>
      <c r="K134" t="s">
        <v>30</v>
      </c>
      <c r="L134">
        <v>3580</v>
      </c>
      <c r="M134">
        <v>17182</v>
      </c>
      <c r="N134">
        <v>1970</v>
      </c>
      <c r="O134">
        <v>60</v>
      </c>
      <c r="P134">
        <v>558</v>
      </c>
      <c r="Q134">
        <v>1</v>
      </c>
      <c r="R134" t="s">
        <v>33</v>
      </c>
      <c r="U134" t="s">
        <v>352</v>
      </c>
      <c r="V134" t="s">
        <v>35</v>
      </c>
      <c r="W134">
        <v>1188275</v>
      </c>
      <c r="X134" t="s">
        <v>36</v>
      </c>
      <c r="Y134" t="s">
        <v>37</v>
      </c>
      <c r="Z134">
        <v>47.560567399999996</v>
      </c>
      <c r="AA134">
        <v>-122.18972979999999</v>
      </c>
    </row>
    <row r="135" spans="1:27" x14ac:dyDescent="0.25">
      <c r="A135" t="s">
        <v>27</v>
      </c>
      <c r="C135" t="s">
        <v>38</v>
      </c>
      <c r="D135" t="s">
        <v>353</v>
      </c>
      <c r="E135" t="s">
        <v>30</v>
      </c>
      <c r="F135" t="s">
        <v>31</v>
      </c>
      <c r="G135">
        <v>98006</v>
      </c>
      <c r="H135">
        <v>379800</v>
      </c>
      <c r="I135">
        <v>2</v>
      </c>
      <c r="J135">
        <v>1.5</v>
      </c>
      <c r="K135" t="s">
        <v>104</v>
      </c>
      <c r="L135">
        <v>1018</v>
      </c>
      <c r="M135">
        <v>92784</v>
      </c>
      <c r="N135">
        <v>1970</v>
      </c>
      <c r="O135">
        <v>60</v>
      </c>
      <c r="P135">
        <v>373</v>
      </c>
      <c r="Q135">
        <v>459</v>
      </c>
      <c r="R135" t="s">
        <v>33</v>
      </c>
      <c r="U135" t="s">
        <v>354</v>
      </c>
      <c r="V135" t="s">
        <v>35</v>
      </c>
      <c r="W135">
        <v>1189309</v>
      </c>
      <c r="X135" t="s">
        <v>36</v>
      </c>
      <c r="Y135" t="s">
        <v>37</v>
      </c>
      <c r="Z135">
        <v>47.571054799999999</v>
      </c>
      <c r="AA135">
        <v>-122.1723703</v>
      </c>
    </row>
    <row r="136" spans="1:27" x14ac:dyDescent="0.25">
      <c r="A136" t="s">
        <v>27</v>
      </c>
      <c r="C136" t="s">
        <v>45</v>
      </c>
      <c r="D136" t="s">
        <v>355</v>
      </c>
      <c r="E136" t="s">
        <v>30</v>
      </c>
      <c r="F136" t="s">
        <v>31</v>
      </c>
      <c r="G136">
        <v>98006</v>
      </c>
      <c r="H136">
        <v>1479800</v>
      </c>
      <c r="I136">
        <v>5</v>
      </c>
      <c r="J136">
        <v>4.5</v>
      </c>
      <c r="K136" t="s">
        <v>77</v>
      </c>
      <c r="L136">
        <v>3770</v>
      </c>
      <c r="M136">
        <v>5667</v>
      </c>
      <c r="N136">
        <v>2017</v>
      </c>
      <c r="O136">
        <v>62</v>
      </c>
      <c r="P136">
        <v>393</v>
      </c>
      <c r="R136" t="s">
        <v>33</v>
      </c>
      <c r="U136" t="s">
        <v>356</v>
      </c>
      <c r="V136" t="s">
        <v>35</v>
      </c>
      <c r="W136">
        <v>1184573</v>
      </c>
      <c r="X136" t="s">
        <v>36</v>
      </c>
      <c r="Y136" t="s">
        <v>37</v>
      </c>
      <c r="Z136">
        <v>47.553705899999997</v>
      </c>
      <c r="AA136">
        <v>-122.1847123</v>
      </c>
    </row>
    <row r="137" spans="1:27" x14ac:dyDescent="0.25">
      <c r="A137" t="s">
        <v>27</v>
      </c>
      <c r="C137" t="s">
        <v>204</v>
      </c>
      <c r="D137" t="s">
        <v>357</v>
      </c>
      <c r="E137" t="s">
        <v>30</v>
      </c>
      <c r="F137" t="s">
        <v>31</v>
      </c>
      <c r="G137">
        <v>98004</v>
      </c>
      <c r="H137">
        <v>674950</v>
      </c>
      <c r="I137">
        <v>0</v>
      </c>
      <c r="K137" t="s">
        <v>155</v>
      </c>
      <c r="M137">
        <v>20599</v>
      </c>
      <c r="O137">
        <v>65</v>
      </c>
      <c r="R137" t="s">
        <v>33</v>
      </c>
      <c r="U137" t="s">
        <v>358</v>
      </c>
      <c r="V137" t="s">
        <v>35</v>
      </c>
      <c r="W137">
        <v>1188011</v>
      </c>
      <c r="X137" t="s">
        <v>36</v>
      </c>
      <c r="Y137" t="s">
        <v>37</v>
      </c>
      <c r="Z137">
        <v>47.5811256</v>
      </c>
      <c r="AA137">
        <v>-122.1887833</v>
      </c>
    </row>
    <row r="138" spans="1:27" x14ac:dyDescent="0.25">
      <c r="A138" t="s">
        <v>27</v>
      </c>
      <c r="C138" t="s">
        <v>28</v>
      </c>
      <c r="D138" t="s">
        <v>359</v>
      </c>
      <c r="E138" t="s">
        <v>30</v>
      </c>
      <c r="F138" t="s">
        <v>31</v>
      </c>
      <c r="G138">
        <v>98004</v>
      </c>
      <c r="H138">
        <v>349950</v>
      </c>
      <c r="I138">
        <v>1</v>
      </c>
      <c r="J138">
        <v>1</v>
      </c>
      <c r="K138" t="s">
        <v>43</v>
      </c>
      <c r="L138">
        <v>563</v>
      </c>
      <c r="N138">
        <v>1966</v>
      </c>
      <c r="O138">
        <v>66</v>
      </c>
      <c r="P138">
        <v>622</v>
      </c>
      <c r="Q138">
        <v>306</v>
      </c>
      <c r="R138" t="s">
        <v>33</v>
      </c>
      <c r="U138" t="s">
        <v>360</v>
      </c>
      <c r="V138" t="s">
        <v>35</v>
      </c>
      <c r="W138">
        <v>1187424</v>
      </c>
      <c r="X138" t="s">
        <v>36</v>
      </c>
      <c r="Y138" t="s">
        <v>37</v>
      </c>
      <c r="Z138">
        <v>47.616854699999998</v>
      </c>
      <c r="AA138">
        <v>-122.2070633</v>
      </c>
    </row>
    <row r="139" spans="1:27" x14ac:dyDescent="0.25">
      <c r="A139" t="s">
        <v>27</v>
      </c>
      <c r="C139" t="s">
        <v>28</v>
      </c>
      <c r="D139" t="s">
        <v>361</v>
      </c>
      <c r="E139" t="s">
        <v>30</v>
      </c>
      <c r="F139" t="s">
        <v>31</v>
      </c>
      <c r="G139">
        <v>98004</v>
      </c>
      <c r="H139">
        <v>965000</v>
      </c>
      <c r="I139">
        <v>2</v>
      </c>
      <c r="J139">
        <v>2</v>
      </c>
      <c r="K139" t="s">
        <v>30</v>
      </c>
      <c r="L139">
        <v>1132</v>
      </c>
      <c r="N139">
        <v>2008</v>
      </c>
      <c r="O139">
        <v>67</v>
      </c>
      <c r="P139">
        <v>852</v>
      </c>
      <c r="Q139">
        <v>707</v>
      </c>
      <c r="R139" t="s">
        <v>33</v>
      </c>
      <c r="U139" t="s">
        <v>362</v>
      </c>
      <c r="V139" t="s">
        <v>35</v>
      </c>
      <c r="W139">
        <v>1186332</v>
      </c>
      <c r="X139" t="s">
        <v>36</v>
      </c>
      <c r="Y139" t="s">
        <v>37</v>
      </c>
      <c r="Z139">
        <v>47.618663400000003</v>
      </c>
      <c r="AA139">
        <v>-122.19806490000001</v>
      </c>
    </row>
    <row r="140" spans="1:27" x14ac:dyDescent="0.25">
      <c r="A140" t="s">
        <v>27</v>
      </c>
      <c r="C140" t="s">
        <v>45</v>
      </c>
      <c r="D140" t="s">
        <v>363</v>
      </c>
      <c r="E140" t="s">
        <v>30</v>
      </c>
      <c r="F140" t="s">
        <v>31</v>
      </c>
      <c r="G140">
        <v>98004</v>
      </c>
      <c r="H140">
        <v>2750000</v>
      </c>
      <c r="I140">
        <v>4</v>
      </c>
      <c r="J140">
        <v>4.25</v>
      </c>
      <c r="K140" t="s">
        <v>43</v>
      </c>
      <c r="L140">
        <v>6340</v>
      </c>
      <c r="M140">
        <v>8740</v>
      </c>
      <c r="N140">
        <v>2008</v>
      </c>
      <c r="O140">
        <v>67</v>
      </c>
      <c r="P140">
        <v>434</v>
      </c>
      <c r="R140" t="s">
        <v>33</v>
      </c>
      <c r="S140" t="s">
        <v>49</v>
      </c>
      <c r="T140" t="s">
        <v>364</v>
      </c>
      <c r="U140" t="s">
        <v>365</v>
      </c>
      <c r="V140" t="s">
        <v>35</v>
      </c>
      <c r="W140">
        <v>1184845</v>
      </c>
      <c r="X140" t="s">
        <v>36</v>
      </c>
      <c r="Y140" t="s">
        <v>37</v>
      </c>
      <c r="Z140">
        <v>47.617251000000003</v>
      </c>
      <c r="AA140">
        <v>-122.214202</v>
      </c>
    </row>
    <row r="141" spans="1:27" x14ac:dyDescent="0.25">
      <c r="A141" t="s">
        <v>27</v>
      </c>
      <c r="C141" t="s">
        <v>45</v>
      </c>
      <c r="D141" t="s">
        <v>366</v>
      </c>
      <c r="E141" t="s">
        <v>30</v>
      </c>
      <c r="F141" t="s">
        <v>31</v>
      </c>
      <c r="G141">
        <v>98006</v>
      </c>
      <c r="H141">
        <v>1350000</v>
      </c>
      <c r="I141">
        <v>3</v>
      </c>
      <c r="J141">
        <v>2.5</v>
      </c>
      <c r="K141" t="s">
        <v>80</v>
      </c>
      <c r="L141">
        <v>3030</v>
      </c>
      <c r="M141">
        <v>8662</v>
      </c>
      <c r="N141">
        <v>1987</v>
      </c>
      <c r="O141">
        <v>68</v>
      </c>
      <c r="P141">
        <v>446</v>
      </c>
      <c r="R141" t="s">
        <v>33</v>
      </c>
      <c r="U141" t="s">
        <v>367</v>
      </c>
      <c r="V141" t="s">
        <v>35</v>
      </c>
      <c r="W141">
        <v>1185226</v>
      </c>
      <c r="X141" t="s">
        <v>36</v>
      </c>
      <c r="Y141" t="s">
        <v>37</v>
      </c>
      <c r="Z141">
        <v>47.553605900000001</v>
      </c>
      <c r="AA141">
        <v>-122.159999</v>
      </c>
    </row>
    <row r="142" spans="1:27" x14ac:dyDescent="0.25">
      <c r="A142" t="s">
        <v>27</v>
      </c>
      <c r="C142" t="s">
        <v>28</v>
      </c>
      <c r="D142" t="s">
        <v>368</v>
      </c>
      <c r="E142" t="s">
        <v>30</v>
      </c>
      <c r="F142" t="s">
        <v>31</v>
      </c>
      <c r="G142">
        <v>98006</v>
      </c>
      <c r="H142">
        <v>399888</v>
      </c>
      <c r="I142">
        <v>2</v>
      </c>
      <c r="J142">
        <v>1</v>
      </c>
      <c r="K142" t="s">
        <v>109</v>
      </c>
      <c r="L142">
        <v>1010</v>
      </c>
      <c r="N142">
        <v>2001</v>
      </c>
      <c r="O142">
        <v>68</v>
      </c>
      <c r="P142">
        <v>396</v>
      </c>
      <c r="Q142">
        <v>323</v>
      </c>
      <c r="R142" t="s">
        <v>33</v>
      </c>
      <c r="U142" t="s">
        <v>369</v>
      </c>
      <c r="V142" t="s">
        <v>35</v>
      </c>
      <c r="W142">
        <v>1180187</v>
      </c>
      <c r="X142" t="s">
        <v>36</v>
      </c>
      <c r="Y142" t="s">
        <v>37</v>
      </c>
      <c r="Z142">
        <v>47.554116100000002</v>
      </c>
      <c r="AA142">
        <v>-122.1241764</v>
      </c>
    </row>
    <row r="143" spans="1:27" x14ac:dyDescent="0.25">
      <c r="A143" t="s">
        <v>27</v>
      </c>
      <c r="C143" t="s">
        <v>45</v>
      </c>
      <c r="D143" t="s">
        <v>370</v>
      </c>
      <c r="E143" t="s">
        <v>194</v>
      </c>
      <c r="F143" t="s">
        <v>31</v>
      </c>
      <c r="G143">
        <v>98004</v>
      </c>
      <c r="H143">
        <v>3699000</v>
      </c>
      <c r="I143">
        <v>5</v>
      </c>
      <c r="J143">
        <v>5.25</v>
      </c>
      <c r="K143" t="s">
        <v>194</v>
      </c>
      <c r="L143">
        <v>6348</v>
      </c>
      <c r="M143">
        <v>12210</v>
      </c>
      <c r="N143">
        <v>2009</v>
      </c>
      <c r="O143">
        <v>70</v>
      </c>
      <c r="P143">
        <v>583</v>
      </c>
      <c r="R143" t="s">
        <v>33</v>
      </c>
      <c r="U143" t="s">
        <v>371</v>
      </c>
      <c r="V143" t="s">
        <v>35</v>
      </c>
      <c r="W143">
        <v>1185267</v>
      </c>
      <c r="X143" t="s">
        <v>36</v>
      </c>
      <c r="Y143" t="s">
        <v>37</v>
      </c>
      <c r="Z143">
        <v>47.622709399999998</v>
      </c>
      <c r="AA143">
        <v>-122.2102675</v>
      </c>
    </row>
    <row r="144" spans="1:27" x14ac:dyDescent="0.25">
      <c r="A144" t="s">
        <v>27</v>
      </c>
      <c r="C144" t="s">
        <v>38</v>
      </c>
      <c r="D144" t="s">
        <v>372</v>
      </c>
      <c r="E144" t="s">
        <v>30</v>
      </c>
      <c r="F144" t="s">
        <v>31</v>
      </c>
      <c r="G144">
        <v>98008</v>
      </c>
      <c r="H144">
        <v>891990</v>
      </c>
      <c r="I144">
        <v>3</v>
      </c>
      <c r="J144">
        <v>3</v>
      </c>
      <c r="K144" t="s">
        <v>30</v>
      </c>
      <c r="L144">
        <v>1796</v>
      </c>
      <c r="M144">
        <v>1</v>
      </c>
      <c r="N144">
        <v>2017</v>
      </c>
      <c r="O144">
        <v>71</v>
      </c>
      <c r="P144">
        <v>497</v>
      </c>
      <c r="Q144">
        <v>320</v>
      </c>
      <c r="R144" t="s">
        <v>33</v>
      </c>
      <c r="U144" t="s">
        <v>373</v>
      </c>
      <c r="V144" t="s">
        <v>35</v>
      </c>
      <c r="W144">
        <v>1185134</v>
      </c>
      <c r="X144" t="s">
        <v>36</v>
      </c>
      <c r="Y144" t="s">
        <v>37</v>
      </c>
      <c r="Z144">
        <v>47.622459300000003</v>
      </c>
      <c r="AA144">
        <v>-122.1246733</v>
      </c>
    </row>
    <row r="145" spans="1:27" x14ac:dyDescent="0.25">
      <c r="A145" t="s">
        <v>27</v>
      </c>
      <c r="C145" t="s">
        <v>45</v>
      </c>
      <c r="D145" t="s">
        <v>374</v>
      </c>
      <c r="E145" t="s">
        <v>30</v>
      </c>
      <c r="F145" t="s">
        <v>31</v>
      </c>
      <c r="G145">
        <v>98005</v>
      </c>
      <c r="H145">
        <v>3298000</v>
      </c>
      <c r="I145">
        <v>5</v>
      </c>
      <c r="J145">
        <v>4.5</v>
      </c>
      <c r="K145" t="s">
        <v>129</v>
      </c>
      <c r="L145">
        <v>9116</v>
      </c>
      <c r="M145">
        <v>48787</v>
      </c>
      <c r="N145">
        <v>1955</v>
      </c>
      <c r="O145">
        <v>72</v>
      </c>
      <c r="P145">
        <v>362</v>
      </c>
      <c r="R145" t="s">
        <v>33</v>
      </c>
      <c r="U145" t="s">
        <v>375</v>
      </c>
      <c r="V145" t="s">
        <v>35</v>
      </c>
      <c r="W145">
        <v>1185022</v>
      </c>
      <c r="X145" t="s">
        <v>36</v>
      </c>
      <c r="Y145" t="s">
        <v>37</v>
      </c>
      <c r="Z145">
        <v>47.635537200000002</v>
      </c>
      <c r="AA145">
        <v>-122.1773493</v>
      </c>
    </row>
    <row r="146" spans="1:27" x14ac:dyDescent="0.25">
      <c r="A146" t="s">
        <v>27</v>
      </c>
      <c r="C146" t="s">
        <v>45</v>
      </c>
      <c r="D146" t="s">
        <v>376</v>
      </c>
      <c r="E146" t="s">
        <v>30</v>
      </c>
      <c r="F146" t="s">
        <v>31</v>
      </c>
      <c r="G146">
        <v>98006</v>
      </c>
      <c r="H146">
        <v>1049000</v>
      </c>
      <c r="I146">
        <v>4</v>
      </c>
      <c r="J146">
        <v>2.5</v>
      </c>
      <c r="K146" t="s">
        <v>30</v>
      </c>
      <c r="L146">
        <v>2150</v>
      </c>
      <c r="M146">
        <v>7707</v>
      </c>
      <c r="N146">
        <v>1975</v>
      </c>
      <c r="O146">
        <v>79</v>
      </c>
      <c r="P146">
        <v>488</v>
      </c>
      <c r="R146" t="s">
        <v>33</v>
      </c>
      <c r="U146" t="s">
        <v>377</v>
      </c>
      <c r="V146" t="s">
        <v>35</v>
      </c>
      <c r="W146">
        <v>1181570</v>
      </c>
      <c r="X146" t="s">
        <v>36</v>
      </c>
      <c r="Y146" t="s">
        <v>37</v>
      </c>
      <c r="Z146">
        <v>47.562147799999998</v>
      </c>
      <c r="AA146">
        <v>-122.175601</v>
      </c>
    </row>
    <row r="147" spans="1:27" x14ac:dyDescent="0.25">
      <c r="A147" t="s">
        <v>27</v>
      </c>
      <c r="C147" t="s">
        <v>45</v>
      </c>
      <c r="D147" t="s">
        <v>378</v>
      </c>
      <c r="E147" t="s">
        <v>30</v>
      </c>
      <c r="F147" t="s">
        <v>31</v>
      </c>
      <c r="G147">
        <v>98004</v>
      </c>
      <c r="H147">
        <v>9988000</v>
      </c>
      <c r="I147">
        <v>5</v>
      </c>
      <c r="J147">
        <v>5.75</v>
      </c>
      <c r="K147" t="s">
        <v>249</v>
      </c>
      <c r="L147">
        <v>14140</v>
      </c>
      <c r="M147">
        <v>71936</v>
      </c>
      <c r="N147">
        <v>2003</v>
      </c>
      <c r="O147">
        <v>81</v>
      </c>
      <c r="P147">
        <v>706</v>
      </c>
      <c r="R147" t="s">
        <v>33</v>
      </c>
      <c r="U147" t="s">
        <v>379</v>
      </c>
      <c r="V147" t="s">
        <v>35</v>
      </c>
      <c r="W147">
        <v>1180138</v>
      </c>
      <c r="X147" t="s">
        <v>36</v>
      </c>
      <c r="Y147" t="s">
        <v>37</v>
      </c>
      <c r="Z147">
        <v>47.603258599999997</v>
      </c>
      <c r="AA147">
        <v>-122.21160810000001</v>
      </c>
    </row>
    <row r="148" spans="1:27" x14ac:dyDescent="0.25">
      <c r="A148" t="s">
        <v>27</v>
      </c>
      <c r="C148" t="s">
        <v>45</v>
      </c>
      <c r="D148" t="s">
        <v>380</v>
      </c>
      <c r="E148" t="s">
        <v>30</v>
      </c>
      <c r="F148" t="s">
        <v>31</v>
      </c>
      <c r="G148">
        <v>98004</v>
      </c>
      <c r="H148">
        <v>2490000</v>
      </c>
      <c r="I148">
        <v>6</v>
      </c>
      <c r="J148">
        <v>4.5</v>
      </c>
      <c r="K148" t="s">
        <v>66</v>
      </c>
      <c r="L148">
        <v>5400</v>
      </c>
      <c r="M148">
        <v>10500</v>
      </c>
      <c r="N148">
        <v>2010</v>
      </c>
      <c r="O148">
        <v>87</v>
      </c>
      <c r="P148">
        <v>461</v>
      </c>
      <c r="R148" t="s">
        <v>33</v>
      </c>
      <c r="U148" t="s">
        <v>381</v>
      </c>
      <c r="V148" t="s">
        <v>35</v>
      </c>
      <c r="W148">
        <v>1176002</v>
      </c>
      <c r="X148" t="s">
        <v>36</v>
      </c>
      <c r="Y148" t="s">
        <v>37</v>
      </c>
      <c r="Z148">
        <v>47.628515200000002</v>
      </c>
      <c r="AA148">
        <v>-122.20126399999999</v>
      </c>
    </row>
    <row r="149" spans="1:27" x14ac:dyDescent="0.25">
      <c r="A149" t="s">
        <v>27</v>
      </c>
      <c r="C149" t="s">
        <v>204</v>
      </c>
      <c r="D149" t="s">
        <v>382</v>
      </c>
      <c r="E149" t="s">
        <v>30</v>
      </c>
      <c r="F149" t="s">
        <v>31</v>
      </c>
      <c r="G149">
        <v>98004</v>
      </c>
      <c r="H149">
        <v>15780000</v>
      </c>
      <c r="I149">
        <v>0</v>
      </c>
      <c r="K149" t="s">
        <v>30</v>
      </c>
      <c r="M149">
        <v>76309</v>
      </c>
      <c r="O149">
        <v>88</v>
      </c>
      <c r="R149" t="s">
        <v>33</v>
      </c>
      <c r="U149" t="s">
        <v>383</v>
      </c>
      <c r="V149" t="s">
        <v>35</v>
      </c>
      <c r="W149">
        <v>1176662</v>
      </c>
      <c r="X149" t="s">
        <v>36</v>
      </c>
      <c r="Y149" t="s">
        <v>37</v>
      </c>
      <c r="Z149">
        <v>47.632936000000001</v>
      </c>
      <c r="AA149">
        <v>-122.18718800000001</v>
      </c>
    </row>
    <row r="150" spans="1:27" x14ac:dyDescent="0.25">
      <c r="A150" t="s">
        <v>27</v>
      </c>
      <c r="C150" t="s">
        <v>45</v>
      </c>
      <c r="D150" t="s">
        <v>384</v>
      </c>
      <c r="E150" t="s">
        <v>30</v>
      </c>
      <c r="F150" t="s">
        <v>31</v>
      </c>
      <c r="G150">
        <v>98008</v>
      </c>
      <c r="H150">
        <v>3898000</v>
      </c>
      <c r="I150">
        <v>5</v>
      </c>
      <c r="J150">
        <v>4.25</v>
      </c>
      <c r="K150" t="s">
        <v>58</v>
      </c>
      <c r="L150">
        <v>5450</v>
      </c>
      <c r="M150">
        <v>14132</v>
      </c>
      <c r="N150">
        <v>2007</v>
      </c>
      <c r="O150">
        <v>88</v>
      </c>
      <c r="P150">
        <v>715</v>
      </c>
      <c r="R150" t="s">
        <v>33</v>
      </c>
      <c r="U150" t="s">
        <v>385</v>
      </c>
      <c r="V150" t="s">
        <v>35</v>
      </c>
      <c r="W150">
        <v>1166106</v>
      </c>
      <c r="X150" t="s">
        <v>36</v>
      </c>
      <c r="Y150" t="s">
        <v>37</v>
      </c>
      <c r="Z150">
        <v>47.586898599999998</v>
      </c>
      <c r="AA150">
        <v>-122.11040079999999</v>
      </c>
    </row>
    <row r="151" spans="1:27" x14ac:dyDescent="0.25">
      <c r="A151" t="s">
        <v>27</v>
      </c>
      <c r="C151" t="s">
        <v>204</v>
      </c>
      <c r="D151" t="s">
        <v>386</v>
      </c>
      <c r="E151" t="s">
        <v>30</v>
      </c>
      <c r="F151" t="s">
        <v>31</v>
      </c>
      <c r="G151">
        <v>98006</v>
      </c>
      <c r="H151">
        <v>1398000</v>
      </c>
      <c r="I151">
        <v>0</v>
      </c>
      <c r="K151" t="s">
        <v>109</v>
      </c>
      <c r="M151">
        <v>46036</v>
      </c>
      <c r="O151">
        <v>88</v>
      </c>
      <c r="R151" t="s">
        <v>33</v>
      </c>
      <c r="U151" t="s">
        <v>387</v>
      </c>
      <c r="V151" t="s">
        <v>35</v>
      </c>
      <c r="W151">
        <v>1169626</v>
      </c>
      <c r="X151" t="s">
        <v>36</v>
      </c>
      <c r="Y151" t="s">
        <v>37</v>
      </c>
      <c r="Z151">
        <v>47.543631300000001</v>
      </c>
      <c r="AA151">
        <v>-122.1129579</v>
      </c>
    </row>
    <row r="152" spans="1:27" x14ac:dyDescent="0.25">
      <c r="A152" t="s">
        <v>27</v>
      </c>
      <c r="C152" t="s">
        <v>45</v>
      </c>
      <c r="D152" t="s">
        <v>388</v>
      </c>
      <c r="E152" t="s">
        <v>30</v>
      </c>
      <c r="F152" t="s">
        <v>31</v>
      </c>
      <c r="G152">
        <v>98008</v>
      </c>
      <c r="H152">
        <v>799000</v>
      </c>
      <c r="I152">
        <v>3</v>
      </c>
      <c r="J152">
        <v>2</v>
      </c>
      <c r="K152" t="s">
        <v>30</v>
      </c>
      <c r="L152">
        <v>1250</v>
      </c>
      <c r="M152">
        <v>7585</v>
      </c>
      <c r="N152">
        <v>1965</v>
      </c>
      <c r="O152">
        <v>89</v>
      </c>
      <c r="P152">
        <v>639</v>
      </c>
      <c r="R152" t="s">
        <v>33</v>
      </c>
      <c r="U152" t="s">
        <v>389</v>
      </c>
      <c r="V152" t="s">
        <v>35</v>
      </c>
      <c r="W152">
        <v>1175950</v>
      </c>
      <c r="X152" t="s">
        <v>36</v>
      </c>
      <c r="Y152" t="s">
        <v>37</v>
      </c>
      <c r="Z152">
        <v>47.625558499999997</v>
      </c>
      <c r="AA152">
        <v>-122.1242077</v>
      </c>
    </row>
    <row r="153" spans="1:27" x14ac:dyDescent="0.25">
      <c r="A153" t="s">
        <v>27</v>
      </c>
      <c r="C153" t="s">
        <v>45</v>
      </c>
      <c r="D153" t="s">
        <v>390</v>
      </c>
      <c r="E153" t="s">
        <v>30</v>
      </c>
      <c r="F153" t="s">
        <v>31</v>
      </c>
      <c r="G153">
        <v>98008</v>
      </c>
      <c r="H153">
        <v>1649995</v>
      </c>
      <c r="I153">
        <v>6</v>
      </c>
      <c r="J153">
        <v>3.25</v>
      </c>
      <c r="K153" t="s">
        <v>146</v>
      </c>
      <c r="L153">
        <v>4194</v>
      </c>
      <c r="M153">
        <v>8823</v>
      </c>
      <c r="N153">
        <v>2017</v>
      </c>
      <c r="O153">
        <v>96</v>
      </c>
      <c r="P153">
        <v>393</v>
      </c>
      <c r="Q153">
        <v>105</v>
      </c>
      <c r="R153" t="s">
        <v>33</v>
      </c>
      <c r="U153" t="s">
        <v>391</v>
      </c>
      <c r="V153" t="s">
        <v>35</v>
      </c>
      <c r="W153">
        <v>1172149</v>
      </c>
      <c r="X153" t="s">
        <v>36</v>
      </c>
      <c r="Y153" t="s">
        <v>37</v>
      </c>
      <c r="Z153">
        <v>47.579534500000001</v>
      </c>
      <c r="AA153">
        <v>-122.1153363</v>
      </c>
    </row>
    <row r="154" spans="1:27" x14ac:dyDescent="0.25">
      <c r="A154" t="s">
        <v>27</v>
      </c>
      <c r="C154" t="s">
        <v>45</v>
      </c>
      <c r="D154" t="s">
        <v>392</v>
      </c>
      <c r="E154" t="s">
        <v>30</v>
      </c>
      <c r="F154" t="s">
        <v>31</v>
      </c>
      <c r="G154">
        <v>98008</v>
      </c>
      <c r="H154">
        <v>1239000</v>
      </c>
      <c r="I154">
        <v>8</v>
      </c>
      <c r="J154">
        <v>3.25</v>
      </c>
      <c r="K154" t="s">
        <v>53</v>
      </c>
      <c r="L154">
        <v>3820</v>
      </c>
      <c r="M154">
        <v>9223</v>
      </c>
      <c r="N154">
        <v>1958</v>
      </c>
      <c r="O154">
        <v>97</v>
      </c>
      <c r="P154">
        <v>324</v>
      </c>
      <c r="R154" t="s">
        <v>33</v>
      </c>
      <c r="U154" t="s">
        <v>393</v>
      </c>
      <c r="V154" t="s">
        <v>35</v>
      </c>
      <c r="W154">
        <v>1171439</v>
      </c>
      <c r="X154" t="s">
        <v>36</v>
      </c>
      <c r="Y154" t="s">
        <v>37</v>
      </c>
      <c r="Z154">
        <v>47.609901399999998</v>
      </c>
      <c r="AA154">
        <v>-122.12279289999999</v>
      </c>
    </row>
    <row r="155" spans="1:27" x14ac:dyDescent="0.25">
      <c r="A155" t="s">
        <v>27</v>
      </c>
      <c r="C155" t="s">
        <v>28</v>
      </c>
      <c r="D155" t="s">
        <v>394</v>
      </c>
      <c r="E155" t="s">
        <v>30</v>
      </c>
      <c r="F155" t="s">
        <v>31</v>
      </c>
      <c r="G155">
        <v>98008</v>
      </c>
      <c r="H155">
        <v>869900</v>
      </c>
      <c r="I155">
        <v>3</v>
      </c>
      <c r="J155">
        <v>2.75</v>
      </c>
      <c r="K155" t="s">
        <v>134</v>
      </c>
      <c r="L155">
        <v>1753</v>
      </c>
      <c r="N155">
        <v>2017</v>
      </c>
      <c r="O155">
        <v>104</v>
      </c>
      <c r="P155">
        <v>496</v>
      </c>
      <c r="Q155">
        <v>245</v>
      </c>
      <c r="R155" t="s">
        <v>33</v>
      </c>
      <c r="U155" t="s">
        <v>395</v>
      </c>
      <c r="V155" t="s">
        <v>35</v>
      </c>
      <c r="W155">
        <v>1167347</v>
      </c>
      <c r="X155" t="s">
        <v>36</v>
      </c>
      <c r="Y155" t="s">
        <v>37</v>
      </c>
      <c r="Z155">
        <v>47.623286</v>
      </c>
      <c r="AA155">
        <v>-122.12326299999999</v>
      </c>
    </row>
    <row r="156" spans="1:27" x14ac:dyDescent="0.25">
      <c r="A156" t="s">
        <v>27</v>
      </c>
      <c r="C156" t="s">
        <v>28</v>
      </c>
      <c r="D156" t="s">
        <v>396</v>
      </c>
      <c r="E156" t="s">
        <v>30</v>
      </c>
      <c r="F156" t="s">
        <v>31</v>
      </c>
      <c r="G156">
        <v>98008</v>
      </c>
      <c r="H156">
        <v>939900</v>
      </c>
      <c r="I156">
        <v>4</v>
      </c>
      <c r="J156">
        <v>3</v>
      </c>
      <c r="K156" t="s">
        <v>134</v>
      </c>
      <c r="L156">
        <v>2059</v>
      </c>
      <c r="N156">
        <v>2017</v>
      </c>
      <c r="O156">
        <v>110</v>
      </c>
      <c r="P156">
        <v>456</v>
      </c>
      <c r="Q156">
        <v>245</v>
      </c>
      <c r="R156" t="s">
        <v>33</v>
      </c>
      <c r="U156" t="s">
        <v>397</v>
      </c>
      <c r="V156" t="s">
        <v>35</v>
      </c>
      <c r="W156">
        <v>1164629</v>
      </c>
      <c r="X156" t="s">
        <v>36</v>
      </c>
      <c r="Y156" t="s">
        <v>37</v>
      </c>
      <c r="Z156">
        <v>47.623286</v>
      </c>
      <c r="AA156">
        <v>-122.12326299999999</v>
      </c>
    </row>
    <row r="157" spans="1:27" x14ac:dyDescent="0.25">
      <c r="A157" t="s">
        <v>27</v>
      </c>
      <c r="C157" t="s">
        <v>28</v>
      </c>
      <c r="D157" t="s">
        <v>398</v>
      </c>
      <c r="E157" t="s">
        <v>30</v>
      </c>
      <c r="F157" t="s">
        <v>31</v>
      </c>
      <c r="G157">
        <v>98008</v>
      </c>
      <c r="H157">
        <v>924900</v>
      </c>
      <c r="I157">
        <v>4</v>
      </c>
      <c r="J157">
        <v>3</v>
      </c>
      <c r="K157" t="s">
        <v>134</v>
      </c>
      <c r="L157">
        <v>2059</v>
      </c>
      <c r="N157">
        <v>2017</v>
      </c>
      <c r="O157">
        <v>110</v>
      </c>
      <c r="P157">
        <v>449</v>
      </c>
      <c r="Q157">
        <v>245</v>
      </c>
      <c r="R157" t="s">
        <v>33</v>
      </c>
      <c r="U157" t="s">
        <v>399</v>
      </c>
      <c r="V157" t="s">
        <v>35</v>
      </c>
      <c r="W157">
        <v>1164585</v>
      </c>
      <c r="X157" t="s">
        <v>36</v>
      </c>
      <c r="Y157" t="s">
        <v>37</v>
      </c>
      <c r="Z157">
        <v>47.6259619</v>
      </c>
      <c r="AA157">
        <v>-122.1222533</v>
      </c>
    </row>
    <row r="158" spans="1:27" x14ac:dyDescent="0.25">
      <c r="A158" t="s">
        <v>27</v>
      </c>
      <c r="C158" t="s">
        <v>45</v>
      </c>
      <c r="D158" t="s">
        <v>400</v>
      </c>
      <c r="E158" t="s">
        <v>30</v>
      </c>
      <c r="F158" t="s">
        <v>31</v>
      </c>
      <c r="G158">
        <v>98008</v>
      </c>
      <c r="H158">
        <v>4500000</v>
      </c>
      <c r="I158">
        <v>4</v>
      </c>
      <c r="J158">
        <v>3</v>
      </c>
      <c r="K158" t="s">
        <v>40</v>
      </c>
      <c r="L158">
        <v>5060</v>
      </c>
      <c r="M158">
        <v>47153</v>
      </c>
      <c r="N158">
        <v>1984</v>
      </c>
      <c r="O158">
        <v>110</v>
      </c>
      <c r="P158">
        <v>889</v>
      </c>
      <c r="R158" t="s">
        <v>33</v>
      </c>
      <c r="U158" t="s">
        <v>401</v>
      </c>
      <c r="V158" t="s">
        <v>35</v>
      </c>
      <c r="W158">
        <v>1149085</v>
      </c>
      <c r="X158" t="s">
        <v>36</v>
      </c>
      <c r="Y158" t="s">
        <v>37</v>
      </c>
      <c r="Z158">
        <v>47.571171900000003</v>
      </c>
      <c r="AA158">
        <v>-122.0981252</v>
      </c>
    </row>
    <row r="159" spans="1:27" x14ac:dyDescent="0.25">
      <c r="A159" t="s">
        <v>27</v>
      </c>
      <c r="C159" t="s">
        <v>45</v>
      </c>
      <c r="D159" t="s">
        <v>402</v>
      </c>
      <c r="E159" t="s">
        <v>30</v>
      </c>
      <c r="F159" t="s">
        <v>31</v>
      </c>
      <c r="G159">
        <v>98005</v>
      </c>
      <c r="H159">
        <v>1649999</v>
      </c>
      <c r="I159">
        <v>5</v>
      </c>
      <c r="J159">
        <v>3.75</v>
      </c>
      <c r="K159" t="s">
        <v>129</v>
      </c>
      <c r="L159">
        <v>3982</v>
      </c>
      <c r="M159">
        <v>34830</v>
      </c>
      <c r="N159">
        <v>1962</v>
      </c>
      <c r="O159">
        <v>114</v>
      </c>
      <c r="P159">
        <v>414</v>
      </c>
      <c r="R159" t="s">
        <v>33</v>
      </c>
      <c r="U159" t="s">
        <v>403</v>
      </c>
      <c r="V159" t="s">
        <v>35</v>
      </c>
      <c r="W159">
        <v>1161996</v>
      </c>
      <c r="X159" t="s">
        <v>36</v>
      </c>
      <c r="Y159" t="s">
        <v>37</v>
      </c>
      <c r="Z159">
        <v>47.644482500000002</v>
      </c>
      <c r="AA159">
        <v>-122.1546834</v>
      </c>
    </row>
    <row r="160" spans="1:27" x14ac:dyDescent="0.25">
      <c r="A160" t="s">
        <v>27</v>
      </c>
      <c r="C160" t="s">
        <v>45</v>
      </c>
      <c r="D160" t="s">
        <v>404</v>
      </c>
      <c r="E160" t="s">
        <v>30</v>
      </c>
      <c r="F160" t="s">
        <v>31</v>
      </c>
      <c r="G160">
        <v>98008</v>
      </c>
      <c r="H160">
        <v>2100000</v>
      </c>
      <c r="I160">
        <v>4</v>
      </c>
      <c r="J160">
        <v>3.25</v>
      </c>
      <c r="K160" t="s">
        <v>58</v>
      </c>
      <c r="L160">
        <v>4881</v>
      </c>
      <c r="M160">
        <v>47916</v>
      </c>
      <c r="N160">
        <v>1983</v>
      </c>
      <c r="O160">
        <v>115</v>
      </c>
      <c r="P160">
        <v>430</v>
      </c>
      <c r="R160" t="s">
        <v>33</v>
      </c>
      <c r="U160" t="s">
        <v>405</v>
      </c>
      <c r="V160" t="s">
        <v>35</v>
      </c>
      <c r="W160">
        <v>1158740</v>
      </c>
      <c r="X160" t="s">
        <v>36</v>
      </c>
      <c r="Y160" t="s">
        <v>37</v>
      </c>
      <c r="Z160">
        <v>47.5998436</v>
      </c>
      <c r="AA160">
        <v>-122.1120451</v>
      </c>
    </row>
    <row r="161" spans="1:27" x14ac:dyDescent="0.25">
      <c r="A161" t="s">
        <v>27</v>
      </c>
      <c r="C161" t="s">
        <v>45</v>
      </c>
      <c r="D161" t="s">
        <v>406</v>
      </c>
      <c r="E161" t="s">
        <v>30</v>
      </c>
      <c r="F161" t="s">
        <v>31</v>
      </c>
      <c r="G161">
        <v>98006</v>
      </c>
      <c r="H161">
        <v>1649000</v>
      </c>
      <c r="I161">
        <v>5</v>
      </c>
      <c r="J161">
        <v>3</v>
      </c>
      <c r="K161" t="s">
        <v>407</v>
      </c>
      <c r="L161">
        <v>3970</v>
      </c>
      <c r="M161">
        <v>24011</v>
      </c>
      <c r="N161">
        <v>1980</v>
      </c>
      <c r="O161">
        <v>117</v>
      </c>
      <c r="P161">
        <v>415</v>
      </c>
      <c r="R161" t="s">
        <v>33</v>
      </c>
      <c r="U161" t="s">
        <v>408</v>
      </c>
      <c r="V161" t="s">
        <v>35</v>
      </c>
      <c r="W161">
        <v>1158219</v>
      </c>
      <c r="X161" t="s">
        <v>36</v>
      </c>
      <c r="Y161" t="s">
        <v>37</v>
      </c>
      <c r="Z161">
        <v>47.554814999999998</v>
      </c>
      <c r="AA161">
        <v>-122.135012</v>
      </c>
    </row>
    <row r="162" spans="1:27" x14ac:dyDescent="0.25">
      <c r="A162" t="s">
        <v>27</v>
      </c>
      <c r="C162" t="s">
        <v>204</v>
      </c>
      <c r="D162" t="s">
        <v>409</v>
      </c>
      <c r="E162" t="s">
        <v>30</v>
      </c>
      <c r="F162" t="s">
        <v>31</v>
      </c>
      <c r="G162">
        <v>98008</v>
      </c>
      <c r="H162">
        <v>625000</v>
      </c>
      <c r="I162">
        <v>0</v>
      </c>
      <c r="K162" t="s">
        <v>410</v>
      </c>
      <c r="M162">
        <v>18200</v>
      </c>
      <c r="O162">
        <v>118</v>
      </c>
      <c r="R162" t="s">
        <v>33</v>
      </c>
      <c r="U162" t="s">
        <v>411</v>
      </c>
      <c r="V162" t="s">
        <v>35</v>
      </c>
      <c r="W162">
        <v>1159241</v>
      </c>
      <c r="X162" t="s">
        <v>36</v>
      </c>
      <c r="Y162" t="s">
        <v>37</v>
      </c>
      <c r="Z162">
        <v>47.624904899999997</v>
      </c>
      <c r="AA162">
        <v>-122.09121639999999</v>
      </c>
    </row>
    <row r="163" spans="1:27" x14ac:dyDescent="0.25">
      <c r="A163" t="s">
        <v>27</v>
      </c>
      <c r="C163" t="s">
        <v>45</v>
      </c>
      <c r="D163" t="s">
        <v>412</v>
      </c>
      <c r="E163" t="s">
        <v>30</v>
      </c>
      <c r="F163" t="s">
        <v>31</v>
      </c>
      <c r="G163">
        <v>98006</v>
      </c>
      <c r="H163">
        <v>625000</v>
      </c>
      <c r="I163">
        <v>3</v>
      </c>
      <c r="J163">
        <v>1.75</v>
      </c>
      <c r="K163" t="s">
        <v>77</v>
      </c>
      <c r="L163">
        <v>1180</v>
      </c>
      <c r="M163">
        <v>12400</v>
      </c>
      <c r="N163">
        <v>1966</v>
      </c>
      <c r="O163">
        <v>119</v>
      </c>
      <c r="P163">
        <v>530</v>
      </c>
      <c r="R163" t="s">
        <v>33</v>
      </c>
      <c r="U163" t="s">
        <v>413</v>
      </c>
      <c r="V163" t="s">
        <v>35</v>
      </c>
      <c r="W163">
        <v>1157581</v>
      </c>
      <c r="X163" t="s">
        <v>36</v>
      </c>
      <c r="Y163" t="s">
        <v>37</v>
      </c>
      <c r="Z163">
        <v>47.546564199999999</v>
      </c>
      <c r="AA163">
        <v>-122.1755</v>
      </c>
    </row>
    <row r="164" spans="1:27" x14ac:dyDescent="0.25">
      <c r="A164" t="s">
        <v>27</v>
      </c>
      <c r="C164" t="s">
        <v>204</v>
      </c>
      <c r="D164" t="s">
        <v>414</v>
      </c>
      <c r="E164" t="s">
        <v>415</v>
      </c>
      <c r="F164" t="s">
        <v>31</v>
      </c>
      <c r="G164">
        <v>98056</v>
      </c>
      <c r="H164">
        <v>1250000</v>
      </c>
      <c r="I164">
        <v>0</v>
      </c>
      <c r="K164" t="s">
        <v>415</v>
      </c>
      <c r="M164">
        <v>99113</v>
      </c>
      <c r="O164">
        <v>123</v>
      </c>
      <c r="R164" t="s">
        <v>33</v>
      </c>
      <c r="U164" t="s">
        <v>416</v>
      </c>
      <c r="V164" t="s">
        <v>35</v>
      </c>
      <c r="W164">
        <v>1156293</v>
      </c>
      <c r="X164" t="s">
        <v>36</v>
      </c>
      <c r="Y164" t="s">
        <v>37</v>
      </c>
      <c r="Z164">
        <v>47.540382999999999</v>
      </c>
      <c r="AA164">
        <v>-122.17673600000001</v>
      </c>
    </row>
    <row r="165" spans="1:27" x14ac:dyDescent="0.25">
      <c r="A165" t="s">
        <v>27</v>
      </c>
      <c r="C165" t="s">
        <v>45</v>
      </c>
      <c r="D165" t="s">
        <v>417</v>
      </c>
      <c r="E165" t="s">
        <v>30</v>
      </c>
      <c r="F165" t="s">
        <v>31</v>
      </c>
      <c r="G165">
        <v>98005</v>
      </c>
      <c r="H165">
        <v>2398000</v>
      </c>
      <c r="I165">
        <v>5</v>
      </c>
      <c r="J165">
        <v>4.5</v>
      </c>
      <c r="K165" t="s">
        <v>129</v>
      </c>
      <c r="L165">
        <v>5300</v>
      </c>
      <c r="M165">
        <v>33150</v>
      </c>
      <c r="N165">
        <v>1970</v>
      </c>
      <c r="O165">
        <v>124</v>
      </c>
      <c r="P165">
        <v>452</v>
      </c>
      <c r="R165" t="s">
        <v>33</v>
      </c>
      <c r="U165" t="s">
        <v>418</v>
      </c>
      <c r="V165" t="s">
        <v>35</v>
      </c>
      <c r="W165">
        <v>1145274</v>
      </c>
      <c r="X165" t="s">
        <v>36</v>
      </c>
      <c r="Y165" t="s">
        <v>37</v>
      </c>
      <c r="Z165">
        <v>47.643204599999997</v>
      </c>
      <c r="AA165">
        <v>-122.1600512</v>
      </c>
    </row>
    <row r="166" spans="1:27" x14ac:dyDescent="0.25">
      <c r="A166" t="s">
        <v>27</v>
      </c>
      <c r="C166" t="s">
        <v>45</v>
      </c>
      <c r="D166" t="s">
        <v>419</v>
      </c>
      <c r="E166" t="s">
        <v>30</v>
      </c>
      <c r="F166" t="s">
        <v>31</v>
      </c>
      <c r="G166">
        <v>98005</v>
      </c>
      <c r="H166">
        <v>2745000</v>
      </c>
      <c r="I166">
        <v>5</v>
      </c>
      <c r="J166">
        <v>5.25</v>
      </c>
      <c r="K166" t="s">
        <v>129</v>
      </c>
      <c r="L166">
        <v>8058</v>
      </c>
      <c r="M166">
        <v>63160</v>
      </c>
      <c r="N166">
        <v>1976</v>
      </c>
      <c r="O166">
        <v>124</v>
      </c>
      <c r="P166">
        <v>341</v>
      </c>
      <c r="R166" t="s">
        <v>33</v>
      </c>
      <c r="U166" t="s">
        <v>420</v>
      </c>
      <c r="V166" t="s">
        <v>35</v>
      </c>
      <c r="W166">
        <v>1152343</v>
      </c>
      <c r="X166" t="s">
        <v>36</v>
      </c>
      <c r="Y166" t="s">
        <v>37</v>
      </c>
      <c r="Z166">
        <v>47.647046000000003</v>
      </c>
      <c r="AA166">
        <v>-122.15212099999999</v>
      </c>
    </row>
    <row r="167" spans="1:27" x14ac:dyDescent="0.25">
      <c r="A167" t="s">
        <v>27</v>
      </c>
      <c r="C167" t="s">
        <v>204</v>
      </c>
      <c r="D167" t="s">
        <v>421</v>
      </c>
      <c r="E167" t="s">
        <v>30</v>
      </c>
      <c r="F167" t="s">
        <v>31</v>
      </c>
      <c r="G167">
        <v>98004</v>
      </c>
      <c r="H167">
        <v>868000</v>
      </c>
      <c r="I167">
        <v>0</v>
      </c>
      <c r="K167" t="s">
        <v>422</v>
      </c>
      <c r="M167">
        <v>6812</v>
      </c>
      <c r="O167">
        <v>127</v>
      </c>
      <c r="R167" t="s">
        <v>33</v>
      </c>
      <c r="U167" t="s">
        <v>423</v>
      </c>
      <c r="V167" t="s">
        <v>35</v>
      </c>
      <c r="W167">
        <v>1154386</v>
      </c>
      <c r="X167" t="s">
        <v>36</v>
      </c>
      <c r="Y167" t="s">
        <v>37</v>
      </c>
      <c r="Z167">
        <v>47.628073999999998</v>
      </c>
      <c r="AA167">
        <v>-122.18750799999999</v>
      </c>
    </row>
    <row r="168" spans="1:27" x14ac:dyDescent="0.25">
      <c r="A168" t="s">
        <v>27</v>
      </c>
      <c r="C168" t="s">
        <v>204</v>
      </c>
      <c r="D168" t="s">
        <v>424</v>
      </c>
      <c r="E168" t="s">
        <v>30</v>
      </c>
      <c r="F168" t="s">
        <v>31</v>
      </c>
      <c r="G168">
        <v>98008</v>
      </c>
      <c r="H168">
        <v>225000</v>
      </c>
      <c r="I168">
        <v>0</v>
      </c>
      <c r="K168" t="s">
        <v>40</v>
      </c>
      <c r="M168">
        <v>30280</v>
      </c>
      <c r="O168">
        <v>131</v>
      </c>
      <c r="R168" t="s">
        <v>33</v>
      </c>
      <c r="U168" t="s">
        <v>425</v>
      </c>
      <c r="V168" t="s">
        <v>35</v>
      </c>
      <c r="W168">
        <v>1152187</v>
      </c>
      <c r="X168" t="s">
        <v>36</v>
      </c>
      <c r="Y168" t="s">
        <v>37</v>
      </c>
      <c r="Z168">
        <v>47.598024700000003</v>
      </c>
      <c r="AA168">
        <v>-122.11062269999999</v>
      </c>
    </row>
    <row r="169" spans="1:27" x14ac:dyDescent="0.25">
      <c r="A169" t="s">
        <v>27</v>
      </c>
      <c r="C169" t="s">
        <v>45</v>
      </c>
      <c r="D169" t="s">
        <v>426</v>
      </c>
      <c r="E169" t="s">
        <v>30</v>
      </c>
      <c r="F169" t="s">
        <v>31</v>
      </c>
      <c r="G169">
        <v>98006</v>
      </c>
      <c r="H169">
        <v>1850000</v>
      </c>
      <c r="I169">
        <v>4</v>
      </c>
      <c r="J169">
        <v>3.25</v>
      </c>
      <c r="K169" t="s">
        <v>109</v>
      </c>
      <c r="L169">
        <v>4070</v>
      </c>
      <c r="M169">
        <v>9768</v>
      </c>
      <c r="N169">
        <v>1998</v>
      </c>
      <c r="O169">
        <v>132</v>
      </c>
      <c r="P169">
        <v>455</v>
      </c>
      <c r="R169" t="s">
        <v>33</v>
      </c>
      <c r="U169" t="s">
        <v>427</v>
      </c>
      <c r="V169" t="s">
        <v>35</v>
      </c>
      <c r="W169">
        <v>1151642</v>
      </c>
      <c r="X169" t="s">
        <v>36</v>
      </c>
      <c r="Y169" t="s">
        <v>37</v>
      </c>
      <c r="Z169">
        <v>47.5514096</v>
      </c>
      <c r="AA169">
        <v>-122.10253350000001</v>
      </c>
    </row>
    <row r="170" spans="1:27" x14ac:dyDescent="0.25">
      <c r="A170" t="s">
        <v>27</v>
      </c>
      <c r="C170" t="s">
        <v>204</v>
      </c>
      <c r="D170" t="s">
        <v>428</v>
      </c>
      <c r="E170" t="s">
        <v>30</v>
      </c>
      <c r="F170" t="s">
        <v>31</v>
      </c>
      <c r="G170">
        <v>98004</v>
      </c>
      <c r="H170">
        <v>696890</v>
      </c>
      <c r="I170">
        <v>0</v>
      </c>
      <c r="K170" t="s">
        <v>30</v>
      </c>
      <c r="M170">
        <v>5995</v>
      </c>
      <c r="O170">
        <v>134</v>
      </c>
      <c r="R170" t="s">
        <v>33</v>
      </c>
      <c r="U170" t="s">
        <v>429</v>
      </c>
      <c r="V170" t="s">
        <v>35</v>
      </c>
      <c r="W170">
        <v>1144616</v>
      </c>
      <c r="X170" t="s">
        <v>36</v>
      </c>
      <c r="Y170" t="s">
        <v>37</v>
      </c>
      <c r="Z170">
        <v>47.628301999999998</v>
      </c>
      <c r="AA170">
        <v>-122.18744700000001</v>
      </c>
    </row>
    <row r="171" spans="1:27" x14ac:dyDescent="0.25">
      <c r="A171" t="s">
        <v>27</v>
      </c>
      <c r="C171" t="s">
        <v>204</v>
      </c>
      <c r="D171" t="s">
        <v>430</v>
      </c>
      <c r="E171" t="s">
        <v>30</v>
      </c>
      <c r="F171" t="s">
        <v>31</v>
      </c>
      <c r="G171">
        <v>98008</v>
      </c>
      <c r="H171">
        <v>689000</v>
      </c>
      <c r="I171">
        <v>0</v>
      </c>
      <c r="K171" t="s">
        <v>58</v>
      </c>
      <c r="M171">
        <v>55162</v>
      </c>
      <c r="O171">
        <v>136</v>
      </c>
      <c r="R171" t="s">
        <v>33</v>
      </c>
      <c r="U171" t="s">
        <v>431</v>
      </c>
      <c r="V171" t="s">
        <v>35</v>
      </c>
      <c r="W171">
        <v>1148555</v>
      </c>
      <c r="X171" t="s">
        <v>36</v>
      </c>
      <c r="Y171" t="s">
        <v>37</v>
      </c>
      <c r="Z171">
        <v>47.605260600000001</v>
      </c>
      <c r="AA171">
        <v>-122.11447769999999</v>
      </c>
    </row>
    <row r="172" spans="1:27" x14ac:dyDescent="0.25">
      <c r="A172" t="s">
        <v>27</v>
      </c>
      <c r="C172" t="s">
        <v>45</v>
      </c>
      <c r="D172" t="s">
        <v>432</v>
      </c>
      <c r="E172" t="s">
        <v>30</v>
      </c>
      <c r="F172" t="s">
        <v>31</v>
      </c>
      <c r="G172">
        <v>98004</v>
      </c>
      <c r="H172">
        <v>1250000</v>
      </c>
      <c r="I172">
        <v>5</v>
      </c>
      <c r="J172">
        <v>4.25</v>
      </c>
      <c r="K172" t="s">
        <v>66</v>
      </c>
      <c r="L172">
        <v>2570</v>
      </c>
      <c r="M172">
        <v>31222</v>
      </c>
      <c r="N172">
        <v>1965</v>
      </c>
      <c r="O172">
        <v>138</v>
      </c>
      <c r="P172">
        <v>486</v>
      </c>
      <c r="R172" t="s">
        <v>33</v>
      </c>
      <c r="U172" t="s">
        <v>433</v>
      </c>
      <c r="V172" t="s">
        <v>35</v>
      </c>
      <c r="W172">
        <v>1145497</v>
      </c>
      <c r="X172" t="s">
        <v>36</v>
      </c>
      <c r="Y172" t="s">
        <v>37</v>
      </c>
      <c r="Z172">
        <v>47.634257400000003</v>
      </c>
      <c r="AA172">
        <v>-122.1936005</v>
      </c>
    </row>
    <row r="173" spans="1:27" x14ac:dyDescent="0.25">
      <c r="A173" t="s">
        <v>27</v>
      </c>
      <c r="C173" t="s">
        <v>45</v>
      </c>
      <c r="D173" t="s">
        <v>434</v>
      </c>
      <c r="E173" t="s">
        <v>30</v>
      </c>
      <c r="F173" t="s">
        <v>31</v>
      </c>
      <c r="G173">
        <v>98004</v>
      </c>
      <c r="H173">
        <v>1575000</v>
      </c>
      <c r="I173">
        <v>4</v>
      </c>
      <c r="J173">
        <v>3.5</v>
      </c>
      <c r="K173" t="s">
        <v>194</v>
      </c>
      <c r="L173">
        <v>2768</v>
      </c>
      <c r="M173">
        <v>20971</v>
      </c>
      <c r="N173">
        <v>1990</v>
      </c>
      <c r="O173">
        <v>157</v>
      </c>
      <c r="P173">
        <v>569</v>
      </c>
      <c r="R173" t="s">
        <v>33</v>
      </c>
      <c r="U173" t="s">
        <v>435</v>
      </c>
      <c r="V173" t="s">
        <v>35</v>
      </c>
      <c r="W173">
        <v>1136164</v>
      </c>
      <c r="X173" t="s">
        <v>36</v>
      </c>
      <c r="Y173" t="s">
        <v>37</v>
      </c>
      <c r="Z173">
        <v>47.642136512</v>
      </c>
      <c r="AA173">
        <v>-122.20741080000001</v>
      </c>
    </row>
    <row r="174" spans="1:27" x14ac:dyDescent="0.25">
      <c r="A174" t="s">
        <v>27</v>
      </c>
      <c r="C174" t="s">
        <v>45</v>
      </c>
      <c r="D174" t="s">
        <v>436</v>
      </c>
      <c r="E174" t="s">
        <v>30</v>
      </c>
      <c r="F174" t="s">
        <v>31</v>
      </c>
      <c r="G174">
        <v>98005</v>
      </c>
      <c r="H174">
        <v>769000</v>
      </c>
      <c r="I174">
        <v>3</v>
      </c>
      <c r="J174">
        <v>1.75</v>
      </c>
      <c r="K174" t="s">
        <v>32</v>
      </c>
      <c r="L174">
        <v>1680</v>
      </c>
      <c r="M174">
        <v>18000</v>
      </c>
      <c r="N174">
        <v>1959</v>
      </c>
      <c r="O174">
        <v>165</v>
      </c>
      <c r="P174">
        <v>458</v>
      </c>
      <c r="R174" t="s">
        <v>33</v>
      </c>
      <c r="U174" t="s">
        <v>437</v>
      </c>
      <c r="V174" t="s">
        <v>35</v>
      </c>
      <c r="W174">
        <v>1132099</v>
      </c>
      <c r="X174" t="s">
        <v>36</v>
      </c>
      <c r="Y174" t="s">
        <v>37</v>
      </c>
      <c r="Z174">
        <v>47.594176099999999</v>
      </c>
      <c r="AA174">
        <v>-122.1750735</v>
      </c>
    </row>
    <row r="175" spans="1:27" x14ac:dyDescent="0.25">
      <c r="A175" t="s">
        <v>27</v>
      </c>
      <c r="C175" t="s">
        <v>204</v>
      </c>
      <c r="D175" t="s">
        <v>438</v>
      </c>
      <c r="E175" t="s">
        <v>30</v>
      </c>
      <c r="F175" t="s">
        <v>31</v>
      </c>
      <c r="G175">
        <v>98008</v>
      </c>
      <c r="H175">
        <v>200000</v>
      </c>
      <c r="I175">
        <v>0</v>
      </c>
      <c r="K175" t="s">
        <v>40</v>
      </c>
      <c r="M175">
        <v>8884</v>
      </c>
      <c r="O175">
        <v>172</v>
      </c>
      <c r="R175" t="s">
        <v>33</v>
      </c>
      <c r="U175" t="s">
        <v>439</v>
      </c>
      <c r="V175" t="s">
        <v>35</v>
      </c>
      <c r="W175">
        <v>1126552</v>
      </c>
      <c r="X175" t="s">
        <v>36</v>
      </c>
      <c r="Y175" t="s">
        <v>37</v>
      </c>
      <c r="Z175">
        <v>47.589712499999997</v>
      </c>
      <c r="AA175">
        <v>-122.1118151</v>
      </c>
    </row>
    <row r="176" spans="1:27" x14ac:dyDescent="0.25">
      <c r="A176" t="s">
        <v>27</v>
      </c>
      <c r="C176" t="s">
        <v>45</v>
      </c>
      <c r="D176" t="s">
        <v>440</v>
      </c>
      <c r="E176" t="s">
        <v>30</v>
      </c>
      <c r="F176" t="s">
        <v>31</v>
      </c>
      <c r="G176">
        <v>98005</v>
      </c>
      <c r="H176">
        <v>6888000</v>
      </c>
      <c r="I176">
        <v>6</v>
      </c>
      <c r="J176">
        <v>6.5</v>
      </c>
      <c r="K176" t="s">
        <v>129</v>
      </c>
      <c r="L176">
        <v>10088</v>
      </c>
      <c r="M176">
        <v>131244</v>
      </c>
      <c r="N176">
        <v>2001</v>
      </c>
      <c r="O176">
        <v>175</v>
      </c>
      <c r="P176">
        <v>683</v>
      </c>
      <c r="R176" t="s">
        <v>33</v>
      </c>
      <c r="U176" t="s">
        <v>441</v>
      </c>
      <c r="V176" t="s">
        <v>35</v>
      </c>
      <c r="W176">
        <v>1117319</v>
      </c>
      <c r="X176" t="s">
        <v>36</v>
      </c>
      <c r="Y176" t="s">
        <v>37</v>
      </c>
      <c r="Z176">
        <v>47.640216899999999</v>
      </c>
      <c r="AA176">
        <v>-122.17795769999999</v>
      </c>
    </row>
    <row r="177" spans="1:27" x14ac:dyDescent="0.25">
      <c r="A177" t="s">
        <v>27</v>
      </c>
      <c r="C177" t="s">
        <v>45</v>
      </c>
      <c r="D177" t="s">
        <v>442</v>
      </c>
      <c r="E177" t="s">
        <v>30</v>
      </c>
      <c r="F177" t="s">
        <v>31</v>
      </c>
      <c r="G177">
        <v>98005</v>
      </c>
      <c r="H177">
        <v>1495555</v>
      </c>
      <c r="I177">
        <v>4</v>
      </c>
      <c r="J177">
        <v>3.25</v>
      </c>
      <c r="K177" t="s">
        <v>30</v>
      </c>
      <c r="L177">
        <v>2700</v>
      </c>
      <c r="M177">
        <v>4325</v>
      </c>
      <c r="N177">
        <v>2017</v>
      </c>
      <c r="O177">
        <v>188</v>
      </c>
      <c r="P177">
        <v>554</v>
      </c>
      <c r="R177" t="s">
        <v>33</v>
      </c>
      <c r="U177" t="s">
        <v>443</v>
      </c>
      <c r="V177" t="s">
        <v>35</v>
      </c>
      <c r="W177">
        <v>1116456</v>
      </c>
      <c r="X177" t="s">
        <v>36</v>
      </c>
      <c r="Y177" t="s">
        <v>37</v>
      </c>
      <c r="Z177">
        <v>47.593235</v>
      </c>
      <c r="AA177">
        <v>-122.164823</v>
      </c>
    </row>
    <row r="178" spans="1:27" x14ac:dyDescent="0.25">
      <c r="A178" t="s">
        <v>27</v>
      </c>
      <c r="C178" t="s">
        <v>45</v>
      </c>
      <c r="D178" t="s">
        <v>444</v>
      </c>
      <c r="E178" t="s">
        <v>30</v>
      </c>
      <c r="F178" t="s">
        <v>31</v>
      </c>
      <c r="G178">
        <v>98006</v>
      </c>
      <c r="H178">
        <v>3488888</v>
      </c>
      <c r="I178">
        <v>5</v>
      </c>
      <c r="J178">
        <v>5</v>
      </c>
      <c r="K178" t="s">
        <v>236</v>
      </c>
      <c r="L178">
        <v>6369</v>
      </c>
      <c r="M178">
        <v>35718</v>
      </c>
      <c r="N178">
        <v>2017</v>
      </c>
      <c r="O178">
        <v>192</v>
      </c>
      <c r="P178">
        <v>548</v>
      </c>
      <c r="R178" t="s">
        <v>33</v>
      </c>
      <c r="U178" t="s">
        <v>445</v>
      </c>
      <c r="V178" t="s">
        <v>35</v>
      </c>
      <c r="W178">
        <v>1114175</v>
      </c>
      <c r="X178" t="s">
        <v>36</v>
      </c>
      <c r="Y178" t="s">
        <v>37</v>
      </c>
      <c r="Z178">
        <v>47.544991099999997</v>
      </c>
      <c r="AA178">
        <v>-122.10939380000001</v>
      </c>
    </row>
    <row r="179" spans="1:27" x14ac:dyDescent="0.25">
      <c r="A179" t="s">
        <v>27</v>
      </c>
      <c r="C179" t="s">
        <v>45</v>
      </c>
      <c r="D179" t="s">
        <v>446</v>
      </c>
      <c r="E179" t="s">
        <v>30</v>
      </c>
      <c r="F179" t="s">
        <v>31</v>
      </c>
      <c r="G179">
        <v>98006</v>
      </c>
      <c r="H179">
        <v>3188888</v>
      </c>
      <c r="I179">
        <v>5</v>
      </c>
      <c r="J179">
        <v>4</v>
      </c>
      <c r="K179" t="s">
        <v>236</v>
      </c>
      <c r="L179">
        <v>5927</v>
      </c>
      <c r="M179">
        <v>34939</v>
      </c>
      <c r="N179">
        <v>2017</v>
      </c>
      <c r="O179">
        <v>192</v>
      </c>
      <c r="P179">
        <v>538</v>
      </c>
      <c r="R179" t="s">
        <v>33</v>
      </c>
      <c r="U179" t="s">
        <v>447</v>
      </c>
      <c r="V179" t="s">
        <v>35</v>
      </c>
      <c r="W179">
        <v>1114204</v>
      </c>
      <c r="X179" t="s">
        <v>36</v>
      </c>
      <c r="Y179" t="s">
        <v>37</v>
      </c>
      <c r="Z179">
        <v>47.545432300000002</v>
      </c>
      <c r="AA179">
        <v>-122.1105434</v>
      </c>
    </row>
    <row r="180" spans="1:27" x14ac:dyDescent="0.25">
      <c r="A180" t="s">
        <v>27</v>
      </c>
      <c r="C180" t="s">
        <v>45</v>
      </c>
      <c r="D180" t="s">
        <v>448</v>
      </c>
      <c r="E180" t="s">
        <v>30</v>
      </c>
      <c r="F180" t="s">
        <v>31</v>
      </c>
      <c r="G180">
        <v>98008</v>
      </c>
      <c r="H180">
        <v>1898000</v>
      </c>
      <c r="I180">
        <v>3</v>
      </c>
      <c r="J180">
        <v>2.5</v>
      </c>
      <c r="K180" t="s">
        <v>40</v>
      </c>
      <c r="L180">
        <v>2750</v>
      </c>
      <c r="M180">
        <v>29129</v>
      </c>
      <c r="N180">
        <v>1930</v>
      </c>
      <c r="O180">
        <v>217</v>
      </c>
      <c r="P180">
        <v>690</v>
      </c>
      <c r="R180" t="s">
        <v>33</v>
      </c>
      <c r="U180" t="s">
        <v>449</v>
      </c>
      <c r="V180" t="s">
        <v>35</v>
      </c>
      <c r="W180">
        <v>1099381</v>
      </c>
      <c r="X180" t="s">
        <v>36</v>
      </c>
      <c r="Y180" t="s">
        <v>37</v>
      </c>
      <c r="Z180">
        <v>47.592450999999997</v>
      </c>
      <c r="AA180">
        <v>-122.1108978</v>
      </c>
    </row>
    <row r="181" spans="1:27" x14ac:dyDescent="0.25">
      <c r="A181" t="s">
        <v>27</v>
      </c>
      <c r="C181" t="s">
        <v>204</v>
      </c>
      <c r="D181" t="s">
        <v>450</v>
      </c>
      <c r="E181" t="s">
        <v>30</v>
      </c>
      <c r="F181" t="s">
        <v>31</v>
      </c>
      <c r="G181">
        <v>98004</v>
      </c>
      <c r="H181">
        <v>2400000</v>
      </c>
      <c r="I181">
        <v>0</v>
      </c>
      <c r="K181" t="s">
        <v>43</v>
      </c>
      <c r="M181">
        <v>27084</v>
      </c>
      <c r="O181">
        <v>227</v>
      </c>
      <c r="R181" t="s">
        <v>33</v>
      </c>
      <c r="U181" t="s">
        <v>451</v>
      </c>
      <c r="V181" t="s">
        <v>35</v>
      </c>
      <c r="W181">
        <v>1092510</v>
      </c>
      <c r="X181" t="s">
        <v>36</v>
      </c>
      <c r="Y181" t="s">
        <v>37</v>
      </c>
      <c r="Z181">
        <v>47.624885900000002</v>
      </c>
      <c r="AA181">
        <v>-122.204736</v>
      </c>
    </row>
    <row r="182" spans="1:27" x14ac:dyDescent="0.25">
      <c r="A182" t="s">
        <v>27</v>
      </c>
      <c r="C182" t="s">
        <v>45</v>
      </c>
      <c r="D182" t="s">
        <v>452</v>
      </c>
      <c r="E182" t="s">
        <v>30</v>
      </c>
      <c r="F182" t="s">
        <v>31</v>
      </c>
      <c r="G182">
        <v>98005</v>
      </c>
      <c r="H182">
        <v>1300000</v>
      </c>
      <c r="I182">
        <v>4</v>
      </c>
      <c r="J182">
        <v>4</v>
      </c>
      <c r="K182" t="s">
        <v>121</v>
      </c>
      <c r="L182">
        <v>3240</v>
      </c>
      <c r="M182">
        <v>22651</v>
      </c>
      <c r="N182">
        <v>1996</v>
      </c>
      <c r="O182">
        <v>308</v>
      </c>
      <c r="P182">
        <v>401</v>
      </c>
      <c r="R182" t="s">
        <v>33</v>
      </c>
      <c r="U182" t="s">
        <v>453</v>
      </c>
      <c r="V182" t="s">
        <v>35</v>
      </c>
      <c r="W182">
        <v>1062783</v>
      </c>
      <c r="X182" t="s">
        <v>36</v>
      </c>
      <c r="Y182" t="s">
        <v>37</v>
      </c>
      <c r="Z182">
        <v>47.607852700000002</v>
      </c>
      <c r="AA182">
        <v>-122.1561726</v>
      </c>
    </row>
    <row r="183" spans="1:27" x14ac:dyDescent="0.25">
      <c r="A183" t="s">
        <v>27</v>
      </c>
      <c r="C183" t="s">
        <v>45</v>
      </c>
      <c r="D183" t="s">
        <v>454</v>
      </c>
      <c r="E183" t="s">
        <v>30</v>
      </c>
      <c r="F183" t="s">
        <v>31</v>
      </c>
      <c r="G183">
        <v>98006</v>
      </c>
      <c r="H183">
        <v>2476995</v>
      </c>
      <c r="I183">
        <v>7</v>
      </c>
      <c r="J183">
        <v>5.5</v>
      </c>
      <c r="K183" t="s">
        <v>236</v>
      </c>
      <c r="M183">
        <v>15921</v>
      </c>
      <c r="N183">
        <v>2017</v>
      </c>
      <c r="O183">
        <v>366</v>
      </c>
      <c r="Q183">
        <v>173</v>
      </c>
      <c r="R183" t="s">
        <v>33</v>
      </c>
      <c r="U183" t="s">
        <v>455</v>
      </c>
      <c r="V183" t="s">
        <v>35</v>
      </c>
      <c r="W183">
        <v>1047397</v>
      </c>
      <c r="X183" t="s">
        <v>36</v>
      </c>
      <c r="Y183" t="s">
        <v>37</v>
      </c>
      <c r="Z183">
        <v>47.536208000000002</v>
      </c>
      <c r="AA183">
        <v>-122.111923</v>
      </c>
    </row>
    <row r="184" spans="1:27" x14ac:dyDescent="0.25">
      <c r="A184" t="s">
        <v>27</v>
      </c>
      <c r="C184" t="s">
        <v>45</v>
      </c>
      <c r="E184" t="s">
        <v>30</v>
      </c>
      <c r="F184" t="s">
        <v>31</v>
      </c>
      <c r="G184">
        <v>98005</v>
      </c>
      <c r="H184">
        <v>15000000</v>
      </c>
      <c r="I184">
        <v>5</v>
      </c>
      <c r="J184">
        <v>6.75</v>
      </c>
      <c r="K184" t="s">
        <v>129</v>
      </c>
      <c r="L184">
        <v>15975</v>
      </c>
      <c r="M184">
        <v>50397</v>
      </c>
      <c r="N184">
        <v>2005</v>
      </c>
      <c r="O184">
        <v>371</v>
      </c>
      <c r="P184">
        <v>939</v>
      </c>
      <c r="R184" t="s">
        <v>33</v>
      </c>
      <c r="U184" t="s">
        <v>456</v>
      </c>
      <c r="V184" t="s">
        <v>35</v>
      </c>
      <c r="W184">
        <v>1045500</v>
      </c>
      <c r="X184" t="s">
        <v>36</v>
      </c>
      <c r="Y184" t="s">
        <v>37</v>
      </c>
      <c r="Z184">
        <v>47.636015</v>
      </c>
      <c r="AA184">
        <v>-122.181077</v>
      </c>
    </row>
    <row r="185" spans="1:27" x14ac:dyDescent="0.25">
      <c r="A185" t="s">
        <v>27</v>
      </c>
      <c r="C185" t="s">
        <v>45</v>
      </c>
      <c r="D185" t="s">
        <v>457</v>
      </c>
      <c r="E185" t="s">
        <v>30</v>
      </c>
      <c r="F185" t="s">
        <v>31</v>
      </c>
      <c r="G185">
        <v>98004</v>
      </c>
      <c r="H185">
        <v>1988888</v>
      </c>
      <c r="I185">
        <v>4</v>
      </c>
      <c r="J185">
        <v>2</v>
      </c>
      <c r="K185" t="s">
        <v>66</v>
      </c>
      <c r="L185">
        <v>2000</v>
      </c>
      <c r="M185">
        <v>41831</v>
      </c>
      <c r="N185">
        <v>1956</v>
      </c>
      <c r="O185">
        <v>468</v>
      </c>
      <c r="P185">
        <v>994</v>
      </c>
      <c r="R185" t="s">
        <v>33</v>
      </c>
      <c r="U185" t="s">
        <v>458</v>
      </c>
      <c r="V185" t="s">
        <v>35</v>
      </c>
      <c r="W185">
        <v>1004020</v>
      </c>
      <c r="X185" t="s">
        <v>36</v>
      </c>
      <c r="Y185" t="s">
        <v>37</v>
      </c>
      <c r="Z185">
        <v>47.633386799999997</v>
      </c>
      <c r="AA185">
        <v>-122.2017001</v>
      </c>
    </row>
    <row r="186" spans="1:27" x14ac:dyDescent="0.25">
      <c r="A186" t="s">
        <v>27</v>
      </c>
      <c r="C186" t="s">
        <v>45</v>
      </c>
      <c r="D186" t="s">
        <v>459</v>
      </c>
      <c r="E186" t="s">
        <v>30</v>
      </c>
      <c r="F186" t="s">
        <v>31</v>
      </c>
      <c r="G186">
        <v>98006</v>
      </c>
      <c r="H186">
        <v>2880000</v>
      </c>
      <c r="I186">
        <v>6</v>
      </c>
      <c r="J186">
        <v>5.5</v>
      </c>
      <c r="K186" t="s">
        <v>30</v>
      </c>
      <c r="L186">
        <v>5970</v>
      </c>
      <c r="M186">
        <v>16206</v>
      </c>
      <c r="N186">
        <v>2015</v>
      </c>
      <c r="O186">
        <v>557</v>
      </c>
      <c r="P186">
        <v>482</v>
      </c>
      <c r="Q186">
        <v>173</v>
      </c>
      <c r="R186" t="s">
        <v>33</v>
      </c>
      <c r="U186" t="s">
        <v>460</v>
      </c>
      <c r="V186" t="s">
        <v>35</v>
      </c>
      <c r="W186">
        <v>933037</v>
      </c>
      <c r="X186" t="s">
        <v>36</v>
      </c>
      <c r="Y186" t="s">
        <v>37</v>
      </c>
      <c r="Z186">
        <v>47.537843000000002</v>
      </c>
      <c r="AA186">
        <v>-122.1125826</v>
      </c>
    </row>
    <row r="187" spans="1:27" x14ac:dyDescent="0.25">
      <c r="A187" t="s">
        <v>27</v>
      </c>
      <c r="C187" t="s">
        <v>204</v>
      </c>
      <c r="D187" t="s">
        <v>461</v>
      </c>
      <c r="E187" t="s">
        <v>30</v>
      </c>
      <c r="F187" t="s">
        <v>31</v>
      </c>
      <c r="G187">
        <v>98006</v>
      </c>
      <c r="H187">
        <v>2200000</v>
      </c>
      <c r="I187">
        <v>0</v>
      </c>
      <c r="K187" t="s">
        <v>109</v>
      </c>
      <c r="M187">
        <v>22750</v>
      </c>
      <c r="O187">
        <v>796</v>
      </c>
      <c r="R187" t="s">
        <v>33</v>
      </c>
      <c r="U187" t="s">
        <v>462</v>
      </c>
      <c r="V187" t="s">
        <v>35</v>
      </c>
      <c r="W187">
        <v>842145</v>
      </c>
      <c r="X187" t="s">
        <v>36</v>
      </c>
      <c r="Y187" t="s">
        <v>37</v>
      </c>
      <c r="Z187">
        <v>47.544541500000001</v>
      </c>
      <c r="AA187">
        <v>-122.1106339</v>
      </c>
    </row>
    <row r="188" spans="1:27" x14ac:dyDescent="0.25">
      <c r="A188" t="s">
        <v>27</v>
      </c>
      <c r="C188" t="s">
        <v>204</v>
      </c>
      <c r="D188" t="s">
        <v>463</v>
      </c>
      <c r="E188" t="s">
        <v>30</v>
      </c>
      <c r="F188" t="s">
        <v>31</v>
      </c>
      <c r="G188">
        <v>98006</v>
      </c>
      <c r="H188">
        <v>10800000</v>
      </c>
      <c r="I188">
        <v>0</v>
      </c>
      <c r="K188" t="s">
        <v>109</v>
      </c>
      <c r="M188">
        <v>148205</v>
      </c>
      <c r="O188">
        <v>796</v>
      </c>
      <c r="R188" t="s">
        <v>33</v>
      </c>
      <c r="U188" t="s">
        <v>464</v>
      </c>
      <c r="V188" t="s">
        <v>35</v>
      </c>
      <c r="W188">
        <v>842198</v>
      </c>
      <c r="X188" t="s">
        <v>36</v>
      </c>
      <c r="Y188" t="s">
        <v>37</v>
      </c>
      <c r="Z188">
        <v>47.545780000000001</v>
      </c>
      <c r="AA188">
        <v>-122.18620300000001</v>
      </c>
    </row>
    <row r="189" spans="1:27" x14ac:dyDescent="0.25">
      <c r="A189" t="s">
        <v>27</v>
      </c>
      <c r="C189" t="s">
        <v>204</v>
      </c>
      <c r="D189" t="s">
        <v>465</v>
      </c>
      <c r="E189" t="s">
        <v>30</v>
      </c>
      <c r="F189" t="s">
        <v>31</v>
      </c>
      <c r="G189">
        <v>98006</v>
      </c>
      <c r="H189">
        <v>1485000</v>
      </c>
      <c r="I189">
        <v>0</v>
      </c>
      <c r="K189" t="s">
        <v>109</v>
      </c>
      <c r="M189">
        <v>13000</v>
      </c>
      <c r="O189">
        <v>929</v>
      </c>
      <c r="R189" t="s">
        <v>33</v>
      </c>
      <c r="U189" t="s">
        <v>466</v>
      </c>
      <c r="V189" t="s">
        <v>35</v>
      </c>
      <c r="W189">
        <v>775578</v>
      </c>
      <c r="X189" t="s">
        <v>36</v>
      </c>
      <c r="Y189" t="s">
        <v>37</v>
      </c>
      <c r="Z189">
        <v>47.544347799999997</v>
      </c>
      <c r="AA189">
        <v>-122.1105829</v>
      </c>
    </row>
    <row r="190" spans="1:27" x14ac:dyDescent="0.25">
      <c r="A190" t="s">
        <v>27</v>
      </c>
      <c r="C190" t="s">
        <v>204</v>
      </c>
      <c r="D190" t="s">
        <v>467</v>
      </c>
      <c r="E190" t="s">
        <v>30</v>
      </c>
      <c r="F190" t="s">
        <v>31</v>
      </c>
      <c r="G190">
        <v>98006</v>
      </c>
      <c r="H190">
        <v>1705000</v>
      </c>
      <c r="I190">
        <v>0</v>
      </c>
      <c r="K190" t="s">
        <v>109</v>
      </c>
      <c r="M190">
        <v>22750</v>
      </c>
      <c r="O190">
        <v>1155</v>
      </c>
      <c r="R190" t="s">
        <v>33</v>
      </c>
      <c r="U190" t="s">
        <v>468</v>
      </c>
      <c r="V190" t="s">
        <v>35</v>
      </c>
      <c r="W190">
        <v>680775</v>
      </c>
      <c r="X190" t="s">
        <v>36</v>
      </c>
      <c r="Y190" t="s">
        <v>37</v>
      </c>
      <c r="Z190">
        <v>47.544735199999998</v>
      </c>
      <c r="AA190">
        <v>-122.1111059</v>
      </c>
    </row>
    <row r="191" spans="1:27" x14ac:dyDescent="0.25">
      <c r="A191" t="s">
        <v>27</v>
      </c>
      <c r="C191" t="s">
        <v>204</v>
      </c>
      <c r="D191" t="s">
        <v>469</v>
      </c>
      <c r="E191" t="s">
        <v>30</v>
      </c>
      <c r="F191" t="s">
        <v>31</v>
      </c>
      <c r="G191">
        <v>98006</v>
      </c>
      <c r="H191">
        <v>1210000</v>
      </c>
      <c r="I191">
        <v>0</v>
      </c>
      <c r="K191" t="s">
        <v>109</v>
      </c>
      <c r="M191">
        <v>13000</v>
      </c>
      <c r="O191">
        <v>1155</v>
      </c>
      <c r="R191" t="s">
        <v>33</v>
      </c>
      <c r="U191" t="s">
        <v>470</v>
      </c>
      <c r="V191" t="s">
        <v>35</v>
      </c>
      <c r="W191">
        <v>680766</v>
      </c>
      <c r="X191" t="s">
        <v>36</v>
      </c>
      <c r="Y191" t="s">
        <v>37</v>
      </c>
      <c r="Z191">
        <v>47.544324199999998</v>
      </c>
      <c r="AA191">
        <v>-122.1114895</v>
      </c>
    </row>
    <row r="192" spans="1:27" x14ac:dyDescent="0.25">
      <c r="A192" t="s">
        <v>27</v>
      </c>
      <c r="C192" t="s">
        <v>204</v>
      </c>
      <c r="D192" t="s">
        <v>471</v>
      </c>
      <c r="E192" t="s">
        <v>30</v>
      </c>
      <c r="F192" t="s">
        <v>31</v>
      </c>
      <c r="G192">
        <v>98006</v>
      </c>
      <c r="H192">
        <v>1430000</v>
      </c>
      <c r="I192">
        <v>0</v>
      </c>
      <c r="K192" t="s">
        <v>109</v>
      </c>
      <c r="M192">
        <v>22750</v>
      </c>
      <c r="O192">
        <v>1155</v>
      </c>
      <c r="R192" t="s">
        <v>33</v>
      </c>
      <c r="U192" t="s">
        <v>472</v>
      </c>
      <c r="V192" t="s">
        <v>35</v>
      </c>
      <c r="W192">
        <v>680769</v>
      </c>
      <c r="X192" t="s">
        <v>36</v>
      </c>
      <c r="Y192" t="s">
        <v>37</v>
      </c>
      <c r="Z192">
        <v>47.544697200000002</v>
      </c>
      <c r="AA192">
        <v>-122.1114278</v>
      </c>
    </row>
    <row r="193" spans="1:27" x14ac:dyDescent="0.25">
      <c r="A193" t="s">
        <v>27</v>
      </c>
      <c r="C193" t="s">
        <v>204</v>
      </c>
      <c r="D193" t="s">
        <v>473</v>
      </c>
      <c r="E193" t="s">
        <v>30</v>
      </c>
      <c r="F193" t="s">
        <v>31</v>
      </c>
      <c r="G193">
        <v>98006</v>
      </c>
      <c r="H193">
        <v>1870000</v>
      </c>
      <c r="I193">
        <v>0</v>
      </c>
      <c r="K193" t="s">
        <v>109</v>
      </c>
      <c r="M193">
        <v>22750</v>
      </c>
      <c r="O193">
        <v>1155</v>
      </c>
      <c r="R193" t="s">
        <v>33</v>
      </c>
      <c r="U193" t="s">
        <v>474</v>
      </c>
      <c r="V193" t="s">
        <v>35</v>
      </c>
      <c r="W193">
        <v>680751</v>
      </c>
      <c r="X193" t="s">
        <v>36</v>
      </c>
      <c r="Y193" t="s">
        <v>37</v>
      </c>
      <c r="Z193">
        <v>47.544318799999999</v>
      </c>
      <c r="AA193">
        <v>-122.1101537</v>
      </c>
    </row>
    <row r="194" spans="1:27" x14ac:dyDescent="0.25">
      <c r="A194" t="s">
        <v>27</v>
      </c>
      <c r="C194" t="s">
        <v>204</v>
      </c>
      <c r="D194" t="s">
        <v>475</v>
      </c>
      <c r="E194" t="s">
        <v>30</v>
      </c>
      <c r="F194" t="s">
        <v>31</v>
      </c>
      <c r="G194">
        <v>98006</v>
      </c>
      <c r="H194">
        <v>1980000</v>
      </c>
      <c r="I194">
        <v>0</v>
      </c>
      <c r="K194" t="s">
        <v>109</v>
      </c>
      <c r="M194">
        <v>22750</v>
      </c>
      <c r="O194">
        <v>1155</v>
      </c>
      <c r="R194" t="s">
        <v>33</v>
      </c>
      <c r="U194" t="s">
        <v>476</v>
      </c>
      <c r="V194" t="s">
        <v>35</v>
      </c>
      <c r="W194">
        <v>680744</v>
      </c>
      <c r="X194" t="s">
        <v>36</v>
      </c>
      <c r="Y194" t="s">
        <v>37</v>
      </c>
      <c r="Z194">
        <v>47.544501699999998</v>
      </c>
      <c r="AA194">
        <v>-122.1097809</v>
      </c>
    </row>
    <row r="195" spans="1:27" x14ac:dyDescent="0.25">
      <c r="A195" t="s">
        <v>27</v>
      </c>
      <c r="C195" t="s">
        <v>204</v>
      </c>
      <c r="D195" t="s">
        <v>477</v>
      </c>
      <c r="E195" t="s">
        <v>30</v>
      </c>
      <c r="F195" t="s">
        <v>31</v>
      </c>
      <c r="G195">
        <v>98007</v>
      </c>
      <c r="H195">
        <v>6500000</v>
      </c>
      <c r="I195">
        <v>0</v>
      </c>
      <c r="K195" t="s">
        <v>478</v>
      </c>
      <c r="M195">
        <v>135278</v>
      </c>
      <c r="O195">
        <v>1343</v>
      </c>
      <c r="R195" t="s">
        <v>33</v>
      </c>
      <c r="U195" t="s">
        <v>479</v>
      </c>
      <c r="V195" t="s">
        <v>35</v>
      </c>
      <c r="W195">
        <v>600005</v>
      </c>
      <c r="X195" t="s">
        <v>36</v>
      </c>
      <c r="Y195" t="s">
        <v>37</v>
      </c>
      <c r="Z195">
        <v>47.587672099999999</v>
      </c>
      <c r="AA195">
        <v>-122.1542249</v>
      </c>
    </row>
    <row r="196" spans="1:27" x14ac:dyDescent="0.25">
      <c r="A196" t="s">
        <v>480</v>
      </c>
      <c r="C196" t="s">
        <v>45</v>
      </c>
      <c r="D196" t="s">
        <v>481</v>
      </c>
      <c r="E196" t="s">
        <v>30</v>
      </c>
      <c r="F196" t="s">
        <v>31</v>
      </c>
      <c r="G196">
        <v>98006</v>
      </c>
      <c r="H196">
        <v>949000</v>
      </c>
      <c r="I196">
        <v>4</v>
      </c>
      <c r="J196">
        <v>3</v>
      </c>
      <c r="K196" t="s">
        <v>30</v>
      </c>
      <c r="L196">
        <v>2906</v>
      </c>
      <c r="M196">
        <v>8263</v>
      </c>
      <c r="N196">
        <v>1984</v>
      </c>
      <c r="O196">
        <v>4</v>
      </c>
      <c r="P196">
        <v>327</v>
      </c>
      <c r="R196" t="s">
        <v>33</v>
      </c>
      <c r="U196" t="s">
        <v>482</v>
      </c>
      <c r="V196" t="s">
        <v>483</v>
      </c>
      <c r="W196">
        <v>24165248</v>
      </c>
      <c r="X196" t="s">
        <v>36</v>
      </c>
      <c r="Y196" t="s">
        <v>37</v>
      </c>
      <c r="Z196">
        <v>47.564055099999997</v>
      </c>
      <c r="AA196">
        <v>-122.13048809999999</v>
      </c>
    </row>
    <row r="197" spans="1:27" x14ac:dyDescent="0.25">
      <c r="A197" t="s">
        <v>484</v>
      </c>
      <c r="C197" t="s">
        <v>45</v>
      </c>
      <c r="D197" t="s">
        <v>485</v>
      </c>
      <c r="E197" t="s">
        <v>30</v>
      </c>
      <c r="F197" t="s">
        <v>31</v>
      </c>
      <c r="G197">
        <v>98006</v>
      </c>
      <c r="H197">
        <v>2999995</v>
      </c>
      <c r="I197">
        <v>6</v>
      </c>
      <c r="J197">
        <v>4.5</v>
      </c>
      <c r="K197" t="s">
        <v>486</v>
      </c>
      <c r="L197">
        <v>5761</v>
      </c>
      <c r="N197">
        <v>2017</v>
      </c>
      <c r="O197">
        <v>18</v>
      </c>
      <c r="P197">
        <v>521</v>
      </c>
      <c r="R197" t="s">
        <v>33</v>
      </c>
      <c r="U197" t="s">
        <v>487</v>
      </c>
      <c r="V197" t="s">
        <v>488</v>
      </c>
      <c r="W197">
        <v>1382700</v>
      </c>
      <c r="X197" t="s">
        <v>36</v>
      </c>
      <c r="Y197" t="s">
        <v>37</v>
      </c>
      <c r="Z197">
        <v>47.537981000000002</v>
      </c>
      <c r="AA197">
        <v>-122.115292</v>
      </c>
    </row>
    <row r="198" spans="1:27" x14ac:dyDescent="0.25">
      <c r="A198" t="s">
        <v>484</v>
      </c>
      <c r="C198" t="s">
        <v>45</v>
      </c>
      <c r="D198" t="s">
        <v>489</v>
      </c>
      <c r="E198" t="s">
        <v>30</v>
      </c>
      <c r="F198" t="s">
        <v>31</v>
      </c>
      <c r="G198">
        <v>98008</v>
      </c>
      <c r="H198">
        <v>1649995</v>
      </c>
      <c r="I198">
        <v>6</v>
      </c>
      <c r="J198">
        <v>3.5</v>
      </c>
      <c r="K198" t="s">
        <v>490</v>
      </c>
      <c r="L198">
        <v>4194</v>
      </c>
      <c r="N198">
        <v>2017</v>
      </c>
      <c r="O198">
        <v>73</v>
      </c>
      <c r="P198">
        <v>393</v>
      </c>
      <c r="R198" t="s">
        <v>33</v>
      </c>
      <c r="U198" t="s">
        <v>491</v>
      </c>
      <c r="V198" t="s">
        <v>488</v>
      </c>
      <c r="W198">
        <v>1362022</v>
      </c>
      <c r="X198" t="s">
        <v>36</v>
      </c>
      <c r="Y198" t="s">
        <v>37</v>
      </c>
      <c r="Z198">
        <v>47.581629999999997</v>
      </c>
      <c r="AA198">
        <v>-122.11528</v>
      </c>
    </row>
    <row r="199" spans="1:27" x14ac:dyDescent="0.25">
      <c r="A199" t="s">
        <v>484</v>
      </c>
      <c r="C199" t="s">
        <v>492</v>
      </c>
      <c r="D199" t="s">
        <v>493</v>
      </c>
      <c r="E199" t="s">
        <v>30</v>
      </c>
      <c r="F199" t="s">
        <v>31</v>
      </c>
      <c r="G199">
        <v>98008</v>
      </c>
      <c r="H199">
        <v>792990</v>
      </c>
      <c r="I199">
        <v>2</v>
      </c>
      <c r="J199">
        <v>3.5</v>
      </c>
      <c r="K199" t="s">
        <v>494</v>
      </c>
      <c r="N199">
        <v>2017</v>
      </c>
      <c r="O199">
        <v>130</v>
      </c>
      <c r="R199" t="s">
        <v>33</v>
      </c>
      <c r="U199" t="s">
        <v>495</v>
      </c>
      <c r="V199" t="s">
        <v>488</v>
      </c>
      <c r="W199">
        <v>1347502</v>
      </c>
      <c r="X199" t="s">
        <v>36</v>
      </c>
      <c r="Y199" t="s">
        <v>37</v>
      </c>
      <c r="Z199">
        <v>47.622688500000002</v>
      </c>
      <c r="AA199">
        <v>-122.1290328</v>
      </c>
    </row>
    <row r="200" spans="1:27" x14ac:dyDescent="0.25">
      <c r="A200" t="s">
        <v>496</v>
      </c>
      <c r="C200" t="s">
        <v>45</v>
      </c>
      <c r="D200" t="s">
        <v>497</v>
      </c>
      <c r="E200" t="s">
        <v>30</v>
      </c>
      <c r="F200" t="s">
        <v>31</v>
      </c>
      <c r="G200">
        <v>98008</v>
      </c>
      <c r="H200">
        <v>1649995</v>
      </c>
      <c r="I200">
        <v>6</v>
      </c>
      <c r="J200">
        <v>3.5</v>
      </c>
      <c r="K200" t="s">
        <v>490</v>
      </c>
      <c r="L200">
        <v>4194</v>
      </c>
      <c r="P200">
        <v>393</v>
      </c>
      <c r="R200" t="s">
        <v>33</v>
      </c>
      <c r="U200" t="s">
        <v>498</v>
      </c>
      <c r="V200" t="s">
        <v>488</v>
      </c>
      <c r="W200" t="s">
        <v>499</v>
      </c>
      <c r="X200" t="s">
        <v>36</v>
      </c>
      <c r="Y200" t="s">
        <v>37</v>
      </c>
      <c r="Z200">
        <v>47.579182000000003</v>
      </c>
      <c r="AA200">
        <v>-122.116527</v>
      </c>
    </row>
    <row r="201" spans="1:27" x14ac:dyDescent="0.25">
      <c r="A201" t="s">
        <v>496</v>
      </c>
      <c r="C201" t="s">
        <v>45</v>
      </c>
      <c r="D201" t="s">
        <v>500</v>
      </c>
      <c r="E201" t="s">
        <v>30</v>
      </c>
      <c r="F201" t="s">
        <v>31</v>
      </c>
      <c r="G201">
        <v>98008</v>
      </c>
      <c r="H201">
        <v>769990</v>
      </c>
      <c r="I201">
        <v>3</v>
      </c>
      <c r="J201">
        <v>3.5</v>
      </c>
      <c r="K201" t="s">
        <v>501</v>
      </c>
      <c r="L201">
        <v>2002</v>
      </c>
      <c r="P201">
        <v>385</v>
      </c>
      <c r="R201" t="s">
        <v>33</v>
      </c>
      <c r="U201" t="s">
        <v>502</v>
      </c>
      <c r="V201" t="s">
        <v>488</v>
      </c>
      <c r="W201" t="s">
        <v>503</v>
      </c>
      <c r="X201" t="s">
        <v>36</v>
      </c>
      <c r="Y201" t="s">
        <v>37</v>
      </c>
      <c r="Z201">
        <v>47.622688500000002</v>
      </c>
      <c r="AA201">
        <v>-122.1290328</v>
      </c>
    </row>
    <row r="202" spans="1:27" x14ac:dyDescent="0.25">
      <c r="A202" t="s">
        <v>496</v>
      </c>
      <c r="C202" t="s">
        <v>45</v>
      </c>
      <c r="D202" t="s">
        <v>504</v>
      </c>
      <c r="E202" t="s">
        <v>30</v>
      </c>
      <c r="F202" t="s">
        <v>31</v>
      </c>
      <c r="G202">
        <v>98008</v>
      </c>
      <c r="H202">
        <v>891990</v>
      </c>
      <c r="I202">
        <v>3</v>
      </c>
      <c r="J202">
        <v>3.5</v>
      </c>
      <c r="K202" t="s">
        <v>501</v>
      </c>
      <c r="L202">
        <v>1796</v>
      </c>
      <c r="P202">
        <v>497</v>
      </c>
      <c r="R202" t="s">
        <v>33</v>
      </c>
      <c r="U202" t="s">
        <v>505</v>
      </c>
      <c r="V202" t="s">
        <v>488</v>
      </c>
      <c r="W202" t="s">
        <v>506</v>
      </c>
      <c r="X202" t="s">
        <v>36</v>
      </c>
      <c r="Y202" t="s">
        <v>37</v>
      </c>
      <c r="Z202">
        <v>47.622688500000002</v>
      </c>
      <c r="AA202">
        <v>-122.1290328</v>
      </c>
    </row>
    <row r="203" spans="1:27" x14ac:dyDescent="0.25">
      <c r="A203" t="s">
        <v>496</v>
      </c>
      <c r="C203" t="s">
        <v>45</v>
      </c>
      <c r="D203" t="s">
        <v>507</v>
      </c>
      <c r="E203" t="s">
        <v>30</v>
      </c>
      <c r="F203" t="s">
        <v>31</v>
      </c>
      <c r="G203">
        <v>98008</v>
      </c>
      <c r="H203">
        <v>746990</v>
      </c>
      <c r="I203">
        <v>2</v>
      </c>
      <c r="J203">
        <v>2</v>
      </c>
      <c r="K203" t="s">
        <v>501</v>
      </c>
      <c r="L203">
        <v>1378</v>
      </c>
      <c r="P203">
        <v>542</v>
      </c>
      <c r="R203" t="s">
        <v>33</v>
      </c>
      <c r="U203" t="s">
        <v>508</v>
      </c>
      <c r="V203" t="s">
        <v>488</v>
      </c>
      <c r="W203" t="s">
        <v>509</v>
      </c>
      <c r="X203" t="s">
        <v>36</v>
      </c>
      <c r="Y203" t="s">
        <v>37</v>
      </c>
      <c r="Z203">
        <v>47.622688500000002</v>
      </c>
      <c r="AA203">
        <v>-122.1290328</v>
      </c>
    </row>
    <row r="204" spans="1:27" x14ac:dyDescent="0.25">
      <c r="A204" t="s">
        <v>496</v>
      </c>
      <c r="C204" t="s">
        <v>45</v>
      </c>
      <c r="D204" t="s">
        <v>510</v>
      </c>
      <c r="E204" t="s">
        <v>30</v>
      </c>
      <c r="F204" t="s">
        <v>31</v>
      </c>
      <c r="G204">
        <v>98008</v>
      </c>
      <c r="H204">
        <v>740990</v>
      </c>
      <c r="I204">
        <v>2</v>
      </c>
      <c r="J204">
        <v>2</v>
      </c>
      <c r="K204" t="s">
        <v>501</v>
      </c>
      <c r="L204">
        <v>1360</v>
      </c>
      <c r="P204">
        <v>545</v>
      </c>
      <c r="R204" t="s">
        <v>33</v>
      </c>
      <c r="U204" t="s">
        <v>511</v>
      </c>
      <c r="V204" t="s">
        <v>488</v>
      </c>
      <c r="W204" t="s">
        <v>512</v>
      </c>
      <c r="X204" t="s">
        <v>36</v>
      </c>
      <c r="Y204" t="s">
        <v>37</v>
      </c>
      <c r="Z204">
        <v>47.622688500000002</v>
      </c>
      <c r="AA204">
        <v>-122.1290328</v>
      </c>
    </row>
    <row r="205" spans="1:27" x14ac:dyDescent="0.25">
      <c r="A205" t="s">
        <v>496</v>
      </c>
      <c r="C205" t="s">
        <v>45</v>
      </c>
      <c r="D205" t="s">
        <v>513</v>
      </c>
      <c r="E205" t="s">
        <v>30</v>
      </c>
      <c r="F205" t="s">
        <v>31</v>
      </c>
      <c r="G205">
        <v>98008</v>
      </c>
      <c r="H205">
        <v>743990</v>
      </c>
      <c r="I205">
        <v>2</v>
      </c>
      <c r="J205">
        <v>2</v>
      </c>
      <c r="K205" t="s">
        <v>501</v>
      </c>
      <c r="L205">
        <v>1378</v>
      </c>
      <c r="P205">
        <v>540</v>
      </c>
      <c r="R205" t="s">
        <v>33</v>
      </c>
      <c r="U205" t="s">
        <v>514</v>
      </c>
      <c r="V205" t="s">
        <v>488</v>
      </c>
      <c r="W205" t="s">
        <v>515</v>
      </c>
      <c r="X205" t="s">
        <v>36</v>
      </c>
      <c r="Y205" t="s">
        <v>37</v>
      </c>
      <c r="Z205">
        <v>47.622688500000002</v>
      </c>
      <c r="AA205">
        <v>-122.1290328</v>
      </c>
    </row>
    <row r="206" spans="1:27" x14ac:dyDescent="0.25">
      <c r="A206" t="s">
        <v>496</v>
      </c>
      <c r="C206" t="s">
        <v>45</v>
      </c>
      <c r="D206" t="s">
        <v>516</v>
      </c>
      <c r="E206" t="s">
        <v>30</v>
      </c>
      <c r="F206" t="s">
        <v>31</v>
      </c>
      <c r="G206">
        <v>98008</v>
      </c>
      <c r="H206">
        <v>739990</v>
      </c>
      <c r="I206">
        <v>2</v>
      </c>
      <c r="J206">
        <v>2</v>
      </c>
      <c r="K206" t="s">
        <v>501</v>
      </c>
      <c r="L206">
        <v>1360</v>
      </c>
      <c r="P206">
        <v>544</v>
      </c>
      <c r="R206" t="s">
        <v>33</v>
      </c>
      <c r="U206" t="s">
        <v>517</v>
      </c>
      <c r="V206" t="s">
        <v>488</v>
      </c>
      <c r="W206" t="s">
        <v>518</v>
      </c>
      <c r="X206" t="s">
        <v>36</v>
      </c>
      <c r="Y206" t="s">
        <v>37</v>
      </c>
      <c r="Z206">
        <v>47.622688500000002</v>
      </c>
      <c r="AA206">
        <v>-122.1290328</v>
      </c>
    </row>
    <row r="207" spans="1:27" x14ac:dyDescent="0.25">
      <c r="A207" t="s">
        <v>496</v>
      </c>
      <c r="C207" t="s">
        <v>45</v>
      </c>
      <c r="D207" t="s">
        <v>519</v>
      </c>
      <c r="E207" t="s">
        <v>30</v>
      </c>
      <c r="F207" t="s">
        <v>31</v>
      </c>
      <c r="G207">
        <v>98008</v>
      </c>
      <c r="H207">
        <v>699990</v>
      </c>
      <c r="I207">
        <v>2</v>
      </c>
      <c r="J207">
        <v>2</v>
      </c>
      <c r="K207" t="s">
        <v>501</v>
      </c>
      <c r="L207">
        <v>1378</v>
      </c>
      <c r="P207">
        <v>508</v>
      </c>
      <c r="R207" t="s">
        <v>33</v>
      </c>
      <c r="U207" t="s">
        <v>520</v>
      </c>
      <c r="V207" t="s">
        <v>488</v>
      </c>
      <c r="W207" t="s">
        <v>521</v>
      </c>
      <c r="X207" t="s">
        <v>36</v>
      </c>
      <c r="Y207" t="s">
        <v>37</v>
      </c>
      <c r="Z207">
        <v>47.622688500000002</v>
      </c>
      <c r="AA207">
        <v>-122.1290328</v>
      </c>
    </row>
    <row r="208" spans="1:27" x14ac:dyDescent="0.25">
      <c r="A208" t="s">
        <v>496</v>
      </c>
      <c r="C208" t="s">
        <v>492</v>
      </c>
      <c r="D208" t="s">
        <v>522</v>
      </c>
      <c r="E208" t="s">
        <v>30</v>
      </c>
      <c r="F208" t="s">
        <v>31</v>
      </c>
      <c r="G208">
        <v>98008</v>
      </c>
      <c r="H208">
        <v>864990</v>
      </c>
      <c r="I208">
        <v>3</v>
      </c>
      <c r="J208">
        <v>3</v>
      </c>
      <c r="K208" t="s">
        <v>494</v>
      </c>
      <c r="L208">
        <v>1828</v>
      </c>
      <c r="P208">
        <v>473</v>
      </c>
      <c r="R208" t="s">
        <v>33</v>
      </c>
      <c r="U208" t="s">
        <v>523</v>
      </c>
      <c r="V208" t="s">
        <v>488</v>
      </c>
      <c r="W208" t="s">
        <v>524</v>
      </c>
      <c r="X208" t="s">
        <v>36</v>
      </c>
      <c r="Y208" t="s">
        <v>37</v>
      </c>
      <c r="Z208">
        <v>47.622688500000002</v>
      </c>
      <c r="AA208">
        <v>-122.1290328</v>
      </c>
    </row>
    <row r="209" spans="1:27" x14ac:dyDescent="0.25">
      <c r="A209" t="s">
        <v>496</v>
      </c>
      <c r="C209" t="s">
        <v>492</v>
      </c>
      <c r="D209" t="s">
        <v>525</v>
      </c>
      <c r="E209" t="s">
        <v>30</v>
      </c>
      <c r="F209" t="s">
        <v>31</v>
      </c>
      <c r="G209">
        <v>98008</v>
      </c>
      <c r="H209">
        <v>854990</v>
      </c>
      <c r="I209">
        <v>3</v>
      </c>
      <c r="J209">
        <v>3</v>
      </c>
      <c r="K209" t="s">
        <v>494</v>
      </c>
      <c r="L209">
        <v>1832</v>
      </c>
      <c r="P209">
        <v>467</v>
      </c>
      <c r="R209" t="s">
        <v>33</v>
      </c>
      <c r="U209" t="s">
        <v>526</v>
      </c>
      <c r="V209" t="s">
        <v>488</v>
      </c>
      <c r="W209" t="s">
        <v>527</v>
      </c>
      <c r="X209" t="s">
        <v>36</v>
      </c>
      <c r="Y209" t="s">
        <v>37</v>
      </c>
      <c r="Z209">
        <v>47.622688500000002</v>
      </c>
      <c r="AA209">
        <v>-122.1290328</v>
      </c>
    </row>
    <row r="210" spans="1:27" x14ac:dyDescent="0.25">
      <c r="A210" t="s">
        <v>496</v>
      </c>
      <c r="C210" t="s">
        <v>492</v>
      </c>
      <c r="D210" t="s">
        <v>528</v>
      </c>
      <c r="E210" t="s">
        <v>30</v>
      </c>
      <c r="F210" t="s">
        <v>31</v>
      </c>
      <c r="G210">
        <v>98008</v>
      </c>
      <c r="H210">
        <v>849990</v>
      </c>
      <c r="I210">
        <v>3</v>
      </c>
      <c r="J210">
        <v>3.5</v>
      </c>
      <c r="K210" t="s">
        <v>494</v>
      </c>
      <c r="L210">
        <v>2014</v>
      </c>
      <c r="P210">
        <v>422</v>
      </c>
      <c r="R210" t="s">
        <v>33</v>
      </c>
      <c r="U210" t="s">
        <v>529</v>
      </c>
      <c r="V210" t="s">
        <v>488</v>
      </c>
      <c r="W210" t="s">
        <v>530</v>
      </c>
      <c r="X210" t="s">
        <v>36</v>
      </c>
      <c r="Y210" t="s">
        <v>37</v>
      </c>
      <c r="Z210">
        <v>47.622688500000002</v>
      </c>
      <c r="AA210">
        <v>-122.1290328</v>
      </c>
    </row>
    <row r="211" spans="1:27" x14ac:dyDescent="0.25">
      <c r="A211" t="s">
        <v>496</v>
      </c>
      <c r="C211" t="s">
        <v>492</v>
      </c>
      <c r="D211" t="s">
        <v>531</v>
      </c>
      <c r="E211" t="s">
        <v>30</v>
      </c>
      <c r="F211" t="s">
        <v>31</v>
      </c>
      <c r="G211">
        <v>98008</v>
      </c>
      <c r="H211">
        <v>792990</v>
      </c>
      <c r="I211">
        <v>2</v>
      </c>
      <c r="J211">
        <v>3.5</v>
      </c>
      <c r="K211" t="s">
        <v>494</v>
      </c>
      <c r="L211">
        <v>1802</v>
      </c>
      <c r="P211">
        <v>440</v>
      </c>
      <c r="R211" t="s">
        <v>33</v>
      </c>
      <c r="U211" t="s">
        <v>532</v>
      </c>
      <c r="V211" t="s">
        <v>488</v>
      </c>
      <c r="W211" t="s">
        <v>533</v>
      </c>
      <c r="X211" t="s">
        <v>36</v>
      </c>
      <c r="Y211" t="s">
        <v>37</v>
      </c>
      <c r="Z211">
        <v>47.622688500000002</v>
      </c>
      <c r="AA211">
        <v>-122.1290328</v>
      </c>
    </row>
    <row r="212" spans="1:27" x14ac:dyDescent="0.25">
      <c r="A212" t="s">
        <v>496</v>
      </c>
      <c r="C212" t="s">
        <v>45</v>
      </c>
      <c r="D212" t="s">
        <v>534</v>
      </c>
      <c r="E212" t="s">
        <v>30</v>
      </c>
      <c r="F212" t="s">
        <v>31</v>
      </c>
      <c r="G212">
        <v>98008</v>
      </c>
      <c r="H212">
        <v>921900</v>
      </c>
      <c r="I212">
        <v>4</v>
      </c>
      <c r="J212">
        <v>3</v>
      </c>
      <c r="K212" t="s">
        <v>535</v>
      </c>
      <c r="L212">
        <v>2059</v>
      </c>
      <c r="P212">
        <v>448</v>
      </c>
      <c r="R212" t="s">
        <v>33</v>
      </c>
      <c r="U212" t="s">
        <v>536</v>
      </c>
      <c r="V212" t="s">
        <v>488</v>
      </c>
      <c r="W212" t="s">
        <v>537</v>
      </c>
      <c r="X212" t="s">
        <v>36</v>
      </c>
      <c r="Y212" t="s">
        <v>37</v>
      </c>
      <c r="Z212">
        <v>47.624259000000002</v>
      </c>
      <c r="AA212">
        <v>-122.122091</v>
      </c>
    </row>
    <row r="213" spans="1:27" x14ac:dyDescent="0.25">
      <c r="A213" t="s">
        <v>496</v>
      </c>
      <c r="C213" t="s">
        <v>45</v>
      </c>
      <c r="D213" t="s">
        <v>538</v>
      </c>
      <c r="E213" t="s">
        <v>30</v>
      </c>
      <c r="F213" t="s">
        <v>31</v>
      </c>
      <c r="G213">
        <v>98008</v>
      </c>
      <c r="H213">
        <v>869900</v>
      </c>
      <c r="I213">
        <v>3</v>
      </c>
      <c r="J213">
        <v>2.5</v>
      </c>
      <c r="K213" t="s">
        <v>535</v>
      </c>
      <c r="L213">
        <v>1759</v>
      </c>
      <c r="P213">
        <v>495</v>
      </c>
      <c r="R213" t="s">
        <v>33</v>
      </c>
      <c r="U213" t="s">
        <v>539</v>
      </c>
      <c r="V213" t="s">
        <v>488</v>
      </c>
      <c r="W213" t="s">
        <v>540</v>
      </c>
      <c r="X213" t="s">
        <v>36</v>
      </c>
      <c r="Y213" t="s">
        <v>37</v>
      </c>
      <c r="Z213">
        <v>47.624259000000002</v>
      </c>
      <c r="AA213">
        <v>-122.122091</v>
      </c>
    </row>
    <row r="214" spans="1:27" x14ac:dyDescent="0.25">
      <c r="A214" t="s">
        <v>496</v>
      </c>
      <c r="C214" t="s">
        <v>45</v>
      </c>
      <c r="D214" t="s">
        <v>541</v>
      </c>
      <c r="E214" t="s">
        <v>30</v>
      </c>
      <c r="F214" t="s">
        <v>31</v>
      </c>
      <c r="G214">
        <v>98008</v>
      </c>
      <c r="H214">
        <v>924900</v>
      </c>
      <c r="I214">
        <v>4</v>
      </c>
      <c r="J214">
        <v>3</v>
      </c>
      <c r="K214" t="s">
        <v>535</v>
      </c>
      <c r="L214">
        <v>2059</v>
      </c>
      <c r="P214">
        <v>449</v>
      </c>
      <c r="R214" t="s">
        <v>33</v>
      </c>
      <c r="U214" t="s">
        <v>542</v>
      </c>
      <c r="V214" t="s">
        <v>488</v>
      </c>
      <c r="W214" t="s">
        <v>543</v>
      </c>
      <c r="X214" t="s">
        <v>36</v>
      </c>
      <c r="Y214" t="s">
        <v>37</v>
      </c>
      <c r="Z214">
        <v>47.624259000000002</v>
      </c>
      <c r="AA214">
        <v>-122.122091</v>
      </c>
    </row>
    <row r="215" spans="1:27" x14ac:dyDescent="0.25">
      <c r="A215" t="s">
        <v>496</v>
      </c>
      <c r="C215" t="s">
        <v>45</v>
      </c>
      <c r="D215" t="s">
        <v>544</v>
      </c>
      <c r="E215" t="s">
        <v>30</v>
      </c>
      <c r="F215" t="s">
        <v>31</v>
      </c>
      <c r="G215">
        <v>98008</v>
      </c>
      <c r="H215">
        <v>849900</v>
      </c>
      <c r="I215">
        <v>3</v>
      </c>
      <c r="J215">
        <v>2.5</v>
      </c>
      <c r="K215" t="s">
        <v>535</v>
      </c>
      <c r="L215">
        <v>1753</v>
      </c>
      <c r="P215">
        <v>485</v>
      </c>
      <c r="R215" t="s">
        <v>33</v>
      </c>
      <c r="U215" t="s">
        <v>545</v>
      </c>
      <c r="V215" t="s">
        <v>488</v>
      </c>
      <c r="W215" t="s">
        <v>546</v>
      </c>
      <c r="X215" t="s">
        <v>36</v>
      </c>
      <c r="Y215" t="s">
        <v>37</v>
      </c>
      <c r="Z215">
        <v>47.624259000000002</v>
      </c>
      <c r="AA215">
        <v>-122.122091</v>
      </c>
    </row>
    <row r="216" spans="1:27" x14ac:dyDescent="0.25">
      <c r="A216" t="s">
        <v>496</v>
      </c>
      <c r="C216" t="s">
        <v>492</v>
      </c>
      <c r="D216" t="s">
        <v>547</v>
      </c>
      <c r="E216" t="s">
        <v>30</v>
      </c>
      <c r="F216" t="s">
        <v>31</v>
      </c>
      <c r="G216">
        <v>98008</v>
      </c>
      <c r="H216">
        <v>804990</v>
      </c>
      <c r="I216">
        <v>2</v>
      </c>
      <c r="J216">
        <v>2.5</v>
      </c>
      <c r="K216" t="s">
        <v>494</v>
      </c>
      <c r="L216">
        <v>1805</v>
      </c>
      <c r="P216">
        <v>446</v>
      </c>
      <c r="R216" t="s">
        <v>33</v>
      </c>
      <c r="U216" t="s">
        <v>548</v>
      </c>
      <c r="V216" t="s">
        <v>488</v>
      </c>
      <c r="W216" t="s">
        <v>549</v>
      </c>
      <c r="X216" t="s">
        <v>36</v>
      </c>
      <c r="Y216" t="s">
        <v>37</v>
      </c>
      <c r="Z216">
        <v>47.622688500000002</v>
      </c>
      <c r="AA216">
        <v>-122.1290328</v>
      </c>
    </row>
    <row r="217" spans="1:27" x14ac:dyDescent="0.25">
      <c r="A217" t="s">
        <v>496</v>
      </c>
      <c r="C217" t="s">
        <v>492</v>
      </c>
      <c r="D217" t="s">
        <v>550</v>
      </c>
      <c r="E217" t="s">
        <v>30</v>
      </c>
      <c r="F217" t="s">
        <v>31</v>
      </c>
      <c r="G217">
        <v>98008</v>
      </c>
      <c r="H217">
        <v>734990</v>
      </c>
      <c r="I217">
        <v>2</v>
      </c>
      <c r="J217">
        <v>2</v>
      </c>
      <c r="K217" t="s">
        <v>494</v>
      </c>
      <c r="L217">
        <v>1360</v>
      </c>
      <c r="P217">
        <v>540</v>
      </c>
      <c r="R217" t="s">
        <v>33</v>
      </c>
      <c r="U217" t="s">
        <v>551</v>
      </c>
      <c r="V217" t="s">
        <v>488</v>
      </c>
      <c r="W217" t="s">
        <v>552</v>
      </c>
      <c r="X217" t="s">
        <v>36</v>
      </c>
      <c r="Y217" t="s">
        <v>37</v>
      </c>
      <c r="Z217">
        <v>47.622688500000002</v>
      </c>
      <c r="AA217">
        <v>-122.1290328</v>
      </c>
    </row>
    <row r="218" spans="1:27" x14ac:dyDescent="0.25">
      <c r="A218" t="s">
        <v>496</v>
      </c>
      <c r="C218" t="s">
        <v>492</v>
      </c>
      <c r="D218" t="s">
        <v>553</v>
      </c>
      <c r="E218" t="s">
        <v>30</v>
      </c>
      <c r="F218" t="s">
        <v>31</v>
      </c>
      <c r="G218">
        <v>98008</v>
      </c>
      <c r="H218">
        <v>734990</v>
      </c>
      <c r="I218">
        <v>2</v>
      </c>
      <c r="J218">
        <v>2</v>
      </c>
      <c r="K218" t="s">
        <v>494</v>
      </c>
      <c r="L218">
        <v>1378</v>
      </c>
      <c r="P218">
        <v>533</v>
      </c>
      <c r="R218" t="s">
        <v>33</v>
      </c>
      <c r="U218" t="s">
        <v>554</v>
      </c>
      <c r="V218" t="s">
        <v>488</v>
      </c>
      <c r="W218" t="s">
        <v>555</v>
      </c>
      <c r="X218" t="s">
        <v>36</v>
      </c>
      <c r="Y218" t="s">
        <v>37</v>
      </c>
      <c r="Z218">
        <v>47.622688500000002</v>
      </c>
      <c r="AA218">
        <v>-122.1290328</v>
      </c>
    </row>
    <row r="219" spans="1:27" x14ac:dyDescent="0.25">
      <c r="A219" t="s">
        <v>496</v>
      </c>
      <c r="C219" t="s">
        <v>492</v>
      </c>
      <c r="D219" t="s">
        <v>556</v>
      </c>
      <c r="E219" t="s">
        <v>30</v>
      </c>
      <c r="F219" t="s">
        <v>31</v>
      </c>
      <c r="G219">
        <v>98008</v>
      </c>
      <c r="H219">
        <v>804990</v>
      </c>
      <c r="I219">
        <v>3</v>
      </c>
      <c r="J219">
        <v>3.5</v>
      </c>
      <c r="K219" t="s">
        <v>494</v>
      </c>
      <c r="L219">
        <v>1796</v>
      </c>
      <c r="P219">
        <v>448</v>
      </c>
      <c r="R219" t="s">
        <v>33</v>
      </c>
      <c r="U219" t="s">
        <v>557</v>
      </c>
      <c r="V219" t="s">
        <v>488</v>
      </c>
      <c r="W219" t="s">
        <v>558</v>
      </c>
      <c r="X219" t="s">
        <v>36</v>
      </c>
      <c r="Y219" t="s">
        <v>37</v>
      </c>
      <c r="Z219">
        <v>47.622688500000002</v>
      </c>
      <c r="AA219">
        <v>-122.1290328</v>
      </c>
    </row>
    <row r="220" spans="1:27" x14ac:dyDescent="0.25">
      <c r="A220" t="s">
        <v>496</v>
      </c>
      <c r="C220" t="s">
        <v>492</v>
      </c>
      <c r="D220" t="s">
        <v>559</v>
      </c>
      <c r="E220" t="s">
        <v>30</v>
      </c>
      <c r="F220" t="s">
        <v>31</v>
      </c>
      <c r="G220">
        <v>98008</v>
      </c>
      <c r="H220">
        <v>720990</v>
      </c>
      <c r="I220">
        <v>3</v>
      </c>
      <c r="J220">
        <v>2.5</v>
      </c>
      <c r="K220" t="s">
        <v>494</v>
      </c>
      <c r="L220">
        <v>1578</v>
      </c>
      <c r="P220">
        <v>457</v>
      </c>
      <c r="R220" t="s">
        <v>33</v>
      </c>
      <c r="U220" t="s">
        <v>560</v>
      </c>
      <c r="V220" t="s">
        <v>488</v>
      </c>
      <c r="W220" t="s">
        <v>561</v>
      </c>
      <c r="X220" t="s">
        <v>36</v>
      </c>
      <c r="Y220" t="s">
        <v>37</v>
      </c>
      <c r="Z220">
        <v>47.622688500000002</v>
      </c>
      <c r="AA220">
        <v>-122.1290328</v>
      </c>
    </row>
    <row r="221" spans="1:27" x14ac:dyDescent="0.25">
      <c r="A221" t="s">
        <v>496</v>
      </c>
      <c r="C221" t="s">
        <v>492</v>
      </c>
      <c r="D221" t="s">
        <v>562</v>
      </c>
      <c r="E221" t="s">
        <v>30</v>
      </c>
      <c r="F221" t="s">
        <v>31</v>
      </c>
      <c r="G221">
        <v>98008</v>
      </c>
      <c r="H221">
        <v>649990</v>
      </c>
      <c r="I221">
        <v>2</v>
      </c>
      <c r="J221">
        <v>2.5</v>
      </c>
      <c r="K221" t="s">
        <v>494</v>
      </c>
      <c r="L221">
        <v>1444</v>
      </c>
      <c r="P221">
        <v>450</v>
      </c>
      <c r="R221" t="s">
        <v>33</v>
      </c>
      <c r="U221" t="s">
        <v>563</v>
      </c>
      <c r="V221" t="s">
        <v>488</v>
      </c>
      <c r="W221" t="s">
        <v>564</v>
      </c>
      <c r="X221" t="s">
        <v>36</v>
      </c>
      <c r="Y221" t="s">
        <v>37</v>
      </c>
      <c r="Z221">
        <v>47.622688500000002</v>
      </c>
      <c r="AA221">
        <v>-122.1290328</v>
      </c>
    </row>
    <row r="222" spans="1:27" x14ac:dyDescent="0.25">
      <c r="A222" t="s">
        <v>496</v>
      </c>
      <c r="C222" t="s">
        <v>38</v>
      </c>
      <c r="D222" t="s">
        <v>565</v>
      </c>
      <c r="E222" t="s">
        <v>30</v>
      </c>
      <c r="F222" t="s">
        <v>31</v>
      </c>
      <c r="G222">
        <v>98008</v>
      </c>
      <c r="H222">
        <v>739990</v>
      </c>
      <c r="I222">
        <v>2</v>
      </c>
      <c r="J222">
        <v>2</v>
      </c>
      <c r="K222" t="s">
        <v>501</v>
      </c>
      <c r="L222">
        <v>1360</v>
      </c>
      <c r="P222">
        <v>544</v>
      </c>
      <c r="R222" t="s">
        <v>33</v>
      </c>
      <c r="U222" t="s">
        <v>566</v>
      </c>
      <c r="V222" t="s">
        <v>567</v>
      </c>
      <c r="W222" t="s">
        <v>568</v>
      </c>
      <c r="X222" t="s">
        <v>36</v>
      </c>
      <c r="Y222" t="s">
        <v>37</v>
      </c>
      <c r="Z222">
        <v>47.622688500000002</v>
      </c>
      <c r="AA222">
        <v>-122.1290328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1B57-FE7B-4D03-B151-269A48E70B07}">
  <dimension ref="B1:M223"/>
  <sheetViews>
    <sheetView workbookViewId="0">
      <selection activeCell="H223" sqref="H223"/>
    </sheetView>
  </sheetViews>
  <sheetFormatPr defaultRowHeight="15" x14ac:dyDescent="0.25"/>
  <cols>
    <col min="6" max="6" width="14.85546875" bestFit="1" customWidth="1"/>
    <col min="7" max="7" width="10.5703125" bestFit="1" customWidth="1"/>
    <col min="8" max="8" width="13" bestFit="1" customWidth="1"/>
  </cols>
  <sheetData>
    <row r="1" spans="2:13" x14ac:dyDescent="0.25">
      <c r="B1" t="s">
        <v>571</v>
      </c>
      <c r="C1" t="s">
        <v>7</v>
      </c>
      <c r="D1" t="s">
        <v>8</v>
      </c>
      <c r="E1" t="s">
        <v>9</v>
      </c>
      <c r="F1" t="s">
        <v>11</v>
      </c>
      <c r="G1" t="s">
        <v>12</v>
      </c>
      <c r="H1" t="s">
        <v>13</v>
      </c>
    </row>
    <row r="2" spans="2:13" x14ac:dyDescent="0.25">
      <c r="B2">
        <v>1</v>
      </c>
      <c r="C2">
        <v>549000</v>
      </c>
      <c r="D2">
        <v>2</v>
      </c>
      <c r="E2">
        <v>1.75</v>
      </c>
      <c r="F2">
        <v>1190</v>
      </c>
      <c r="H2">
        <v>1999</v>
      </c>
      <c r="L2">
        <v>1</v>
      </c>
      <c r="M2">
        <f>SUM(J2:L2)</f>
        <v>1</v>
      </c>
    </row>
    <row r="3" spans="2:13" x14ac:dyDescent="0.25">
      <c r="B3">
        <v>2</v>
      </c>
      <c r="C3">
        <v>684500</v>
      </c>
      <c r="D3">
        <v>2</v>
      </c>
      <c r="E3">
        <v>2</v>
      </c>
      <c r="F3">
        <v>1730</v>
      </c>
      <c r="G3">
        <v>2912</v>
      </c>
      <c r="H3">
        <v>1979</v>
      </c>
      <c r="M3">
        <f t="shared" ref="M3:M66" si="0">SUM(J3:L3)</f>
        <v>0</v>
      </c>
    </row>
    <row r="4" spans="2:13" x14ac:dyDescent="0.25">
      <c r="B4">
        <v>3</v>
      </c>
      <c r="C4">
        <v>449000</v>
      </c>
      <c r="D4">
        <v>1</v>
      </c>
      <c r="E4">
        <v>1</v>
      </c>
      <c r="F4">
        <v>810</v>
      </c>
      <c r="G4">
        <v>74992</v>
      </c>
      <c r="H4">
        <v>1980</v>
      </c>
      <c r="M4">
        <f t="shared" si="0"/>
        <v>0</v>
      </c>
    </row>
    <row r="5" spans="2:13" x14ac:dyDescent="0.25">
      <c r="B5">
        <v>4</v>
      </c>
      <c r="C5">
        <v>2298000</v>
      </c>
      <c r="D5">
        <v>5</v>
      </c>
      <c r="E5">
        <v>3</v>
      </c>
      <c r="F5">
        <v>3530</v>
      </c>
      <c r="G5">
        <v>11984</v>
      </c>
      <c r="H5">
        <v>1955</v>
      </c>
      <c r="M5">
        <f t="shared" si="0"/>
        <v>0</v>
      </c>
    </row>
    <row r="6" spans="2:13" x14ac:dyDescent="0.25">
      <c r="B6">
        <v>5</v>
      </c>
      <c r="C6">
        <v>2848000</v>
      </c>
      <c r="D6">
        <v>3</v>
      </c>
      <c r="E6">
        <v>3.25</v>
      </c>
      <c r="F6">
        <v>3600</v>
      </c>
      <c r="G6">
        <v>16259</v>
      </c>
      <c r="H6">
        <v>1992</v>
      </c>
      <c r="M6">
        <f t="shared" si="0"/>
        <v>0</v>
      </c>
    </row>
    <row r="7" spans="2:13" x14ac:dyDescent="0.25">
      <c r="B7">
        <v>6</v>
      </c>
      <c r="C7">
        <v>649800</v>
      </c>
      <c r="D7">
        <v>3</v>
      </c>
      <c r="E7">
        <v>1.75</v>
      </c>
      <c r="F7">
        <v>1380</v>
      </c>
      <c r="G7">
        <v>9600</v>
      </c>
      <c r="H7">
        <v>1957</v>
      </c>
      <c r="M7">
        <f t="shared" si="0"/>
        <v>0</v>
      </c>
    </row>
    <row r="8" spans="2:13" x14ac:dyDescent="0.25">
      <c r="B8">
        <v>7</v>
      </c>
      <c r="C8">
        <v>2500000</v>
      </c>
      <c r="D8">
        <v>4</v>
      </c>
      <c r="E8">
        <v>3</v>
      </c>
      <c r="F8">
        <v>2857</v>
      </c>
      <c r="G8">
        <v>37445</v>
      </c>
      <c r="H8">
        <v>1943</v>
      </c>
      <c r="M8">
        <f t="shared" si="0"/>
        <v>0</v>
      </c>
    </row>
    <row r="9" spans="2:13" x14ac:dyDescent="0.25">
      <c r="B9">
        <v>8</v>
      </c>
      <c r="C9">
        <v>411500</v>
      </c>
      <c r="D9">
        <v>2</v>
      </c>
      <c r="E9">
        <v>1</v>
      </c>
      <c r="F9">
        <v>856</v>
      </c>
      <c r="H9">
        <v>1986</v>
      </c>
      <c r="L9">
        <v>1</v>
      </c>
      <c r="M9">
        <f t="shared" si="0"/>
        <v>1</v>
      </c>
    </row>
    <row r="10" spans="2:13" x14ac:dyDescent="0.25">
      <c r="B10">
        <v>9</v>
      </c>
      <c r="C10">
        <v>369900</v>
      </c>
      <c r="D10">
        <v>2</v>
      </c>
      <c r="E10">
        <v>1</v>
      </c>
      <c r="F10">
        <v>1105</v>
      </c>
      <c r="G10">
        <v>497890</v>
      </c>
      <c r="H10">
        <v>1975</v>
      </c>
      <c r="M10">
        <f t="shared" si="0"/>
        <v>0</v>
      </c>
    </row>
    <row r="11" spans="2:13" x14ac:dyDescent="0.25">
      <c r="B11">
        <v>10</v>
      </c>
      <c r="C11">
        <v>1400000</v>
      </c>
      <c r="D11">
        <v>3</v>
      </c>
      <c r="E11">
        <v>2</v>
      </c>
      <c r="F11">
        <v>2460</v>
      </c>
      <c r="G11">
        <v>9799</v>
      </c>
      <c r="H11">
        <v>1955</v>
      </c>
      <c r="M11">
        <f t="shared" si="0"/>
        <v>0</v>
      </c>
    </row>
    <row r="12" spans="2:13" x14ac:dyDescent="0.25">
      <c r="B12">
        <v>11</v>
      </c>
      <c r="C12">
        <v>949950</v>
      </c>
      <c r="D12">
        <v>4</v>
      </c>
      <c r="E12">
        <v>2.5</v>
      </c>
      <c r="F12">
        <v>2740</v>
      </c>
      <c r="G12">
        <v>11160</v>
      </c>
      <c r="H12">
        <v>1974</v>
      </c>
      <c r="M12">
        <f t="shared" si="0"/>
        <v>0</v>
      </c>
    </row>
    <row r="13" spans="2:13" x14ac:dyDescent="0.25">
      <c r="B13">
        <v>12</v>
      </c>
      <c r="C13">
        <v>750000</v>
      </c>
      <c r="D13">
        <v>3</v>
      </c>
      <c r="E13">
        <v>3</v>
      </c>
      <c r="F13">
        <v>2437</v>
      </c>
      <c r="G13">
        <v>976179</v>
      </c>
      <c r="H13">
        <v>1973</v>
      </c>
      <c r="M13">
        <f t="shared" si="0"/>
        <v>0</v>
      </c>
    </row>
    <row r="14" spans="2:13" x14ac:dyDescent="0.25">
      <c r="B14">
        <v>13</v>
      </c>
      <c r="C14">
        <v>2689950</v>
      </c>
      <c r="D14">
        <v>5</v>
      </c>
      <c r="E14">
        <v>4</v>
      </c>
      <c r="F14">
        <v>4304</v>
      </c>
      <c r="G14">
        <v>9450</v>
      </c>
      <c r="H14">
        <v>2017</v>
      </c>
      <c r="M14">
        <f t="shared" si="0"/>
        <v>0</v>
      </c>
    </row>
    <row r="15" spans="2:13" x14ac:dyDescent="0.25">
      <c r="B15">
        <v>14</v>
      </c>
      <c r="C15">
        <v>850000</v>
      </c>
      <c r="D15">
        <v>3</v>
      </c>
      <c r="E15">
        <v>2.25</v>
      </c>
      <c r="F15">
        <v>2120</v>
      </c>
      <c r="G15">
        <v>4192</v>
      </c>
      <c r="H15">
        <v>1999</v>
      </c>
      <c r="M15">
        <f t="shared" si="0"/>
        <v>0</v>
      </c>
    </row>
    <row r="16" spans="2:13" x14ac:dyDescent="0.25">
      <c r="B16">
        <v>15</v>
      </c>
      <c r="C16">
        <v>2350000</v>
      </c>
      <c r="D16">
        <v>6</v>
      </c>
      <c r="E16">
        <v>4</v>
      </c>
      <c r="F16">
        <v>5780</v>
      </c>
      <c r="G16">
        <v>20908</v>
      </c>
      <c r="H16">
        <v>1988</v>
      </c>
      <c r="M16">
        <f t="shared" si="0"/>
        <v>0</v>
      </c>
    </row>
    <row r="17" spans="2:13" x14ac:dyDescent="0.25">
      <c r="B17">
        <v>16</v>
      </c>
      <c r="C17">
        <v>359000</v>
      </c>
      <c r="D17">
        <v>2</v>
      </c>
      <c r="E17">
        <v>1.75</v>
      </c>
      <c r="F17">
        <v>1001</v>
      </c>
      <c r="G17">
        <v>468270</v>
      </c>
      <c r="H17">
        <v>1979</v>
      </c>
      <c r="M17">
        <f t="shared" si="0"/>
        <v>0</v>
      </c>
    </row>
    <row r="18" spans="2:13" x14ac:dyDescent="0.25">
      <c r="B18">
        <v>17</v>
      </c>
      <c r="C18">
        <v>888000</v>
      </c>
      <c r="D18">
        <v>3</v>
      </c>
      <c r="E18">
        <v>1.75</v>
      </c>
      <c r="F18">
        <v>1919</v>
      </c>
      <c r="G18">
        <v>8297</v>
      </c>
      <c r="H18">
        <v>1968</v>
      </c>
      <c r="M18">
        <f t="shared" si="0"/>
        <v>0</v>
      </c>
    </row>
    <row r="19" spans="2:13" x14ac:dyDescent="0.25">
      <c r="B19">
        <v>18</v>
      </c>
      <c r="C19">
        <v>655000</v>
      </c>
      <c r="D19">
        <v>2</v>
      </c>
      <c r="E19">
        <v>1.75</v>
      </c>
      <c r="F19">
        <v>1351</v>
      </c>
      <c r="G19">
        <v>155556</v>
      </c>
      <c r="H19">
        <v>1998</v>
      </c>
      <c r="M19">
        <f t="shared" si="0"/>
        <v>0</v>
      </c>
    </row>
    <row r="20" spans="2:13" x14ac:dyDescent="0.25">
      <c r="B20">
        <v>19</v>
      </c>
      <c r="C20">
        <v>799000</v>
      </c>
      <c r="D20">
        <v>3</v>
      </c>
      <c r="E20">
        <v>1.75</v>
      </c>
      <c r="F20">
        <v>1640</v>
      </c>
      <c r="G20">
        <v>10399</v>
      </c>
      <c r="H20">
        <v>1967</v>
      </c>
      <c r="M20">
        <f t="shared" si="0"/>
        <v>0</v>
      </c>
    </row>
    <row r="21" spans="2:13" x14ac:dyDescent="0.25">
      <c r="B21">
        <v>20</v>
      </c>
      <c r="C21">
        <v>410000</v>
      </c>
      <c r="D21">
        <v>2</v>
      </c>
      <c r="E21">
        <v>2.25</v>
      </c>
      <c r="F21">
        <v>1308</v>
      </c>
      <c r="H21">
        <v>1979</v>
      </c>
      <c r="L21">
        <v>1</v>
      </c>
      <c r="M21">
        <f t="shared" si="0"/>
        <v>1</v>
      </c>
    </row>
    <row r="22" spans="2:13" x14ac:dyDescent="0.25">
      <c r="B22">
        <v>21</v>
      </c>
      <c r="C22">
        <v>549000</v>
      </c>
      <c r="D22">
        <v>2</v>
      </c>
      <c r="E22">
        <v>2.25</v>
      </c>
      <c r="F22">
        <v>1750</v>
      </c>
      <c r="G22">
        <v>2634</v>
      </c>
      <c r="H22">
        <v>1986</v>
      </c>
      <c r="M22">
        <f t="shared" si="0"/>
        <v>0</v>
      </c>
    </row>
    <row r="23" spans="2:13" x14ac:dyDescent="0.25">
      <c r="B23">
        <v>22</v>
      </c>
      <c r="C23">
        <v>352800</v>
      </c>
      <c r="D23">
        <v>0</v>
      </c>
      <c r="E23">
        <v>1</v>
      </c>
      <c r="F23">
        <v>441</v>
      </c>
      <c r="H23">
        <v>2001</v>
      </c>
      <c r="L23">
        <v>1</v>
      </c>
      <c r="M23">
        <f t="shared" si="0"/>
        <v>1</v>
      </c>
    </row>
    <row r="24" spans="2:13" x14ac:dyDescent="0.25">
      <c r="B24">
        <v>23</v>
      </c>
      <c r="C24">
        <v>1498000</v>
      </c>
      <c r="D24">
        <v>5</v>
      </c>
      <c r="E24">
        <v>3.25</v>
      </c>
      <c r="F24">
        <v>4560</v>
      </c>
      <c r="G24">
        <v>18750</v>
      </c>
      <c r="H24">
        <v>1967</v>
      </c>
      <c r="M24">
        <f t="shared" si="0"/>
        <v>0</v>
      </c>
    </row>
    <row r="25" spans="2:13" x14ac:dyDescent="0.25">
      <c r="B25">
        <v>24</v>
      </c>
      <c r="C25">
        <v>250000</v>
      </c>
      <c r="D25">
        <v>1</v>
      </c>
      <c r="E25">
        <v>1</v>
      </c>
      <c r="F25">
        <v>639</v>
      </c>
      <c r="H25">
        <v>1979</v>
      </c>
      <c r="L25">
        <v>1</v>
      </c>
      <c r="M25">
        <f t="shared" si="0"/>
        <v>1</v>
      </c>
    </row>
    <row r="26" spans="2:13" x14ac:dyDescent="0.25">
      <c r="B26">
        <v>25</v>
      </c>
      <c r="C26">
        <v>269990</v>
      </c>
      <c r="D26">
        <v>1</v>
      </c>
      <c r="E26">
        <v>1</v>
      </c>
      <c r="F26">
        <v>690</v>
      </c>
      <c r="H26">
        <v>1984</v>
      </c>
      <c r="L26">
        <v>1</v>
      </c>
      <c r="M26">
        <f t="shared" si="0"/>
        <v>1</v>
      </c>
    </row>
    <row r="27" spans="2:13" x14ac:dyDescent="0.25">
      <c r="B27">
        <v>26</v>
      </c>
      <c r="C27">
        <v>999950</v>
      </c>
      <c r="D27">
        <v>4</v>
      </c>
      <c r="E27">
        <v>3</v>
      </c>
      <c r="F27">
        <v>3400</v>
      </c>
      <c r="G27">
        <v>13062</v>
      </c>
      <c r="H27">
        <v>1982</v>
      </c>
      <c r="M27">
        <f t="shared" si="0"/>
        <v>0</v>
      </c>
    </row>
    <row r="28" spans="2:13" x14ac:dyDescent="0.25">
      <c r="B28">
        <v>27</v>
      </c>
      <c r="C28">
        <v>685000</v>
      </c>
      <c r="D28">
        <v>3</v>
      </c>
      <c r="E28">
        <v>2.5</v>
      </c>
      <c r="F28">
        <v>2146</v>
      </c>
      <c r="H28">
        <v>1999</v>
      </c>
      <c r="L28">
        <v>1</v>
      </c>
      <c r="M28">
        <f t="shared" si="0"/>
        <v>1</v>
      </c>
    </row>
    <row r="29" spans="2:13" x14ac:dyDescent="0.25">
      <c r="B29">
        <v>28</v>
      </c>
      <c r="C29">
        <v>899000</v>
      </c>
      <c r="D29">
        <v>3</v>
      </c>
      <c r="E29">
        <v>2.5</v>
      </c>
      <c r="F29">
        <v>1970</v>
      </c>
      <c r="G29">
        <v>3502</v>
      </c>
      <c r="H29">
        <v>2000</v>
      </c>
      <c r="M29">
        <f t="shared" si="0"/>
        <v>0</v>
      </c>
    </row>
    <row r="30" spans="2:13" x14ac:dyDescent="0.25">
      <c r="B30">
        <v>29</v>
      </c>
      <c r="C30">
        <v>1188000</v>
      </c>
      <c r="D30">
        <v>3</v>
      </c>
      <c r="E30">
        <v>2.25</v>
      </c>
      <c r="F30">
        <v>2303</v>
      </c>
      <c r="H30">
        <v>1980</v>
      </c>
      <c r="L30">
        <v>1</v>
      </c>
      <c r="M30">
        <f t="shared" si="0"/>
        <v>1</v>
      </c>
    </row>
    <row r="31" spans="2:13" x14ac:dyDescent="0.25">
      <c r="B31">
        <v>30</v>
      </c>
      <c r="C31">
        <v>949950</v>
      </c>
      <c r="D31">
        <v>6</v>
      </c>
      <c r="E31">
        <v>3</v>
      </c>
      <c r="F31">
        <v>2300</v>
      </c>
      <c r="G31">
        <v>13503</v>
      </c>
      <c r="H31">
        <v>1955</v>
      </c>
      <c r="M31">
        <f t="shared" si="0"/>
        <v>0</v>
      </c>
    </row>
    <row r="32" spans="2:13" x14ac:dyDescent="0.25">
      <c r="B32">
        <v>31</v>
      </c>
      <c r="C32">
        <v>1490000</v>
      </c>
      <c r="D32">
        <v>3</v>
      </c>
      <c r="E32">
        <v>1.75</v>
      </c>
      <c r="F32">
        <v>2020</v>
      </c>
      <c r="G32">
        <v>8515</v>
      </c>
      <c r="H32">
        <v>1961</v>
      </c>
      <c r="M32">
        <f t="shared" si="0"/>
        <v>0</v>
      </c>
    </row>
    <row r="33" spans="2:13" x14ac:dyDescent="0.25">
      <c r="B33">
        <v>32</v>
      </c>
      <c r="C33">
        <v>374950</v>
      </c>
      <c r="D33">
        <v>2</v>
      </c>
      <c r="E33">
        <v>1</v>
      </c>
      <c r="F33">
        <v>922</v>
      </c>
      <c r="H33">
        <v>1969</v>
      </c>
      <c r="L33">
        <v>1</v>
      </c>
      <c r="M33">
        <f t="shared" si="0"/>
        <v>1</v>
      </c>
    </row>
    <row r="34" spans="2:13" x14ac:dyDescent="0.25">
      <c r="B34">
        <v>33</v>
      </c>
      <c r="C34">
        <v>998000</v>
      </c>
      <c r="D34">
        <v>4</v>
      </c>
      <c r="E34">
        <v>2.5</v>
      </c>
      <c r="F34">
        <v>2570</v>
      </c>
      <c r="G34">
        <v>11375</v>
      </c>
      <c r="H34">
        <v>1973</v>
      </c>
      <c r="M34">
        <f t="shared" si="0"/>
        <v>0</v>
      </c>
    </row>
    <row r="35" spans="2:13" x14ac:dyDescent="0.25">
      <c r="B35">
        <v>34</v>
      </c>
      <c r="C35">
        <v>950000</v>
      </c>
      <c r="D35">
        <v>3</v>
      </c>
      <c r="E35">
        <v>2.75</v>
      </c>
      <c r="F35">
        <v>2330</v>
      </c>
      <c r="G35">
        <v>36671</v>
      </c>
      <c r="H35">
        <v>1966</v>
      </c>
      <c r="M35">
        <f t="shared" si="0"/>
        <v>0</v>
      </c>
    </row>
    <row r="36" spans="2:13" x14ac:dyDescent="0.25">
      <c r="B36">
        <v>35</v>
      </c>
      <c r="C36">
        <v>649950</v>
      </c>
      <c r="D36">
        <v>3</v>
      </c>
      <c r="E36">
        <v>1.75</v>
      </c>
      <c r="F36">
        <v>1400</v>
      </c>
      <c r="G36">
        <v>15000</v>
      </c>
      <c r="H36">
        <v>1912</v>
      </c>
      <c r="M36">
        <f t="shared" si="0"/>
        <v>0</v>
      </c>
    </row>
    <row r="37" spans="2:13" x14ac:dyDescent="0.25">
      <c r="B37">
        <v>36</v>
      </c>
      <c r="C37">
        <v>772990</v>
      </c>
      <c r="D37">
        <v>3</v>
      </c>
      <c r="E37">
        <v>2.25</v>
      </c>
      <c r="F37">
        <v>1505</v>
      </c>
      <c r="H37">
        <v>2017</v>
      </c>
      <c r="L37">
        <v>1</v>
      </c>
      <c r="M37">
        <f t="shared" si="0"/>
        <v>1</v>
      </c>
    </row>
    <row r="38" spans="2:13" x14ac:dyDescent="0.25">
      <c r="B38">
        <v>37</v>
      </c>
      <c r="C38">
        <v>772990</v>
      </c>
      <c r="D38">
        <v>3</v>
      </c>
      <c r="E38">
        <v>2.25</v>
      </c>
      <c r="F38">
        <v>1505</v>
      </c>
      <c r="H38">
        <v>2017</v>
      </c>
      <c r="L38">
        <v>1</v>
      </c>
      <c r="M38">
        <f t="shared" si="0"/>
        <v>1</v>
      </c>
    </row>
    <row r="39" spans="2:13" x14ac:dyDescent="0.25">
      <c r="B39">
        <v>38</v>
      </c>
      <c r="C39">
        <v>420000</v>
      </c>
      <c r="D39">
        <v>3</v>
      </c>
      <c r="E39">
        <v>1.75</v>
      </c>
      <c r="F39">
        <v>1084</v>
      </c>
      <c r="H39">
        <v>1979</v>
      </c>
      <c r="L39">
        <v>1</v>
      </c>
      <c r="M39">
        <f t="shared" si="0"/>
        <v>1</v>
      </c>
    </row>
    <row r="40" spans="2:13" x14ac:dyDescent="0.25">
      <c r="B40">
        <v>39</v>
      </c>
      <c r="C40">
        <v>835000</v>
      </c>
      <c r="D40">
        <v>3</v>
      </c>
      <c r="E40">
        <v>2</v>
      </c>
      <c r="F40">
        <v>1440</v>
      </c>
      <c r="G40">
        <v>8400</v>
      </c>
      <c r="H40">
        <v>1968</v>
      </c>
      <c r="M40">
        <f t="shared" si="0"/>
        <v>0</v>
      </c>
    </row>
    <row r="41" spans="2:13" x14ac:dyDescent="0.25">
      <c r="B41">
        <v>40</v>
      </c>
      <c r="C41">
        <v>2836000</v>
      </c>
      <c r="D41">
        <v>4</v>
      </c>
      <c r="E41">
        <v>3.5</v>
      </c>
      <c r="F41">
        <v>4800</v>
      </c>
      <c r="G41">
        <v>10634</v>
      </c>
      <c r="H41">
        <v>2009</v>
      </c>
      <c r="M41">
        <f t="shared" si="0"/>
        <v>0</v>
      </c>
    </row>
    <row r="42" spans="2:13" x14ac:dyDescent="0.25">
      <c r="B42">
        <v>41</v>
      </c>
      <c r="C42">
        <v>685000</v>
      </c>
      <c r="D42">
        <v>3</v>
      </c>
      <c r="E42">
        <v>2</v>
      </c>
      <c r="F42">
        <v>1430</v>
      </c>
      <c r="G42">
        <v>7464</v>
      </c>
      <c r="H42">
        <v>1963</v>
      </c>
      <c r="M42">
        <f t="shared" si="0"/>
        <v>0</v>
      </c>
    </row>
    <row r="43" spans="2:13" x14ac:dyDescent="0.25">
      <c r="B43">
        <v>42</v>
      </c>
      <c r="C43">
        <v>765000</v>
      </c>
      <c r="D43">
        <v>3</v>
      </c>
      <c r="E43">
        <v>1.75</v>
      </c>
      <c r="F43">
        <v>1250</v>
      </c>
      <c r="G43">
        <v>8190</v>
      </c>
      <c r="H43">
        <v>1966</v>
      </c>
      <c r="M43">
        <f t="shared" si="0"/>
        <v>0</v>
      </c>
    </row>
    <row r="44" spans="2:13" x14ac:dyDescent="0.25">
      <c r="B44">
        <v>43</v>
      </c>
      <c r="C44">
        <v>725000</v>
      </c>
      <c r="D44">
        <v>1</v>
      </c>
      <c r="E44">
        <v>1.5</v>
      </c>
      <c r="F44">
        <v>1008</v>
      </c>
      <c r="G44">
        <v>102684</v>
      </c>
      <c r="H44">
        <v>2008</v>
      </c>
      <c r="M44">
        <f t="shared" si="0"/>
        <v>0</v>
      </c>
    </row>
    <row r="45" spans="2:13" x14ac:dyDescent="0.25">
      <c r="B45">
        <v>44</v>
      </c>
      <c r="C45">
        <v>979000</v>
      </c>
      <c r="D45">
        <v>4</v>
      </c>
      <c r="E45">
        <v>2.5</v>
      </c>
      <c r="F45">
        <v>2570</v>
      </c>
      <c r="G45">
        <v>9760</v>
      </c>
      <c r="H45">
        <v>1969</v>
      </c>
      <c r="M45">
        <f t="shared" si="0"/>
        <v>0</v>
      </c>
    </row>
    <row r="46" spans="2:13" x14ac:dyDescent="0.25">
      <c r="B46">
        <v>45</v>
      </c>
      <c r="C46">
        <v>2895000</v>
      </c>
      <c r="D46">
        <v>5</v>
      </c>
      <c r="E46">
        <v>4.25</v>
      </c>
      <c r="F46">
        <v>5050</v>
      </c>
      <c r="G46">
        <v>15120</v>
      </c>
      <c r="H46">
        <v>2017</v>
      </c>
      <c r="M46">
        <f t="shared" si="0"/>
        <v>0</v>
      </c>
    </row>
    <row r="47" spans="2:13" x14ac:dyDescent="0.25">
      <c r="B47">
        <v>46</v>
      </c>
      <c r="C47">
        <v>850000</v>
      </c>
      <c r="D47">
        <v>5</v>
      </c>
      <c r="E47">
        <v>2.75</v>
      </c>
      <c r="F47">
        <v>2690</v>
      </c>
      <c r="G47">
        <v>15908</v>
      </c>
      <c r="H47">
        <v>1968</v>
      </c>
      <c r="M47">
        <f t="shared" si="0"/>
        <v>0</v>
      </c>
    </row>
    <row r="48" spans="2:13" x14ac:dyDescent="0.25">
      <c r="B48">
        <v>47</v>
      </c>
      <c r="C48">
        <v>1325000</v>
      </c>
      <c r="D48">
        <v>6</v>
      </c>
      <c r="E48">
        <v>3.5</v>
      </c>
      <c r="F48">
        <v>4140</v>
      </c>
      <c r="G48">
        <v>16491</v>
      </c>
      <c r="H48">
        <v>1999</v>
      </c>
      <c r="M48">
        <f t="shared" si="0"/>
        <v>0</v>
      </c>
    </row>
    <row r="49" spans="2:13" x14ac:dyDescent="0.25">
      <c r="B49">
        <v>48</v>
      </c>
      <c r="C49">
        <v>2450000</v>
      </c>
      <c r="D49">
        <v>4</v>
      </c>
      <c r="E49">
        <v>4</v>
      </c>
      <c r="F49">
        <v>4850</v>
      </c>
      <c r="G49">
        <v>9123</v>
      </c>
      <c r="H49">
        <v>2002</v>
      </c>
      <c r="M49">
        <f t="shared" si="0"/>
        <v>0</v>
      </c>
    </row>
    <row r="50" spans="2:13" x14ac:dyDescent="0.25">
      <c r="B50">
        <v>49</v>
      </c>
      <c r="C50">
        <v>829950</v>
      </c>
      <c r="D50">
        <v>3</v>
      </c>
      <c r="E50">
        <v>2.5</v>
      </c>
      <c r="F50">
        <v>2200</v>
      </c>
      <c r="G50">
        <v>7000</v>
      </c>
      <c r="H50">
        <v>1974</v>
      </c>
      <c r="M50">
        <f t="shared" si="0"/>
        <v>0</v>
      </c>
    </row>
    <row r="51" spans="2:13" x14ac:dyDescent="0.25">
      <c r="B51">
        <v>50</v>
      </c>
      <c r="C51">
        <v>950000</v>
      </c>
      <c r="D51">
        <v>4</v>
      </c>
      <c r="E51">
        <v>2.75</v>
      </c>
      <c r="F51">
        <v>2270</v>
      </c>
      <c r="G51">
        <v>7700</v>
      </c>
      <c r="H51">
        <v>1966</v>
      </c>
      <c r="M51">
        <f t="shared" si="0"/>
        <v>0</v>
      </c>
    </row>
    <row r="52" spans="2:13" x14ac:dyDescent="0.25">
      <c r="B52">
        <v>51</v>
      </c>
      <c r="C52">
        <v>1988000</v>
      </c>
      <c r="D52">
        <v>5</v>
      </c>
      <c r="E52">
        <v>4</v>
      </c>
      <c r="F52">
        <v>4381</v>
      </c>
      <c r="G52">
        <v>7890</v>
      </c>
      <c r="H52">
        <v>2017</v>
      </c>
      <c r="M52">
        <f t="shared" si="0"/>
        <v>0</v>
      </c>
    </row>
    <row r="53" spans="2:13" x14ac:dyDescent="0.25">
      <c r="B53">
        <v>52</v>
      </c>
      <c r="C53">
        <v>1998000</v>
      </c>
      <c r="D53">
        <v>5</v>
      </c>
      <c r="E53">
        <v>3.25</v>
      </c>
      <c r="F53">
        <v>3770</v>
      </c>
      <c r="G53">
        <v>16362</v>
      </c>
      <c r="H53">
        <v>1976</v>
      </c>
      <c r="M53">
        <f t="shared" si="0"/>
        <v>0</v>
      </c>
    </row>
    <row r="54" spans="2:13" x14ac:dyDescent="0.25">
      <c r="B54">
        <v>53</v>
      </c>
      <c r="C54">
        <v>1800000</v>
      </c>
      <c r="D54">
        <v>6</v>
      </c>
      <c r="E54">
        <v>3.5</v>
      </c>
      <c r="F54">
        <v>4600</v>
      </c>
      <c r="G54">
        <v>8610</v>
      </c>
      <c r="H54">
        <v>1996</v>
      </c>
      <c r="M54">
        <f t="shared" si="0"/>
        <v>0</v>
      </c>
    </row>
    <row r="55" spans="2:13" x14ac:dyDescent="0.25">
      <c r="B55">
        <v>54</v>
      </c>
      <c r="C55">
        <v>1288000</v>
      </c>
      <c r="D55">
        <v>5</v>
      </c>
      <c r="E55">
        <v>4.25</v>
      </c>
      <c r="F55">
        <v>3770</v>
      </c>
      <c r="G55">
        <v>10949</v>
      </c>
      <c r="H55">
        <v>1980</v>
      </c>
      <c r="M55">
        <f t="shared" si="0"/>
        <v>0</v>
      </c>
    </row>
    <row r="56" spans="2:13" x14ac:dyDescent="0.25">
      <c r="B56">
        <v>55</v>
      </c>
      <c r="C56">
        <v>769990</v>
      </c>
      <c r="D56">
        <v>3</v>
      </c>
      <c r="E56">
        <v>3.25</v>
      </c>
      <c r="F56">
        <v>2002</v>
      </c>
      <c r="G56">
        <v>1</v>
      </c>
      <c r="H56">
        <v>2017</v>
      </c>
      <c r="L56">
        <v>1</v>
      </c>
      <c r="M56">
        <f t="shared" si="0"/>
        <v>1</v>
      </c>
    </row>
    <row r="57" spans="2:13" x14ac:dyDescent="0.25">
      <c r="B57">
        <v>56</v>
      </c>
      <c r="C57">
        <v>2785950</v>
      </c>
      <c r="D57">
        <v>5</v>
      </c>
      <c r="E57">
        <v>4.5</v>
      </c>
      <c r="F57">
        <v>4586</v>
      </c>
      <c r="G57">
        <v>11408</v>
      </c>
      <c r="H57">
        <v>2017</v>
      </c>
      <c r="M57">
        <f t="shared" si="0"/>
        <v>0</v>
      </c>
    </row>
    <row r="58" spans="2:13" x14ac:dyDescent="0.25">
      <c r="B58">
        <v>57</v>
      </c>
      <c r="C58">
        <v>1498000</v>
      </c>
      <c r="D58">
        <v>4</v>
      </c>
      <c r="E58">
        <v>3.25</v>
      </c>
      <c r="F58">
        <v>4380</v>
      </c>
      <c r="G58">
        <v>9186</v>
      </c>
      <c r="H58">
        <v>1999</v>
      </c>
      <c r="M58">
        <f t="shared" si="0"/>
        <v>0</v>
      </c>
    </row>
    <row r="59" spans="2:13" x14ac:dyDescent="0.25">
      <c r="B59">
        <v>58</v>
      </c>
      <c r="C59">
        <v>2354000</v>
      </c>
      <c r="D59">
        <v>4</v>
      </c>
      <c r="E59">
        <v>2.75</v>
      </c>
      <c r="F59">
        <v>2288</v>
      </c>
      <c r="G59">
        <v>10347</v>
      </c>
      <c r="H59">
        <v>1930</v>
      </c>
      <c r="M59">
        <f t="shared" si="0"/>
        <v>0</v>
      </c>
    </row>
    <row r="60" spans="2:13" x14ac:dyDescent="0.25">
      <c r="B60">
        <v>59</v>
      </c>
      <c r="C60">
        <v>892000</v>
      </c>
      <c r="D60">
        <v>3</v>
      </c>
      <c r="E60">
        <v>2.75</v>
      </c>
      <c r="F60">
        <v>2040</v>
      </c>
      <c r="G60">
        <v>8636</v>
      </c>
      <c r="H60">
        <v>1979</v>
      </c>
      <c r="M60">
        <f t="shared" si="0"/>
        <v>0</v>
      </c>
    </row>
    <row r="61" spans="2:13" x14ac:dyDescent="0.25">
      <c r="B61">
        <v>60</v>
      </c>
      <c r="C61">
        <v>4800000</v>
      </c>
      <c r="D61">
        <v>5</v>
      </c>
      <c r="E61">
        <v>3.75</v>
      </c>
      <c r="F61">
        <v>5090</v>
      </c>
      <c r="G61">
        <v>30539</v>
      </c>
      <c r="H61">
        <v>1982</v>
      </c>
      <c r="M61">
        <f t="shared" si="0"/>
        <v>0</v>
      </c>
    </row>
    <row r="62" spans="2:13" x14ac:dyDescent="0.25">
      <c r="B62">
        <v>61</v>
      </c>
      <c r="C62">
        <v>1374950</v>
      </c>
      <c r="D62">
        <v>4</v>
      </c>
      <c r="E62">
        <v>2.75</v>
      </c>
      <c r="F62">
        <v>2260</v>
      </c>
      <c r="G62">
        <v>14780</v>
      </c>
      <c r="H62">
        <v>1970</v>
      </c>
      <c r="M62">
        <f t="shared" si="0"/>
        <v>0</v>
      </c>
    </row>
    <row r="63" spans="2:13" x14ac:dyDescent="0.25">
      <c r="B63">
        <v>62</v>
      </c>
      <c r="C63">
        <v>3588888</v>
      </c>
      <c r="D63">
        <v>6</v>
      </c>
      <c r="E63">
        <v>6</v>
      </c>
      <c r="F63">
        <v>5701</v>
      </c>
      <c r="G63">
        <v>10230</v>
      </c>
      <c r="H63">
        <v>2017</v>
      </c>
      <c r="M63">
        <f t="shared" si="0"/>
        <v>0</v>
      </c>
    </row>
    <row r="64" spans="2:13" x14ac:dyDescent="0.25">
      <c r="B64">
        <v>63</v>
      </c>
      <c r="C64">
        <v>399900</v>
      </c>
      <c r="D64">
        <v>2</v>
      </c>
      <c r="E64">
        <v>2</v>
      </c>
      <c r="F64">
        <v>1054</v>
      </c>
      <c r="H64">
        <v>1979</v>
      </c>
      <c r="L64">
        <v>1</v>
      </c>
      <c r="M64">
        <f t="shared" si="0"/>
        <v>1</v>
      </c>
    </row>
    <row r="65" spans="2:13" x14ac:dyDescent="0.25">
      <c r="B65">
        <v>64</v>
      </c>
      <c r="C65">
        <v>1208000</v>
      </c>
      <c r="D65">
        <v>2</v>
      </c>
      <c r="E65">
        <v>2.5</v>
      </c>
      <c r="F65">
        <v>1751</v>
      </c>
      <c r="G65">
        <v>105864</v>
      </c>
      <c r="H65">
        <v>2008</v>
      </c>
      <c r="M65">
        <f t="shared" si="0"/>
        <v>0</v>
      </c>
    </row>
    <row r="66" spans="2:13" x14ac:dyDescent="0.25">
      <c r="B66">
        <v>65</v>
      </c>
      <c r="C66">
        <v>1088000</v>
      </c>
      <c r="D66">
        <v>3</v>
      </c>
      <c r="E66">
        <v>2.5</v>
      </c>
      <c r="F66">
        <v>3180</v>
      </c>
      <c r="G66">
        <v>10497</v>
      </c>
      <c r="H66">
        <v>1985</v>
      </c>
      <c r="M66">
        <f t="shared" si="0"/>
        <v>0</v>
      </c>
    </row>
    <row r="67" spans="2:13" x14ac:dyDescent="0.25">
      <c r="B67">
        <v>66</v>
      </c>
      <c r="C67">
        <v>549950</v>
      </c>
      <c r="D67">
        <v>2</v>
      </c>
      <c r="E67">
        <v>1.75</v>
      </c>
      <c r="F67">
        <v>1320</v>
      </c>
      <c r="G67">
        <v>2175</v>
      </c>
      <c r="H67">
        <v>1986</v>
      </c>
      <c r="M67">
        <f t="shared" ref="M67:M130" si="1">SUM(J67:L67)</f>
        <v>0</v>
      </c>
    </row>
    <row r="68" spans="2:13" x14ac:dyDescent="0.25">
      <c r="B68">
        <v>67</v>
      </c>
      <c r="C68">
        <v>699000</v>
      </c>
      <c r="D68">
        <v>0</v>
      </c>
      <c r="G68">
        <v>17670</v>
      </c>
      <c r="I68">
        <v>1</v>
      </c>
      <c r="M68">
        <f t="shared" si="1"/>
        <v>0</v>
      </c>
    </row>
    <row r="69" spans="2:13" x14ac:dyDescent="0.25">
      <c r="B69">
        <v>68</v>
      </c>
      <c r="C69">
        <v>3500000</v>
      </c>
      <c r="D69">
        <v>3</v>
      </c>
      <c r="E69">
        <v>3</v>
      </c>
      <c r="F69">
        <v>2740</v>
      </c>
      <c r="G69">
        <v>52307</v>
      </c>
      <c r="H69">
        <v>1984</v>
      </c>
      <c r="M69">
        <f t="shared" si="1"/>
        <v>0</v>
      </c>
    </row>
    <row r="70" spans="2:13" x14ac:dyDescent="0.25">
      <c r="B70">
        <v>69</v>
      </c>
      <c r="C70">
        <v>3988800</v>
      </c>
      <c r="D70">
        <v>5</v>
      </c>
      <c r="E70">
        <v>5.5</v>
      </c>
      <c r="F70">
        <v>5489</v>
      </c>
      <c r="G70">
        <v>15666</v>
      </c>
      <c r="H70">
        <v>2017</v>
      </c>
      <c r="M70">
        <f t="shared" si="1"/>
        <v>0</v>
      </c>
    </row>
    <row r="71" spans="2:13" x14ac:dyDescent="0.25">
      <c r="B71">
        <v>70</v>
      </c>
      <c r="C71">
        <v>5580000</v>
      </c>
      <c r="D71">
        <v>13</v>
      </c>
      <c r="E71">
        <v>9.25</v>
      </c>
      <c r="F71">
        <v>15360</v>
      </c>
      <c r="G71">
        <v>82328</v>
      </c>
      <c r="H71">
        <v>2000</v>
      </c>
      <c r="M71">
        <f t="shared" si="1"/>
        <v>0</v>
      </c>
    </row>
    <row r="72" spans="2:13" x14ac:dyDescent="0.25">
      <c r="B72">
        <v>71</v>
      </c>
      <c r="C72">
        <v>5980000</v>
      </c>
      <c r="D72">
        <v>5</v>
      </c>
      <c r="E72">
        <v>5.75</v>
      </c>
      <c r="F72">
        <v>7594</v>
      </c>
      <c r="G72">
        <v>69125</v>
      </c>
      <c r="H72">
        <v>1993</v>
      </c>
      <c r="M72">
        <f t="shared" si="1"/>
        <v>0</v>
      </c>
    </row>
    <row r="73" spans="2:13" x14ac:dyDescent="0.25">
      <c r="B73">
        <v>72</v>
      </c>
      <c r="C73">
        <v>1998888</v>
      </c>
      <c r="D73">
        <v>3</v>
      </c>
      <c r="E73">
        <v>1.5</v>
      </c>
      <c r="F73">
        <v>2520</v>
      </c>
      <c r="G73">
        <v>11273</v>
      </c>
      <c r="H73">
        <v>1957</v>
      </c>
      <c r="M73">
        <f t="shared" si="1"/>
        <v>0</v>
      </c>
    </row>
    <row r="74" spans="2:13" x14ac:dyDescent="0.25">
      <c r="B74">
        <v>73</v>
      </c>
      <c r="C74">
        <v>2460000</v>
      </c>
      <c r="D74">
        <v>4</v>
      </c>
      <c r="E74">
        <v>2.5</v>
      </c>
      <c r="F74">
        <v>4130</v>
      </c>
      <c r="G74">
        <v>112521</v>
      </c>
      <c r="H74">
        <v>1978</v>
      </c>
      <c r="M74">
        <f t="shared" si="1"/>
        <v>0</v>
      </c>
    </row>
    <row r="75" spans="2:13" x14ac:dyDescent="0.25">
      <c r="B75">
        <v>74</v>
      </c>
      <c r="C75">
        <v>415000</v>
      </c>
      <c r="D75">
        <v>1</v>
      </c>
      <c r="E75">
        <v>1</v>
      </c>
      <c r="F75">
        <v>831</v>
      </c>
      <c r="H75">
        <v>1959</v>
      </c>
      <c r="L75">
        <v>1</v>
      </c>
      <c r="M75">
        <f t="shared" si="1"/>
        <v>1</v>
      </c>
    </row>
    <row r="76" spans="2:13" x14ac:dyDescent="0.25">
      <c r="B76">
        <v>75</v>
      </c>
      <c r="C76">
        <v>1195000</v>
      </c>
      <c r="D76">
        <v>4</v>
      </c>
      <c r="E76">
        <v>2.25</v>
      </c>
      <c r="F76">
        <v>2812</v>
      </c>
      <c r="G76">
        <v>17411</v>
      </c>
      <c r="H76">
        <v>1979</v>
      </c>
      <c r="M76">
        <f t="shared" si="1"/>
        <v>0</v>
      </c>
    </row>
    <row r="77" spans="2:13" x14ac:dyDescent="0.25">
      <c r="B77">
        <v>76</v>
      </c>
      <c r="C77">
        <v>2499800</v>
      </c>
      <c r="D77">
        <v>4</v>
      </c>
      <c r="E77">
        <v>4.25</v>
      </c>
      <c r="F77">
        <v>5360</v>
      </c>
      <c r="G77">
        <v>24515</v>
      </c>
      <c r="H77">
        <v>1997</v>
      </c>
      <c r="M77">
        <f t="shared" si="1"/>
        <v>0</v>
      </c>
    </row>
    <row r="78" spans="2:13" x14ac:dyDescent="0.25">
      <c r="B78">
        <v>77</v>
      </c>
      <c r="C78">
        <v>339995</v>
      </c>
      <c r="D78">
        <v>2</v>
      </c>
      <c r="E78">
        <v>1.75</v>
      </c>
      <c r="F78">
        <v>1254</v>
      </c>
      <c r="G78">
        <v>22389</v>
      </c>
      <c r="H78">
        <v>1981</v>
      </c>
      <c r="M78">
        <f t="shared" si="1"/>
        <v>0</v>
      </c>
    </row>
    <row r="79" spans="2:13" x14ac:dyDescent="0.25">
      <c r="B79">
        <v>78</v>
      </c>
      <c r="C79">
        <v>5000000</v>
      </c>
      <c r="D79">
        <v>3</v>
      </c>
      <c r="E79">
        <v>3.5</v>
      </c>
      <c r="F79">
        <v>3561</v>
      </c>
      <c r="H79">
        <v>2008</v>
      </c>
      <c r="L79">
        <v>1</v>
      </c>
      <c r="M79">
        <f t="shared" si="1"/>
        <v>1</v>
      </c>
    </row>
    <row r="80" spans="2:13" x14ac:dyDescent="0.25">
      <c r="B80">
        <v>79</v>
      </c>
      <c r="C80">
        <v>975000</v>
      </c>
      <c r="D80">
        <v>2</v>
      </c>
      <c r="E80">
        <v>1.75</v>
      </c>
      <c r="F80">
        <v>1474</v>
      </c>
      <c r="G80">
        <v>43078</v>
      </c>
      <c r="H80">
        <v>2002</v>
      </c>
      <c r="M80">
        <f t="shared" si="1"/>
        <v>0</v>
      </c>
    </row>
    <row r="81" spans="2:13" x14ac:dyDescent="0.25">
      <c r="B81">
        <v>80</v>
      </c>
      <c r="C81">
        <v>3900000</v>
      </c>
      <c r="D81">
        <v>6</v>
      </c>
      <c r="E81">
        <v>6.25</v>
      </c>
      <c r="F81">
        <v>4848</v>
      </c>
      <c r="G81">
        <v>8548</v>
      </c>
      <c r="H81">
        <v>2017</v>
      </c>
      <c r="M81">
        <f t="shared" si="1"/>
        <v>0</v>
      </c>
    </row>
    <row r="82" spans="2:13" x14ac:dyDescent="0.25">
      <c r="B82">
        <v>81</v>
      </c>
      <c r="C82">
        <v>2949995</v>
      </c>
      <c r="D82">
        <v>6</v>
      </c>
      <c r="E82">
        <v>4.5</v>
      </c>
      <c r="F82">
        <v>5761</v>
      </c>
      <c r="G82">
        <v>16511</v>
      </c>
      <c r="H82">
        <v>2013</v>
      </c>
      <c r="M82">
        <f t="shared" si="1"/>
        <v>0</v>
      </c>
    </row>
    <row r="83" spans="2:13" x14ac:dyDescent="0.25">
      <c r="B83">
        <v>82</v>
      </c>
      <c r="C83">
        <v>1650000</v>
      </c>
      <c r="D83">
        <v>4</v>
      </c>
      <c r="E83">
        <v>3.75</v>
      </c>
      <c r="F83">
        <v>3914</v>
      </c>
      <c r="G83">
        <v>41444</v>
      </c>
      <c r="H83">
        <v>1999</v>
      </c>
      <c r="M83">
        <f t="shared" si="1"/>
        <v>0</v>
      </c>
    </row>
    <row r="84" spans="2:13" x14ac:dyDescent="0.25">
      <c r="B84">
        <v>83</v>
      </c>
      <c r="C84">
        <v>2198800</v>
      </c>
      <c r="D84">
        <v>5</v>
      </c>
      <c r="E84">
        <v>3.25</v>
      </c>
      <c r="F84">
        <v>3850</v>
      </c>
      <c r="G84">
        <v>23172</v>
      </c>
      <c r="H84">
        <v>2001</v>
      </c>
      <c r="M84">
        <f t="shared" si="1"/>
        <v>0</v>
      </c>
    </row>
    <row r="85" spans="2:13" x14ac:dyDescent="0.25">
      <c r="B85">
        <v>84</v>
      </c>
      <c r="C85">
        <v>2988000</v>
      </c>
      <c r="D85">
        <v>6</v>
      </c>
      <c r="E85">
        <v>4.25</v>
      </c>
      <c r="F85">
        <v>5130</v>
      </c>
      <c r="G85">
        <v>9045</v>
      </c>
      <c r="H85">
        <v>2017</v>
      </c>
      <c r="M85">
        <f t="shared" si="1"/>
        <v>0</v>
      </c>
    </row>
    <row r="86" spans="2:13" x14ac:dyDescent="0.25">
      <c r="B86">
        <v>85</v>
      </c>
      <c r="C86">
        <v>3800000</v>
      </c>
      <c r="D86">
        <v>5</v>
      </c>
      <c r="E86">
        <v>5</v>
      </c>
      <c r="F86">
        <v>4568</v>
      </c>
      <c r="G86">
        <v>8570</v>
      </c>
      <c r="H86">
        <v>2017</v>
      </c>
      <c r="M86">
        <f t="shared" si="1"/>
        <v>0</v>
      </c>
    </row>
    <row r="87" spans="2:13" x14ac:dyDescent="0.25">
      <c r="B87">
        <v>86</v>
      </c>
      <c r="C87">
        <v>345000</v>
      </c>
      <c r="D87">
        <v>2</v>
      </c>
      <c r="E87">
        <v>1</v>
      </c>
      <c r="F87">
        <v>889</v>
      </c>
      <c r="H87">
        <v>1978</v>
      </c>
      <c r="L87">
        <v>1</v>
      </c>
      <c r="M87">
        <f t="shared" si="1"/>
        <v>1</v>
      </c>
    </row>
    <row r="88" spans="2:13" x14ac:dyDescent="0.25">
      <c r="B88">
        <v>87</v>
      </c>
      <c r="C88">
        <v>3078950</v>
      </c>
      <c r="D88">
        <v>5</v>
      </c>
      <c r="E88">
        <v>5</v>
      </c>
      <c r="F88">
        <v>4998</v>
      </c>
      <c r="G88">
        <v>13500</v>
      </c>
      <c r="H88">
        <v>2017</v>
      </c>
      <c r="M88">
        <f t="shared" si="1"/>
        <v>0</v>
      </c>
    </row>
    <row r="89" spans="2:13" x14ac:dyDescent="0.25">
      <c r="B89">
        <v>88</v>
      </c>
      <c r="C89">
        <v>6988000</v>
      </c>
      <c r="D89">
        <v>0</v>
      </c>
      <c r="G89">
        <v>548693</v>
      </c>
      <c r="I89">
        <v>1</v>
      </c>
      <c r="M89">
        <f t="shared" si="1"/>
        <v>0</v>
      </c>
    </row>
    <row r="90" spans="2:13" x14ac:dyDescent="0.25">
      <c r="B90">
        <v>89</v>
      </c>
      <c r="C90">
        <v>305000</v>
      </c>
      <c r="D90">
        <v>2</v>
      </c>
      <c r="E90">
        <v>1</v>
      </c>
      <c r="F90">
        <v>889</v>
      </c>
      <c r="G90">
        <v>435710</v>
      </c>
      <c r="H90">
        <v>1978</v>
      </c>
      <c r="M90">
        <f t="shared" si="1"/>
        <v>0</v>
      </c>
    </row>
    <row r="91" spans="2:13" x14ac:dyDescent="0.25">
      <c r="B91">
        <v>90</v>
      </c>
      <c r="C91">
        <v>2649950</v>
      </c>
      <c r="D91">
        <v>5</v>
      </c>
      <c r="E91">
        <v>5</v>
      </c>
      <c r="F91">
        <v>4309</v>
      </c>
      <c r="G91">
        <v>9137</v>
      </c>
      <c r="H91">
        <v>2017</v>
      </c>
      <c r="M91">
        <f t="shared" si="1"/>
        <v>0</v>
      </c>
    </row>
    <row r="92" spans="2:13" x14ac:dyDescent="0.25">
      <c r="B92">
        <v>91</v>
      </c>
      <c r="C92">
        <v>707990</v>
      </c>
      <c r="D92">
        <v>2</v>
      </c>
      <c r="E92">
        <v>1.75</v>
      </c>
      <c r="F92">
        <v>1360</v>
      </c>
      <c r="G92">
        <v>1</v>
      </c>
      <c r="H92">
        <v>2017</v>
      </c>
      <c r="L92">
        <v>1</v>
      </c>
      <c r="M92">
        <f t="shared" si="1"/>
        <v>1</v>
      </c>
    </row>
    <row r="93" spans="2:13" x14ac:dyDescent="0.25">
      <c r="B93">
        <v>92</v>
      </c>
      <c r="C93">
        <v>299500</v>
      </c>
      <c r="D93">
        <v>0</v>
      </c>
      <c r="E93">
        <v>1</v>
      </c>
      <c r="F93">
        <v>308</v>
      </c>
      <c r="G93">
        <v>31259</v>
      </c>
      <c r="H93">
        <v>1995</v>
      </c>
      <c r="J93">
        <v>1</v>
      </c>
      <c r="M93">
        <f t="shared" si="1"/>
        <v>1</v>
      </c>
    </row>
    <row r="94" spans="2:13" x14ac:dyDescent="0.25">
      <c r="B94">
        <v>93</v>
      </c>
      <c r="C94">
        <v>2588000</v>
      </c>
      <c r="D94">
        <v>5</v>
      </c>
      <c r="E94">
        <v>4.25</v>
      </c>
      <c r="G94">
        <v>9526</v>
      </c>
      <c r="H94">
        <v>2014</v>
      </c>
      <c r="K94">
        <v>1</v>
      </c>
      <c r="M94">
        <f t="shared" si="1"/>
        <v>1</v>
      </c>
    </row>
    <row r="95" spans="2:13" x14ac:dyDescent="0.25">
      <c r="B95">
        <v>94</v>
      </c>
      <c r="C95">
        <v>3198000</v>
      </c>
      <c r="D95">
        <v>5</v>
      </c>
      <c r="E95">
        <v>5</v>
      </c>
      <c r="F95">
        <v>6200</v>
      </c>
      <c r="G95">
        <v>20056</v>
      </c>
      <c r="H95">
        <v>2001</v>
      </c>
      <c r="M95">
        <f t="shared" si="1"/>
        <v>0</v>
      </c>
    </row>
    <row r="96" spans="2:13" x14ac:dyDescent="0.25">
      <c r="B96">
        <v>95</v>
      </c>
      <c r="C96">
        <v>1988000</v>
      </c>
      <c r="D96">
        <v>3</v>
      </c>
      <c r="E96">
        <v>3</v>
      </c>
      <c r="F96">
        <v>3390</v>
      </c>
      <c r="G96">
        <v>19833</v>
      </c>
      <c r="H96">
        <v>1971</v>
      </c>
      <c r="M96">
        <f t="shared" si="1"/>
        <v>0</v>
      </c>
    </row>
    <row r="97" spans="2:13" x14ac:dyDescent="0.25">
      <c r="B97">
        <v>96</v>
      </c>
      <c r="C97">
        <v>275000</v>
      </c>
      <c r="D97">
        <v>1</v>
      </c>
      <c r="E97">
        <v>1</v>
      </c>
      <c r="F97">
        <v>680</v>
      </c>
      <c r="H97">
        <v>1978</v>
      </c>
      <c r="L97">
        <v>1</v>
      </c>
      <c r="M97">
        <f t="shared" si="1"/>
        <v>1</v>
      </c>
    </row>
    <row r="98" spans="2:13" x14ac:dyDescent="0.25">
      <c r="B98">
        <v>97</v>
      </c>
      <c r="C98">
        <v>1198888</v>
      </c>
      <c r="D98">
        <v>4</v>
      </c>
      <c r="E98">
        <v>3</v>
      </c>
      <c r="F98">
        <v>2620</v>
      </c>
      <c r="G98">
        <v>17418</v>
      </c>
      <c r="H98">
        <v>1968</v>
      </c>
      <c r="M98">
        <f t="shared" si="1"/>
        <v>0</v>
      </c>
    </row>
    <row r="99" spans="2:13" x14ac:dyDescent="0.25">
      <c r="B99">
        <v>98</v>
      </c>
      <c r="C99">
        <v>675000</v>
      </c>
      <c r="D99">
        <v>4</v>
      </c>
      <c r="E99">
        <v>1.75</v>
      </c>
      <c r="F99">
        <v>1700</v>
      </c>
      <c r="G99">
        <v>8640</v>
      </c>
      <c r="H99">
        <v>1955</v>
      </c>
      <c r="M99">
        <f t="shared" si="1"/>
        <v>0</v>
      </c>
    </row>
    <row r="100" spans="2:13" x14ac:dyDescent="0.25">
      <c r="B100">
        <v>99</v>
      </c>
      <c r="C100">
        <v>3588888</v>
      </c>
      <c r="D100">
        <v>5</v>
      </c>
      <c r="E100">
        <v>4.5</v>
      </c>
      <c r="F100">
        <v>5102</v>
      </c>
      <c r="G100">
        <v>15300</v>
      </c>
      <c r="H100">
        <v>2017</v>
      </c>
      <c r="M100">
        <f t="shared" si="1"/>
        <v>0</v>
      </c>
    </row>
    <row r="101" spans="2:13" x14ac:dyDescent="0.25">
      <c r="B101">
        <v>100</v>
      </c>
      <c r="C101">
        <v>3498000</v>
      </c>
      <c r="D101">
        <v>6</v>
      </c>
      <c r="E101">
        <v>6</v>
      </c>
      <c r="F101">
        <v>6389</v>
      </c>
      <c r="G101">
        <v>9491</v>
      </c>
      <c r="H101">
        <v>2017</v>
      </c>
      <c r="M101">
        <f t="shared" si="1"/>
        <v>0</v>
      </c>
    </row>
    <row r="102" spans="2:13" x14ac:dyDescent="0.25">
      <c r="B102">
        <v>101</v>
      </c>
      <c r="C102">
        <v>4588000</v>
      </c>
      <c r="D102">
        <v>6</v>
      </c>
      <c r="E102">
        <v>5.25</v>
      </c>
      <c r="F102">
        <v>8277</v>
      </c>
      <c r="G102">
        <v>45100</v>
      </c>
      <c r="H102">
        <v>2009</v>
      </c>
      <c r="M102">
        <f t="shared" si="1"/>
        <v>0</v>
      </c>
    </row>
    <row r="103" spans="2:13" x14ac:dyDescent="0.25">
      <c r="B103">
        <v>102</v>
      </c>
      <c r="C103">
        <v>2788880</v>
      </c>
      <c r="D103">
        <v>5</v>
      </c>
      <c r="E103">
        <v>4.25</v>
      </c>
      <c r="F103">
        <v>4397</v>
      </c>
      <c r="G103">
        <v>9572</v>
      </c>
      <c r="H103">
        <v>2017</v>
      </c>
      <c r="M103">
        <f t="shared" si="1"/>
        <v>0</v>
      </c>
    </row>
    <row r="104" spans="2:13" x14ac:dyDescent="0.25">
      <c r="B104">
        <v>103</v>
      </c>
      <c r="C104">
        <v>1495000</v>
      </c>
      <c r="D104">
        <v>0</v>
      </c>
      <c r="G104">
        <v>306044</v>
      </c>
      <c r="I104">
        <v>1</v>
      </c>
      <c r="M104">
        <f t="shared" si="1"/>
        <v>0</v>
      </c>
    </row>
    <row r="105" spans="2:13" x14ac:dyDescent="0.25">
      <c r="B105">
        <v>104</v>
      </c>
      <c r="C105">
        <v>265000</v>
      </c>
      <c r="D105">
        <v>1</v>
      </c>
      <c r="E105">
        <v>1</v>
      </c>
      <c r="F105">
        <v>680</v>
      </c>
      <c r="H105">
        <v>1978</v>
      </c>
      <c r="L105">
        <v>1</v>
      </c>
      <c r="M105">
        <f t="shared" si="1"/>
        <v>1</v>
      </c>
    </row>
    <row r="106" spans="2:13" x14ac:dyDescent="0.25">
      <c r="B106">
        <v>105</v>
      </c>
      <c r="C106">
        <v>689888</v>
      </c>
      <c r="D106">
        <v>2</v>
      </c>
      <c r="E106">
        <v>2</v>
      </c>
      <c r="F106">
        <v>1558</v>
      </c>
      <c r="G106">
        <v>4930</v>
      </c>
      <c r="H106">
        <v>1979</v>
      </c>
      <c r="M106">
        <f t="shared" si="1"/>
        <v>0</v>
      </c>
    </row>
    <row r="107" spans="2:13" x14ac:dyDescent="0.25">
      <c r="B107">
        <v>106</v>
      </c>
      <c r="C107">
        <v>1389950</v>
      </c>
      <c r="D107">
        <v>3</v>
      </c>
      <c r="E107">
        <v>3.5</v>
      </c>
      <c r="F107">
        <v>2773</v>
      </c>
      <c r="H107">
        <v>2017</v>
      </c>
      <c r="L107">
        <v>1</v>
      </c>
      <c r="M107">
        <f t="shared" si="1"/>
        <v>1</v>
      </c>
    </row>
    <row r="108" spans="2:13" x14ac:dyDescent="0.25">
      <c r="B108">
        <v>107</v>
      </c>
      <c r="C108">
        <v>2350000</v>
      </c>
      <c r="D108">
        <v>5</v>
      </c>
      <c r="E108">
        <v>4.5</v>
      </c>
      <c r="F108">
        <v>3800</v>
      </c>
      <c r="G108">
        <v>10000</v>
      </c>
      <c r="H108">
        <v>2017</v>
      </c>
      <c r="M108">
        <f t="shared" si="1"/>
        <v>0</v>
      </c>
    </row>
    <row r="109" spans="2:13" x14ac:dyDescent="0.25">
      <c r="B109">
        <v>108</v>
      </c>
      <c r="C109">
        <v>985000</v>
      </c>
      <c r="D109">
        <v>4</v>
      </c>
      <c r="E109">
        <v>2.5</v>
      </c>
      <c r="F109">
        <v>2540</v>
      </c>
      <c r="G109">
        <v>8712</v>
      </c>
      <c r="H109">
        <v>1983</v>
      </c>
      <c r="M109">
        <f t="shared" si="1"/>
        <v>0</v>
      </c>
    </row>
    <row r="110" spans="2:13" x14ac:dyDescent="0.25">
      <c r="B110">
        <v>109</v>
      </c>
      <c r="C110">
        <v>1098888</v>
      </c>
      <c r="D110">
        <v>5</v>
      </c>
      <c r="E110">
        <v>2.5</v>
      </c>
      <c r="F110">
        <v>2420</v>
      </c>
      <c r="G110">
        <v>8395</v>
      </c>
      <c r="H110">
        <v>1958</v>
      </c>
      <c r="M110">
        <f t="shared" si="1"/>
        <v>0</v>
      </c>
    </row>
    <row r="111" spans="2:13" x14ac:dyDescent="0.25">
      <c r="B111">
        <v>110</v>
      </c>
      <c r="C111">
        <v>950000</v>
      </c>
      <c r="D111">
        <v>4</v>
      </c>
      <c r="E111">
        <v>3.75</v>
      </c>
      <c r="F111">
        <v>2750</v>
      </c>
      <c r="G111">
        <v>9315</v>
      </c>
      <c r="H111">
        <v>1978</v>
      </c>
      <c r="M111">
        <f t="shared" si="1"/>
        <v>0</v>
      </c>
    </row>
    <row r="112" spans="2:13" x14ac:dyDescent="0.25">
      <c r="B112">
        <v>111</v>
      </c>
      <c r="C112">
        <v>1549000</v>
      </c>
      <c r="D112">
        <v>8</v>
      </c>
      <c r="E112">
        <v>4.75</v>
      </c>
      <c r="F112">
        <v>3470</v>
      </c>
      <c r="G112">
        <v>9800</v>
      </c>
      <c r="H112">
        <v>1967</v>
      </c>
      <c r="M112">
        <f t="shared" si="1"/>
        <v>0</v>
      </c>
    </row>
    <row r="113" spans="2:13" x14ac:dyDescent="0.25">
      <c r="B113">
        <v>112</v>
      </c>
      <c r="C113">
        <v>1799000</v>
      </c>
      <c r="D113">
        <v>4</v>
      </c>
      <c r="E113">
        <v>2.5</v>
      </c>
      <c r="F113">
        <v>3560</v>
      </c>
      <c r="G113">
        <v>35719</v>
      </c>
      <c r="H113">
        <v>1976</v>
      </c>
      <c r="M113">
        <f t="shared" si="1"/>
        <v>0</v>
      </c>
    </row>
    <row r="114" spans="2:13" x14ac:dyDescent="0.25">
      <c r="B114">
        <v>113</v>
      </c>
      <c r="C114">
        <v>365000</v>
      </c>
      <c r="D114">
        <v>2</v>
      </c>
      <c r="E114">
        <v>1</v>
      </c>
      <c r="F114">
        <v>1012</v>
      </c>
      <c r="G114">
        <v>497890</v>
      </c>
      <c r="H114">
        <v>1975</v>
      </c>
      <c r="M114">
        <f t="shared" si="1"/>
        <v>0</v>
      </c>
    </row>
    <row r="115" spans="2:13" x14ac:dyDescent="0.25">
      <c r="B115">
        <v>114</v>
      </c>
      <c r="C115">
        <v>2495000</v>
      </c>
      <c r="D115">
        <v>5</v>
      </c>
      <c r="E115">
        <v>4.5</v>
      </c>
      <c r="F115">
        <v>4645</v>
      </c>
      <c r="G115">
        <v>8602</v>
      </c>
      <c r="H115">
        <v>2017</v>
      </c>
      <c r="M115">
        <f t="shared" si="1"/>
        <v>0</v>
      </c>
    </row>
    <row r="116" spans="2:13" x14ac:dyDescent="0.25">
      <c r="B116">
        <v>115</v>
      </c>
      <c r="C116">
        <v>4988000</v>
      </c>
      <c r="D116">
        <v>5</v>
      </c>
      <c r="E116">
        <v>4.75</v>
      </c>
      <c r="F116">
        <v>6500</v>
      </c>
      <c r="G116">
        <v>10500</v>
      </c>
      <c r="H116">
        <v>1975</v>
      </c>
      <c r="M116">
        <f t="shared" si="1"/>
        <v>0</v>
      </c>
    </row>
    <row r="117" spans="2:13" x14ac:dyDescent="0.25">
      <c r="B117">
        <v>116</v>
      </c>
      <c r="C117">
        <v>620000</v>
      </c>
      <c r="D117">
        <v>2</v>
      </c>
      <c r="E117">
        <v>2</v>
      </c>
      <c r="F117">
        <v>1212</v>
      </c>
      <c r="H117">
        <v>1995</v>
      </c>
      <c r="L117">
        <v>1</v>
      </c>
      <c r="M117">
        <f t="shared" si="1"/>
        <v>1</v>
      </c>
    </row>
    <row r="118" spans="2:13" x14ac:dyDescent="0.25">
      <c r="B118">
        <v>117</v>
      </c>
      <c r="C118">
        <v>3499000</v>
      </c>
      <c r="D118">
        <v>5</v>
      </c>
      <c r="E118">
        <v>4.5</v>
      </c>
      <c r="F118">
        <v>7950</v>
      </c>
      <c r="G118">
        <v>26729</v>
      </c>
      <c r="H118">
        <v>2005</v>
      </c>
      <c r="M118">
        <f t="shared" si="1"/>
        <v>0</v>
      </c>
    </row>
    <row r="119" spans="2:13" x14ac:dyDescent="0.25">
      <c r="B119">
        <v>118</v>
      </c>
      <c r="C119">
        <v>69500</v>
      </c>
      <c r="D119">
        <v>0</v>
      </c>
      <c r="F119">
        <v>40</v>
      </c>
      <c r="H119">
        <v>1978</v>
      </c>
      <c r="I119">
        <v>1</v>
      </c>
      <c r="M119">
        <f t="shared" si="1"/>
        <v>0</v>
      </c>
    </row>
    <row r="120" spans="2:13" x14ac:dyDescent="0.25">
      <c r="B120">
        <v>119</v>
      </c>
      <c r="C120">
        <v>2725000</v>
      </c>
      <c r="D120">
        <v>5</v>
      </c>
      <c r="E120">
        <v>3.5</v>
      </c>
      <c r="F120">
        <v>5030</v>
      </c>
      <c r="G120">
        <v>20007</v>
      </c>
      <c r="H120">
        <v>1964</v>
      </c>
      <c r="M120">
        <f t="shared" si="1"/>
        <v>0</v>
      </c>
    </row>
    <row r="121" spans="2:13" x14ac:dyDescent="0.25">
      <c r="B121">
        <v>120</v>
      </c>
      <c r="C121">
        <v>750000</v>
      </c>
      <c r="D121">
        <v>6</v>
      </c>
      <c r="E121">
        <v>2.75</v>
      </c>
      <c r="F121">
        <v>2480</v>
      </c>
      <c r="G121">
        <v>8732</v>
      </c>
      <c r="H121">
        <v>1964</v>
      </c>
      <c r="M121">
        <f t="shared" si="1"/>
        <v>0</v>
      </c>
    </row>
    <row r="122" spans="2:13" x14ac:dyDescent="0.25">
      <c r="B122">
        <v>121</v>
      </c>
      <c r="C122">
        <v>259500</v>
      </c>
      <c r="D122">
        <v>1</v>
      </c>
      <c r="E122">
        <v>1</v>
      </c>
      <c r="F122">
        <v>690</v>
      </c>
      <c r="H122">
        <v>1984</v>
      </c>
      <c r="L122">
        <v>1</v>
      </c>
      <c r="M122">
        <f t="shared" si="1"/>
        <v>1</v>
      </c>
    </row>
    <row r="123" spans="2:13" x14ac:dyDescent="0.25">
      <c r="B123">
        <v>122</v>
      </c>
      <c r="C123">
        <v>1695000</v>
      </c>
      <c r="D123">
        <v>4</v>
      </c>
      <c r="E123">
        <v>3.5</v>
      </c>
      <c r="F123">
        <v>4987</v>
      </c>
      <c r="G123">
        <v>31623</v>
      </c>
      <c r="H123">
        <v>1999</v>
      </c>
      <c r="M123">
        <f t="shared" si="1"/>
        <v>0</v>
      </c>
    </row>
    <row r="124" spans="2:13" x14ac:dyDescent="0.25">
      <c r="B124">
        <v>123</v>
      </c>
      <c r="C124">
        <v>908000</v>
      </c>
      <c r="D124">
        <v>4</v>
      </c>
      <c r="E124">
        <v>2.75</v>
      </c>
      <c r="F124">
        <v>2270</v>
      </c>
      <c r="G124">
        <v>8666</v>
      </c>
      <c r="H124">
        <v>1978</v>
      </c>
      <c r="M124">
        <f t="shared" si="1"/>
        <v>0</v>
      </c>
    </row>
    <row r="125" spans="2:13" x14ac:dyDescent="0.25">
      <c r="B125">
        <v>124</v>
      </c>
      <c r="C125">
        <v>530000</v>
      </c>
      <c r="D125">
        <v>2</v>
      </c>
      <c r="E125">
        <v>2</v>
      </c>
      <c r="F125">
        <v>978</v>
      </c>
      <c r="G125">
        <v>102355</v>
      </c>
      <c r="H125">
        <v>1989</v>
      </c>
      <c r="M125">
        <f t="shared" si="1"/>
        <v>0</v>
      </c>
    </row>
    <row r="126" spans="2:13" x14ac:dyDescent="0.25">
      <c r="B126">
        <v>125</v>
      </c>
      <c r="C126">
        <v>1999000</v>
      </c>
      <c r="D126">
        <v>5</v>
      </c>
      <c r="E126">
        <v>2.5</v>
      </c>
      <c r="F126">
        <v>3360</v>
      </c>
      <c r="G126">
        <v>10311</v>
      </c>
      <c r="H126">
        <v>1982</v>
      </c>
      <c r="M126">
        <f t="shared" si="1"/>
        <v>0</v>
      </c>
    </row>
    <row r="127" spans="2:13" x14ac:dyDescent="0.25">
      <c r="B127">
        <v>126</v>
      </c>
      <c r="C127">
        <v>1690000</v>
      </c>
      <c r="D127">
        <v>4</v>
      </c>
      <c r="E127">
        <v>2.25</v>
      </c>
      <c r="F127">
        <v>2340</v>
      </c>
      <c r="G127">
        <v>11275</v>
      </c>
      <c r="H127">
        <v>1956</v>
      </c>
      <c r="M127">
        <f t="shared" si="1"/>
        <v>0</v>
      </c>
    </row>
    <row r="128" spans="2:13" x14ac:dyDescent="0.25">
      <c r="B128">
        <v>127</v>
      </c>
      <c r="C128">
        <v>698000</v>
      </c>
      <c r="D128">
        <v>5</v>
      </c>
      <c r="E128">
        <v>2.75</v>
      </c>
      <c r="F128">
        <v>3006</v>
      </c>
      <c r="G128">
        <v>267617</v>
      </c>
      <c r="H128">
        <v>1983</v>
      </c>
      <c r="M128">
        <f t="shared" si="1"/>
        <v>0</v>
      </c>
    </row>
    <row r="129" spans="2:13" x14ac:dyDescent="0.25">
      <c r="B129">
        <v>128</v>
      </c>
      <c r="C129">
        <v>2698000</v>
      </c>
      <c r="D129">
        <v>5</v>
      </c>
      <c r="E129">
        <v>4.5</v>
      </c>
      <c r="F129">
        <v>4400</v>
      </c>
      <c r="G129">
        <v>15580</v>
      </c>
      <c r="H129">
        <v>2003</v>
      </c>
      <c r="M129">
        <f t="shared" si="1"/>
        <v>0</v>
      </c>
    </row>
    <row r="130" spans="2:13" x14ac:dyDescent="0.25">
      <c r="B130">
        <v>129</v>
      </c>
      <c r="C130">
        <v>1500000</v>
      </c>
      <c r="D130">
        <v>0</v>
      </c>
      <c r="G130">
        <v>26434</v>
      </c>
      <c r="I130">
        <v>1</v>
      </c>
      <c r="M130">
        <f t="shared" si="1"/>
        <v>0</v>
      </c>
    </row>
    <row r="131" spans="2:13" x14ac:dyDescent="0.25">
      <c r="B131">
        <v>130</v>
      </c>
      <c r="C131">
        <v>1399988</v>
      </c>
      <c r="D131">
        <v>4</v>
      </c>
      <c r="E131">
        <v>3</v>
      </c>
      <c r="F131">
        <v>3580</v>
      </c>
      <c r="G131">
        <v>9845</v>
      </c>
      <c r="H131">
        <v>2007</v>
      </c>
      <c r="M131">
        <f t="shared" ref="M131:M194" si="2">SUM(J131:L131)</f>
        <v>0</v>
      </c>
    </row>
    <row r="132" spans="2:13" x14ac:dyDescent="0.25">
      <c r="B132">
        <v>131</v>
      </c>
      <c r="C132">
        <v>1500000</v>
      </c>
      <c r="D132">
        <v>4</v>
      </c>
      <c r="E132">
        <v>2.75</v>
      </c>
      <c r="F132">
        <v>2140</v>
      </c>
      <c r="G132">
        <v>21930</v>
      </c>
      <c r="H132">
        <v>1961</v>
      </c>
      <c r="M132">
        <f t="shared" si="2"/>
        <v>0</v>
      </c>
    </row>
    <row r="133" spans="2:13" x14ac:dyDescent="0.25">
      <c r="B133">
        <v>132</v>
      </c>
      <c r="C133">
        <v>3250000</v>
      </c>
      <c r="D133">
        <v>5</v>
      </c>
      <c r="E133">
        <v>5</v>
      </c>
      <c r="F133">
        <v>6494</v>
      </c>
      <c r="G133">
        <v>11945</v>
      </c>
      <c r="H133">
        <v>2007</v>
      </c>
      <c r="M133">
        <f t="shared" si="2"/>
        <v>0</v>
      </c>
    </row>
    <row r="134" spans="2:13" x14ac:dyDescent="0.25">
      <c r="B134">
        <v>133</v>
      </c>
      <c r="C134">
        <v>1998000</v>
      </c>
      <c r="D134">
        <v>3</v>
      </c>
      <c r="E134">
        <v>2.75</v>
      </c>
      <c r="F134">
        <v>3580</v>
      </c>
      <c r="G134">
        <v>17182</v>
      </c>
      <c r="H134">
        <v>1970</v>
      </c>
      <c r="M134">
        <f t="shared" si="2"/>
        <v>0</v>
      </c>
    </row>
    <row r="135" spans="2:13" x14ac:dyDescent="0.25">
      <c r="B135">
        <v>134</v>
      </c>
      <c r="C135">
        <v>379800</v>
      </c>
      <c r="D135">
        <v>2</v>
      </c>
      <c r="E135">
        <v>1.5</v>
      </c>
      <c r="F135">
        <v>1018</v>
      </c>
      <c r="G135">
        <v>92784</v>
      </c>
      <c r="H135">
        <v>1970</v>
      </c>
      <c r="M135">
        <f t="shared" si="2"/>
        <v>0</v>
      </c>
    </row>
    <row r="136" spans="2:13" x14ac:dyDescent="0.25">
      <c r="B136">
        <v>135</v>
      </c>
      <c r="C136">
        <v>1479800</v>
      </c>
      <c r="D136">
        <v>5</v>
      </c>
      <c r="E136">
        <v>4.5</v>
      </c>
      <c r="F136">
        <v>3770</v>
      </c>
      <c r="G136">
        <v>5667</v>
      </c>
      <c r="H136">
        <v>2017</v>
      </c>
      <c r="M136">
        <f t="shared" si="2"/>
        <v>0</v>
      </c>
    </row>
    <row r="137" spans="2:13" x14ac:dyDescent="0.25">
      <c r="B137">
        <v>136</v>
      </c>
      <c r="C137">
        <v>674950</v>
      </c>
      <c r="D137">
        <v>0</v>
      </c>
      <c r="G137">
        <v>20599</v>
      </c>
      <c r="I137">
        <v>1</v>
      </c>
      <c r="M137">
        <f t="shared" si="2"/>
        <v>0</v>
      </c>
    </row>
    <row r="138" spans="2:13" x14ac:dyDescent="0.25">
      <c r="B138">
        <v>137</v>
      </c>
      <c r="C138">
        <v>349950</v>
      </c>
      <c r="D138">
        <v>1</v>
      </c>
      <c r="E138">
        <v>1</v>
      </c>
      <c r="F138">
        <v>563</v>
      </c>
      <c r="H138">
        <v>1966</v>
      </c>
      <c r="L138">
        <v>1</v>
      </c>
      <c r="M138">
        <f t="shared" si="2"/>
        <v>1</v>
      </c>
    </row>
    <row r="139" spans="2:13" x14ac:dyDescent="0.25">
      <c r="B139">
        <v>138</v>
      </c>
      <c r="C139">
        <v>965000</v>
      </c>
      <c r="D139">
        <v>2</v>
      </c>
      <c r="E139">
        <v>2</v>
      </c>
      <c r="F139">
        <v>1132</v>
      </c>
      <c r="H139">
        <v>2008</v>
      </c>
      <c r="L139">
        <v>1</v>
      </c>
      <c r="M139">
        <f t="shared" si="2"/>
        <v>1</v>
      </c>
    </row>
    <row r="140" spans="2:13" x14ac:dyDescent="0.25">
      <c r="B140">
        <v>139</v>
      </c>
      <c r="C140">
        <v>2750000</v>
      </c>
      <c r="D140">
        <v>4</v>
      </c>
      <c r="E140">
        <v>4.25</v>
      </c>
      <c r="F140">
        <v>6340</v>
      </c>
      <c r="G140">
        <v>8740</v>
      </c>
      <c r="H140">
        <v>2008</v>
      </c>
      <c r="M140">
        <f t="shared" si="2"/>
        <v>0</v>
      </c>
    </row>
    <row r="141" spans="2:13" x14ac:dyDescent="0.25">
      <c r="B141">
        <v>140</v>
      </c>
      <c r="C141">
        <v>1350000</v>
      </c>
      <c r="D141">
        <v>3</v>
      </c>
      <c r="E141">
        <v>2.5</v>
      </c>
      <c r="F141">
        <v>3030</v>
      </c>
      <c r="G141">
        <v>8662</v>
      </c>
      <c r="H141">
        <v>1987</v>
      </c>
      <c r="M141">
        <f t="shared" si="2"/>
        <v>0</v>
      </c>
    </row>
    <row r="142" spans="2:13" x14ac:dyDescent="0.25">
      <c r="B142">
        <v>141</v>
      </c>
      <c r="C142">
        <v>399888</v>
      </c>
      <c r="D142">
        <v>2</v>
      </c>
      <c r="E142">
        <v>1</v>
      </c>
      <c r="F142">
        <v>1010</v>
      </c>
      <c r="H142">
        <v>2001</v>
      </c>
      <c r="L142">
        <v>1</v>
      </c>
      <c r="M142">
        <f t="shared" si="2"/>
        <v>1</v>
      </c>
    </row>
    <row r="143" spans="2:13" x14ac:dyDescent="0.25">
      <c r="B143">
        <v>142</v>
      </c>
      <c r="C143">
        <v>3699000</v>
      </c>
      <c r="D143">
        <v>5</v>
      </c>
      <c r="E143">
        <v>5.25</v>
      </c>
      <c r="F143">
        <v>6348</v>
      </c>
      <c r="G143">
        <v>12210</v>
      </c>
      <c r="H143">
        <v>2009</v>
      </c>
      <c r="M143">
        <f t="shared" si="2"/>
        <v>0</v>
      </c>
    </row>
    <row r="144" spans="2:13" x14ac:dyDescent="0.25">
      <c r="B144">
        <v>143</v>
      </c>
      <c r="C144">
        <v>891990</v>
      </c>
      <c r="D144">
        <v>3</v>
      </c>
      <c r="E144">
        <v>3</v>
      </c>
      <c r="F144">
        <v>1796</v>
      </c>
      <c r="G144">
        <v>1</v>
      </c>
      <c r="H144">
        <v>2017</v>
      </c>
      <c r="L144">
        <v>1</v>
      </c>
      <c r="M144">
        <f t="shared" si="2"/>
        <v>1</v>
      </c>
    </row>
    <row r="145" spans="2:13" x14ac:dyDescent="0.25">
      <c r="B145">
        <v>144</v>
      </c>
      <c r="C145">
        <v>3298000</v>
      </c>
      <c r="D145">
        <v>5</v>
      </c>
      <c r="E145">
        <v>4.5</v>
      </c>
      <c r="F145">
        <v>9116</v>
      </c>
      <c r="G145">
        <v>48787</v>
      </c>
      <c r="H145">
        <v>1955</v>
      </c>
      <c r="M145">
        <f t="shared" si="2"/>
        <v>0</v>
      </c>
    </row>
    <row r="146" spans="2:13" x14ac:dyDescent="0.25">
      <c r="B146">
        <v>145</v>
      </c>
      <c r="C146">
        <v>1049000</v>
      </c>
      <c r="D146">
        <v>4</v>
      </c>
      <c r="E146">
        <v>2.5</v>
      </c>
      <c r="F146">
        <v>2150</v>
      </c>
      <c r="G146">
        <v>7707</v>
      </c>
      <c r="H146">
        <v>1975</v>
      </c>
      <c r="M146">
        <f t="shared" si="2"/>
        <v>0</v>
      </c>
    </row>
    <row r="147" spans="2:13" x14ac:dyDescent="0.25">
      <c r="B147">
        <v>146</v>
      </c>
      <c r="C147">
        <v>9988000</v>
      </c>
      <c r="D147">
        <v>5</v>
      </c>
      <c r="E147">
        <v>5.75</v>
      </c>
      <c r="F147">
        <v>14140</v>
      </c>
      <c r="G147">
        <v>71936</v>
      </c>
      <c r="H147">
        <v>2003</v>
      </c>
      <c r="M147">
        <f t="shared" si="2"/>
        <v>0</v>
      </c>
    </row>
    <row r="148" spans="2:13" x14ac:dyDescent="0.25">
      <c r="B148">
        <v>147</v>
      </c>
      <c r="C148">
        <v>2490000</v>
      </c>
      <c r="D148">
        <v>6</v>
      </c>
      <c r="E148">
        <v>4.5</v>
      </c>
      <c r="F148">
        <v>5400</v>
      </c>
      <c r="G148">
        <v>10500</v>
      </c>
      <c r="H148">
        <v>2010</v>
      </c>
      <c r="M148">
        <f t="shared" si="2"/>
        <v>0</v>
      </c>
    </row>
    <row r="149" spans="2:13" x14ac:dyDescent="0.25">
      <c r="B149">
        <v>148</v>
      </c>
      <c r="C149">
        <v>15780000</v>
      </c>
      <c r="D149">
        <v>0</v>
      </c>
      <c r="G149">
        <v>76309</v>
      </c>
      <c r="I149">
        <v>1</v>
      </c>
      <c r="M149">
        <f t="shared" si="2"/>
        <v>0</v>
      </c>
    </row>
    <row r="150" spans="2:13" x14ac:dyDescent="0.25">
      <c r="B150">
        <v>149</v>
      </c>
      <c r="C150">
        <v>3898000</v>
      </c>
      <c r="D150">
        <v>5</v>
      </c>
      <c r="E150">
        <v>4.25</v>
      </c>
      <c r="F150">
        <v>5450</v>
      </c>
      <c r="G150">
        <v>14132</v>
      </c>
      <c r="H150">
        <v>2007</v>
      </c>
      <c r="M150">
        <f t="shared" si="2"/>
        <v>0</v>
      </c>
    </row>
    <row r="151" spans="2:13" x14ac:dyDescent="0.25">
      <c r="B151">
        <v>150</v>
      </c>
      <c r="C151">
        <v>1398000</v>
      </c>
      <c r="D151">
        <v>0</v>
      </c>
      <c r="G151">
        <v>46036</v>
      </c>
      <c r="I151">
        <v>1</v>
      </c>
      <c r="M151">
        <f t="shared" si="2"/>
        <v>0</v>
      </c>
    </row>
    <row r="152" spans="2:13" x14ac:dyDescent="0.25">
      <c r="B152">
        <v>151</v>
      </c>
      <c r="C152">
        <v>799000</v>
      </c>
      <c r="D152">
        <v>3</v>
      </c>
      <c r="E152">
        <v>2</v>
      </c>
      <c r="F152">
        <v>1250</v>
      </c>
      <c r="G152">
        <v>7585</v>
      </c>
      <c r="H152">
        <v>1965</v>
      </c>
      <c r="M152">
        <f t="shared" si="2"/>
        <v>0</v>
      </c>
    </row>
    <row r="153" spans="2:13" x14ac:dyDescent="0.25">
      <c r="B153">
        <v>152</v>
      </c>
      <c r="C153">
        <v>1649995</v>
      </c>
      <c r="D153">
        <v>6</v>
      </c>
      <c r="E153">
        <v>3.25</v>
      </c>
      <c r="F153">
        <v>4194</v>
      </c>
      <c r="G153">
        <v>8823</v>
      </c>
      <c r="H153">
        <v>2017</v>
      </c>
      <c r="M153">
        <f t="shared" si="2"/>
        <v>0</v>
      </c>
    </row>
    <row r="154" spans="2:13" x14ac:dyDescent="0.25">
      <c r="B154">
        <v>153</v>
      </c>
      <c r="C154">
        <v>1239000</v>
      </c>
      <c r="D154">
        <v>8</v>
      </c>
      <c r="E154">
        <v>3.25</v>
      </c>
      <c r="F154">
        <v>3820</v>
      </c>
      <c r="G154">
        <v>9223</v>
      </c>
      <c r="H154">
        <v>1958</v>
      </c>
      <c r="M154">
        <f t="shared" si="2"/>
        <v>0</v>
      </c>
    </row>
    <row r="155" spans="2:13" x14ac:dyDescent="0.25">
      <c r="B155">
        <v>154</v>
      </c>
      <c r="C155">
        <v>869900</v>
      </c>
      <c r="D155">
        <v>3</v>
      </c>
      <c r="E155">
        <v>2.75</v>
      </c>
      <c r="F155">
        <v>1753</v>
      </c>
      <c r="H155">
        <v>2017</v>
      </c>
      <c r="L155">
        <v>1</v>
      </c>
      <c r="M155">
        <f t="shared" si="2"/>
        <v>1</v>
      </c>
    </row>
    <row r="156" spans="2:13" x14ac:dyDescent="0.25">
      <c r="B156">
        <v>155</v>
      </c>
      <c r="C156">
        <v>939900</v>
      </c>
      <c r="D156">
        <v>4</v>
      </c>
      <c r="E156">
        <v>3</v>
      </c>
      <c r="F156">
        <v>2059</v>
      </c>
      <c r="H156">
        <v>2017</v>
      </c>
      <c r="L156">
        <v>1</v>
      </c>
      <c r="M156">
        <f t="shared" si="2"/>
        <v>1</v>
      </c>
    </row>
    <row r="157" spans="2:13" x14ac:dyDescent="0.25">
      <c r="B157">
        <v>156</v>
      </c>
      <c r="C157">
        <v>924900</v>
      </c>
      <c r="D157">
        <v>4</v>
      </c>
      <c r="E157">
        <v>3</v>
      </c>
      <c r="F157">
        <v>2059</v>
      </c>
      <c r="H157">
        <v>2017</v>
      </c>
      <c r="L157">
        <v>1</v>
      </c>
      <c r="M157">
        <f t="shared" si="2"/>
        <v>1</v>
      </c>
    </row>
    <row r="158" spans="2:13" x14ac:dyDescent="0.25">
      <c r="B158">
        <v>157</v>
      </c>
      <c r="C158">
        <v>4500000</v>
      </c>
      <c r="D158">
        <v>4</v>
      </c>
      <c r="E158">
        <v>3</v>
      </c>
      <c r="F158">
        <v>5060</v>
      </c>
      <c r="G158">
        <v>47153</v>
      </c>
      <c r="H158">
        <v>1984</v>
      </c>
      <c r="M158">
        <f t="shared" si="2"/>
        <v>0</v>
      </c>
    </row>
    <row r="159" spans="2:13" x14ac:dyDescent="0.25">
      <c r="B159">
        <v>158</v>
      </c>
      <c r="C159">
        <v>1649999</v>
      </c>
      <c r="D159">
        <v>5</v>
      </c>
      <c r="E159">
        <v>3.75</v>
      </c>
      <c r="F159">
        <v>3982</v>
      </c>
      <c r="G159">
        <v>34830</v>
      </c>
      <c r="H159">
        <v>1962</v>
      </c>
      <c r="M159">
        <f t="shared" si="2"/>
        <v>0</v>
      </c>
    </row>
    <row r="160" spans="2:13" x14ac:dyDescent="0.25">
      <c r="B160">
        <v>159</v>
      </c>
      <c r="C160">
        <v>2100000</v>
      </c>
      <c r="D160">
        <v>4</v>
      </c>
      <c r="E160">
        <v>3.25</v>
      </c>
      <c r="F160">
        <v>4881</v>
      </c>
      <c r="G160">
        <v>47916</v>
      </c>
      <c r="H160">
        <v>1983</v>
      </c>
      <c r="M160">
        <f t="shared" si="2"/>
        <v>0</v>
      </c>
    </row>
    <row r="161" spans="2:13" x14ac:dyDescent="0.25">
      <c r="B161">
        <v>160</v>
      </c>
      <c r="C161">
        <v>1649000</v>
      </c>
      <c r="D161">
        <v>5</v>
      </c>
      <c r="E161">
        <v>3</v>
      </c>
      <c r="F161">
        <v>3970</v>
      </c>
      <c r="G161">
        <v>24011</v>
      </c>
      <c r="H161">
        <v>1980</v>
      </c>
      <c r="M161">
        <f t="shared" si="2"/>
        <v>0</v>
      </c>
    </row>
    <row r="162" spans="2:13" x14ac:dyDescent="0.25">
      <c r="B162">
        <v>161</v>
      </c>
      <c r="C162">
        <v>625000</v>
      </c>
      <c r="D162">
        <v>0</v>
      </c>
      <c r="G162">
        <v>18200</v>
      </c>
      <c r="I162">
        <v>1</v>
      </c>
      <c r="M162">
        <f t="shared" si="2"/>
        <v>0</v>
      </c>
    </row>
    <row r="163" spans="2:13" x14ac:dyDescent="0.25">
      <c r="B163">
        <v>162</v>
      </c>
      <c r="C163">
        <v>625000</v>
      </c>
      <c r="D163">
        <v>3</v>
      </c>
      <c r="E163">
        <v>1.75</v>
      </c>
      <c r="F163">
        <v>1180</v>
      </c>
      <c r="G163">
        <v>12400</v>
      </c>
      <c r="H163">
        <v>1966</v>
      </c>
      <c r="M163">
        <f t="shared" si="2"/>
        <v>0</v>
      </c>
    </row>
    <row r="164" spans="2:13" x14ac:dyDescent="0.25">
      <c r="B164">
        <v>163</v>
      </c>
      <c r="C164">
        <v>1250000</v>
      </c>
      <c r="D164">
        <v>0</v>
      </c>
      <c r="G164">
        <v>99113</v>
      </c>
      <c r="I164">
        <v>1</v>
      </c>
      <c r="M164">
        <f t="shared" si="2"/>
        <v>0</v>
      </c>
    </row>
    <row r="165" spans="2:13" x14ac:dyDescent="0.25">
      <c r="B165">
        <v>164</v>
      </c>
      <c r="C165">
        <v>2398000</v>
      </c>
      <c r="D165">
        <v>5</v>
      </c>
      <c r="E165">
        <v>4.5</v>
      </c>
      <c r="F165">
        <v>5300</v>
      </c>
      <c r="G165">
        <v>33150</v>
      </c>
      <c r="H165">
        <v>1970</v>
      </c>
      <c r="M165">
        <f t="shared" si="2"/>
        <v>0</v>
      </c>
    </row>
    <row r="166" spans="2:13" x14ac:dyDescent="0.25">
      <c r="B166">
        <v>165</v>
      </c>
      <c r="C166">
        <v>2745000</v>
      </c>
      <c r="D166">
        <v>5</v>
      </c>
      <c r="E166">
        <v>5.25</v>
      </c>
      <c r="F166">
        <v>8058</v>
      </c>
      <c r="G166">
        <v>63160</v>
      </c>
      <c r="H166">
        <v>1976</v>
      </c>
      <c r="M166">
        <f t="shared" si="2"/>
        <v>0</v>
      </c>
    </row>
    <row r="167" spans="2:13" x14ac:dyDescent="0.25">
      <c r="B167">
        <v>166</v>
      </c>
      <c r="C167">
        <v>868000</v>
      </c>
      <c r="D167">
        <v>0</v>
      </c>
      <c r="G167">
        <v>6812</v>
      </c>
      <c r="I167">
        <v>1</v>
      </c>
      <c r="M167">
        <f t="shared" si="2"/>
        <v>0</v>
      </c>
    </row>
    <row r="168" spans="2:13" x14ac:dyDescent="0.25">
      <c r="B168">
        <v>167</v>
      </c>
      <c r="C168">
        <v>225000</v>
      </c>
      <c r="D168">
        <v>0</v>
      </c>
      <c r="G168">
        <v>30280</v>
      </c>
      <c r="I168">
        <v>1</v>
      </c>
      <c r="M168">
        <f t="shared" si="2"/>
        <v>0</v>
      </c>
    </row>
    <row r="169" spans="2:13" x14ac:dyDescent="0.25">
      <c r="B169">
        <v>168</v>
      </c>
      <c r="C169">
        <v>1850000</v>
      </c>
      <c r="D169">
        <v>4</v>
      </c>
      <c r="E169">
        <v>3.25</v>
      </c>
      <c r="F169">
        <v>4070</v>
      </c>
      <c r="G169">
        <v>9768</v>
      </c>
      <c r="H169">
        <v>1998</v>
      </c>
      <c r="M169">
        <f t="shared" si="2"/>
        <v>0</v>
      </c>
    </row>
    <row r="170" spans="2:13" x14ac:dyDescent="0.25">
      <c r="B170">
        <v>169</v>
      </c>
      <c r="C170">
        <v>696890</v>
      </c>
      <c r="D170">
        <v>0</v>
      </c>
      <c r="G170">
        <v>5995</v>
      </c>
      <c r="I170">
        <v>1</v>
      </c>
      <c r="M170">
        <f t="shared" si="2"/>
        <v>0</v>
      </c>
    </row>
    <row r="171" spans="2:13" x14ac:dyDescent="0.25">
      <c r="B171">
        <v>170</v>
      </c>
      <c r="C171">
        <v>689000</v>
      </c>
      <c r="D171">
        <v>0</v>
      </c>
      <c r="G171">
        <v>55162</v>
      </c>
      <c r="I171">
        <v>1</v>
      </c>
      <c r="M171">
        <f t="shared" si="2"/>
        <v>0</v>
      </c>
    </row>
    <row r="172" spans="2:13" x14ac:dyDescent="0.25">
      <c r="B172">
        <v>171</v>
      </c>
      <c r="C172">
        <v>1250000</v>
      </c>
      <c r="D172">
        <v>5</v>
      </c>
      <c r="E172">
        <v>4.25</v>
      </c>
      <c r="F172">
        <v>2570</v>
      </c>
      <c r="G172">
        <v>31222</v>
      </c>
      <c r="H172">
        <v>1965</v>
      </c>
      <c r="M172">
        <f t="shared" si="2"/>
        <v>0</v>
      </c>
    </row>
    <row r="173" spans="2:13" x14ac:dyDescent="0.25">
      <c r="B173">
        <v>172</v>
      </c>
      <c r="C173">
        <v>1575000</v>
      </c>
      <c r="D173">
        <v>4</v>
      </c>
      <c r="E173">
        <v>3.5</v>
      </c>
      <c r="F173">
        <v>2768</v>
      </c>
      <c r="G173">
        <v>20971</v>
      </c>
      <c r="H173">
        <v>1990</v>
      </c>
      <c r="M173">
        <f t="shared" si="2"/>
        <v>0</v>
      </c>
    </row>
    <row r="174" spans="2:13" x14ac:dyDescent="0.25">
      <c r="B174">
        <v>173</v>
      </c>
      <c r="C174">
        <v>769000</v>
      </c>
      <c r="D174">
        <v>3</v>
      </c>
      <c r="E174">
        <v>1.75</v>
      </c>
      <c r="F174">
        <v>1680</v>
      </c>
      <c r="G174">
        <v>18000</v>
      </c>
      <c r="H174">
        <v>1959</v>
      </c>
      <c r="M174">
        <f t="shared" si="2"/>
        <v>0</v>
      </c>
    </row>
    <row r="175" spans="2:13" x14ac:dyDescent="0.25">
      <c r="B175">
        <v>174</v>
      </c>
      <c r="C175">
        <v>200000</v>
      </c>
      <c r="D175">
        <v>0</v>
      </c>
      <c r="G175">
        <v>8884</v>
      </c>
      <c r="I175">
        <v>1</v>
      </c>
      <c r="M175">
        <f t="shared" si="2"/>
        <v>0</v>
      </c>
    </row>
    <row r="176" spans="2:13" x14ac:dyDescent="0.25">
      <c r="B176">
        <v>175</v>
      </c>
      <c r="C176">
        <v>6888000</v>
      </c>
      <c r="D176">
        <v>6</v>
      </c>
      <c r="E176">
        <v>6.5</v>
      </c>
      <c r="F176">
        <v>10088</v>
      </c>
      <c r="G176">
        <v>131244</v>
      </c>
      <c r="H176">
        <v>2001</v>
      </c>
      <c r="M176">
        <f t="shared" si="2"/>
        <v>0</v>
      </c>
    </row>
    <row r="177" spans="2:13" x14ac:dyDescent="0.25">
      <c r="B177">
        <v>176</v>
      </c>
      <c r="C177">
        <v>1495555</v>
      </c>
      <c r="D177">
        <v>4</v>
      </c>
      <c r="E177">
        <v>3.25</v>
      </c>
      <c r="F177">
        <v>2700</v>
      </c>
      <c r="G177">
        <v>4325</v>
      </c>
      <c r="H177">
        <v>2017</v>
      </c>
      <c r="M177">
        <f t="shared" si="2"/>
        <v>0</v>
      </c>
    </row>
    <row r="178" spans="2:13" x14ac:dyDescent="0.25">
      <c r="B178">
        <v>177</v>
      </c>
      <c r="C178">
        <v>3488888</v>
      </c>
      <c r="D178">
        <v>5</v>
      </c>
      <c r="E178">
        <v>5</v>
      </c>
      <c r="F178">
        <v>6369</v>
      </c>
      <c r="G178">
        <v>35718</v>
      </c>
      <c r="H178">
        <v>2017</v>
      </c>
      <c r="M178">
        <f t="shared" si="2"/>
        <v>0</v>
      </c>
    </row>
    <row r="179" spans="2:13" x14ac:dyDescent="0.25">
      <c r="B179">
        <v>178</v>
      </c>
      <c r="C179">
        <v>3188888</v>
      </c>
      <c r="D179">
        <v>5</v>
      </c>
      <c r="E179">
        <v>4</v>
      </c>
      <c r="F179">
        <v>5927</v>
      </c>
      <c r="G179">
        <v>34939</v>
      </c>
      <c r="H179">
        <v>2017</v>
      </c>
      <c r="M179">
        <f t="shared" si="2"/>
        <v>0</v>
      </c>
    </row>
    <row r="180" spans="2:13" x14ac:dyDescent="0.25">
      <c r="B180">
        <v>179</v>
      </c>
      <c r="C180">
        <v>1898000</v>
      </c>
      <c r="D180">
        <v>3</v>
      </c>
      <c r="E180">
        <v>2.5</v>
      </c>
      <c r="F180">
        <v>2750</v>
      </c>
      <c r="G180">
        <v>29129</v>
      </c>
      <c r="H180">
        <v>1930</v>
      </c>
      <c r="M180">
        <f t="shared" si="2"/>
        <v>0</v>
      </c>
    </row>
    <row r="181" spans="2:13" x14ac:dyDescent="0.25">
      <c r="B181">
        <v>180</v>
      </c>
      <c r="C181">
        <v>2400000</v>
      </c>
      <c r="D181">
        <v>0</v>
      </c>
      <c r="G181">
        <v>27084</v>
      </c>
      <c r="I181">
        <v>1</v>
      </c>
      <c r="M181">
        <f t="shared" si="2"/>
        <v>0</v>
      </c>
    </row>
    <row r="182" spans="2:13" x14ac:dyDescent="0.25">
      <c r="B182">
        <v>181</v>
      </c>
      <c r="C182">
        <v>1300000</v>
      </c>
      <c r="D182">
        <v>4</v>
      </c>
      <c r="E182">
        <v>4</v>
      </c>
      <c r="F182">
        <v>3240</v>
      </c>
      <c r="G182">
        <v>22651</v>
      </c>
      <c r="H182">
        <v>1996</v>
      </c>
      <c r="M182">
        <f t="shared" si="2"/>
        <v>0</v>
      </c>
    </row>
    <row r="183" spans="2:13" x14ac:dyDescent="0.25">
      <c r="B183">
        <v>182</v>
      </c>
      <c r="C183">
        <v>2476995</v>
      </c>
      <c r="D183">
        <v>7</v>
      </c>
      <c r="E183">
        <v>5.5</v>
      </c>
      <c r="G183">
        <v>15921</v>
      </c>
      <c r="H183">
        <v>2017</v>
      </c>
      <c r="K183">
        <v>1</v>
      </c>
      <c r="M183">
        <f t="shared" si="2"/>
        <v>1</v>
      </c>
    </row>
    <row r="184" spans="2:13" x14ac:dyDescent="0.25">
      <c r="B184">
        <v>183</v>
      </c>
      <c r="C184">
        <v>15000000</v>
      </c>
      <c r="D184">
        <v>5</v>
      </c>
      <c r="E184">
        <v>6.75</v>
      </c>
      <c r="F184">
        <v>15975</v>
      </c>
      <c r="G184">
        <v>50397</v>
      </c>
      <c r="H184">
        <v>2005</v>
      </c>
      <c r="M184">
        <f t="shared" si="2"/>
        <v>0</v>
      </c>
    </row>
    <row r="185" spans="2:13" x14ac:dyDescent="0.25">
      <c r="B185">
        <v>184</v>
      </c>
      <c r="C185">
        <v>1988888</v>
      </c>
      <c r="D185">
        <v>4</v>
      </c>
      <c r="E185">
        <v>2</v>
      </c>
      <c r="F185">
        <v>2000</v>
      </c>
      <c r="G185">
        <v>41831</v>
      </c>
      <c r="H185">
        <v>1956</v>
      </c>
      <c r="M185">
        <f t="shared" si="2"/>
        <v>0</v>
      </c>
    </row>
    <row r="186" spans="2:13" x14ac:dyDescent="0.25">
      <c r="B186">
        <v>185</v>
      </c>
      <c r="C186">
        <v>2880000</v>
      </c>
      <c r="D186">
        <v>6</v>
      </c>
      <c r="E186">
        <v>5.5</v>
      </c>
      <c r="F186">
        <v>5970</v>
      </c>
      <c r="G186">
        <v>16206</v>
      </c>
      <c r="H186">
        <v>2015</v>
      </c>
      <c r="M186">
        <f t="shared" si="2"/>
        <v>0</v>
      </c>
    </row>
    <row r="187" spans="2:13" x14ac:dyDescent="0.25">
      <c r="B187">
        <v>186</v>
      </c>
      <c r="C187">
        <v>2200000</v>
      </c>
      <c r="D187">
        <v>0</v>
      </c>
      <c r="G187">
        <v>22750</v>
      </c>
      <c r="I187">
        <v>1</v>
      </c>
      <c r="M187">
        <f t="shared" si="2"/>
        <v>0</v>
      </c>
    </row>
    <row r="188" spans="2:13" x14ac:dyDescent="0.25">
      <c r="B188">
        <v>187</v>
      </c>
      <c r="C188">
        <v>10800000</v>
      </c>
      <c r="D188">
        <v>0</v>
      </c>
      <c r="G188">
        <v>148205</v>
      </c>
      <c r="I188">
        <v>1</v>
      </c>
      <c r="M188">
        <f t="shared" si="2"/>
        <v>0</v>
      </c>
    </row>
    <row r="189" spans="2:13" x14ac:dyDescent="0.25">
      <c r="B189">
        <v>188</v>
      </c>
      <c r="C189">
        <v>1485000</v>
      </c>
      <c r="D189">
        <v>0</v>
      </c>
      <c r="G189">
        <v>13000</v>
      </c>
      <c r="I189">
        <v>1</v>
      </c>
      <c r="M189">
        <f t="shared" si="2"/>
        <v>0</v>
      </c>
    </row>
    <row r="190" spans="2:13" x14ac:dyDescent="0.25">
      <c r="B190">
        <v>189</v>
      </c>
      <c r="C190">
        <v>1705000</v>
      </c>
      <c r="D190">
        <v>0</v>
      </c>
      <c r="G190">
        <v>22750</v>
      </c>
      <c r="I190">
        <v>1</v>
      </c>
      <c r="M190">
        <f t="shared" si="2"/>
        <v>0</v>
      </c>
    </row>
    <row r="191" spans="2:13" x14ac:dyDescent="0.25">
      <c r="B191">
        <v>190</v>
      </c>
      <c r="C191">
        <v>1210000</v>
      </c>
      <c r="D191">
        <v>0</v>
      </c>
      <c r="G191">
        <v>13000</v>
      </c>
      <c r="I191">
        <v>1</v>
      </c>
      <c r="M191">
        <f t="shared" si="2"/>
        <v>0</v>
      </c>
    </row>
    <row r="192" spans="2:13" x14ac:dyDescent="0.25">
      <c r="B192">
        <v>191</v>
      </c>
      <c r="C192">
        <v>1430000</v>
      </c>
      <c r="D192">
        <v>0</v>
      </c>
      <c r="G192">
        <v>22750</v>
      </c>
      <c r="I192">
        <v>1</v>
      </c>
      <c r="M192">
        <f t="shared" si="2"/>
        <v>0</v>
      </c>
    </row>
    <row r="193" spans="2:13" x14ac:dyDescent="0.25">
      <c r="B193">
        <v>192</v>
      </c>
      <c r="C193">
        <v>1870000</v>
      </c>
      <c r="D193">
        <v>0</v>
      </c>
      <c r="G193">
        <v>22750</v>
      </c>
      <c r="I193">
        <v>1</v>
      </c>
      <c r="M193">
        <f t="shared" si="2"/>
        <v>0</v>
      </c>
    </row>
    <row r="194" spans="2:13" x14ac:dyDescent="0.25">
      <c r="B194">
        <v>193</v>
      </c>
      <c r="C194">
        <v>1980000</v>
      </c>
      <c r="D194">
        <v>0</v>
      </c>
      <c r="G194">
        <v>22750</v>
      </c>
      <c r="I194">
        <v>1</v>
      </c>
      <c r="M194">
        <f t="shared" si="2"/>
        <v>0</v>
      </c>
    </row>
    <row r="195" spans="2:13" x14ac:dyDescent="0.25">
      <c r="B195">
        <v>194</v>
      </c>
      <c r="C195">
        <v>6500000</v>
      </c>
      <c r="D195">
        <v>0</v>
      </c>
      <c r="G195">
        <v>135278</v>
      </c>
      <c r="I195">
        <v>1</v>
      </c>
      <c r="M195">
        <f t="shared" ref="M195:M222" si="3">SUM(J195:L195)</f>
        <v>0</v>
      </c>
    </row>
    <row r="196" spans="2:13" x14ac:dyDescent="0.25">
      <c r="B196">
        <v>195</v>
      </c>
      <c r="C196">
        <v>949000</v>
      </c>
      <c r="D196">
        <v>4</v>
      </c>
      <c r="E196">
        <v>3</v>
      </c>
      <c r="F196">
        <v>2906</v>
      </c>
      <c r="G196">
        <v>8263</v>
      </c>
      <c r="H196">
        <v>1984</v>
      </c>
      <c r="M196">
        <f t="shared" si="3"/>
        <v>0</v>
      </c>
    </row>
    <row r="197" spans="2:13" x14ac:dyDescent="0.25">
      <c r="B197">
        <v>196</v>
      </c>
      <c r="C197">
        <v>2999995</v>
      </c>
      <c r="D197">
        <v>6</v>
      </c>
      <c r="E197">
        <v>4.5</v>
      </c>
      <c r="F197">
        <v>5761</v>
      </c>
      <c r="H197">
        <v>2017</v>
      </c>
      <c r="L197">
        <v>1</v>
      </c>
      <c r="M197">
        <f t="shared" si="3"/>
        <v>1</v>
      </c>
    </row>
    <row r="198" spans="2:13" x14ac:dyDescent="0.25">
      <c r="B198">
        <v>197</v>
      </c>
      <c r="C198">
        <v>1649995</v>
      </c>
      <c r="D198">
        <v>6</v>
      </c>
      <c r="E198">
        <v>3.5</v>
      </c>
      <c r="F198">
        <v>4194</v>
      </c>
      <c r="H198">
        <v>2017</v>
      </c>
      <c r="L198">
        <v>1</v>
      </c>
      <c r="M198">
        <f t="shared" si="3"/>
        <v>1</v>
      </c>
    </row>
    <row r="199" spans="2:13" x14ac:dyDescent="0.25">
      <c r="B199">
        <v>198</v>
      </c>
      <c r="C199">
        <v>792990</v>
      </c>
      <c r="D199">
        <v>2</v>
      </c>
      <c r="E199">
        <v>3.5</v>
      </c>
      <c r="H199">
        <v>2017</v>
      </c>
      <c r="K199">
        <v>1</v>
      </c>
      <c r="M199">
        <f t="shared" si="3"/>
        <v>1</v>
      </c>
    </row>
    <row r="200" spans="2:13" x14ac:dyDescent="0.25">
      <c r="B200">
        <v>199</v>
      </c>
      <c r="C200">
        <v>1649995</v>
      </c>
      <c r="D200">
        <v>6</v>
      </c>
      <c r="E200">
        <v>3.5</v>
      </c>
      <c r="F200">
        <v>4194</v>
      </c>
      <c r="L200">
        <v>1</v>
      </c>
      <c r="M200">
        <f t="shared" si="3"/>
        <v>1</v>
      </c>
    </row>
    <row r="201" spans="2:13" x14ac:dyDescent="0.25">
      <c r="B201">
        <v>200</v>
      </c>
      <c r="C201">
        <v>769990</v>
      </c>
      <c r="D201">
        <v>3</v>
      </c>
      <c r="E201">
        <v>3.5</v>
      </c>
      <c r="F201">
        <v>2002</v>
      </c>
      <c r="L201">
        <v>1</v>
      </c>
      <c r="M201">
        <f t="shared" si="3"/>
        <v>1</v>
      </c>
    </row>
    <row r="202" spans="2:13" x14ac:dyDescent="0.25">
      <c r="B202">
        <v>201</v>
      </c>
      <c r="C202">
        <v>891990</v>
      </c>
      <c r="D202">
        <v>3</v>
      </c>
      <c r="E202">
        <v>3.5</v>
      </c>
      <c r="F202">
        <v>1796</v>
      </c>
      <c r="L202">
        <v>1</v>
      </c>
      <c r="M202">
        <f t="shared" si="3"/>
        <v>1</v>
      </c>
    </row>
    <row r="203" spans="2:13" x14ac:dyDescent="0.25">
      <c r="B203">
        <v>202</v>
      </c>
      <c r="C203">
        <v>746990</v>
      </c>
      <c r="D203">
        <v>2</v>
      </c>
      <c r="E203">
        <v>2</v>
      </c>
      <c r="F203">
        <v>1378</v>
      </c>
      <c r="L203">
        <v>1</v>
      </c>
      <c r="M203">
        <f t="shared" si="3"/>
        <v>1</v>
      </c>
    </row>
    <row r="204" spans="2:13" x14ac:dyDescent="0.25">
      <c r="B204">
        <v>203</v>
      </c>
      <c r="C204">
        <v>740990</v>
      </c>
      <c r="D204">
        <v>2</v>
      </c>
      <c r="E204">
        <v>2</v>
      </c>
      <c r="F204">
        <v>1360</v>
      </c>
      <c r="L204">
        <v>1</v>
      </c>
      <c r="M204">
        <f t="shared" si="3"/>
        <v>1</v>
      </c>
    </row>
    <row r="205" spans="2:13" x14ac:dyDescent="0.25">
      <c r="B205">
        <v>204</v>
      </c>
      <c r="C205">
        <v>743990</v>
      </c>
      <c r="D205">
        <v>2</v>
      </c>
      <c r="E205">
        <v>2</v>
      </c>
      <c r="F205">
        <v>1378</v>
      </c>
      <c r="L205">
        <v>1</v>
      </c>
      <c r="M205">
        <f t="shared" si="3"/>
        <v>1</v>
      </c>
    </row>
    <row r="206" spans="2:13" x14ac:dyDescent="0.25">
      <c r="B206">
        <v>205</v>
      </c>
      <c r="C206">
        <v>739990</v>
      </c>
      <c r="D206">
        <v>2</v>
      </c>
      <c r="E206">
        <v>2</v>
      </c>
      <c r="F206">
        <v>1360</v>
      </c>
      <c r="L206">
        <v>1</v>
      </c>
      <c r="M206">
        <f t="shared" si="3"/>
        <v>1</v>
      </c>
    </row>
    <row r="207" spans="2:13" x14ac:dyDescent="0.25">
      <c r="B207">
        <v>206</v>
      </c>
      <c r="C207">
        <v>699990</v>
      </c>
      <c r="D207">
        <v>2</v>
      </c>
      <c r="E207">
        <v>2</v>
      </c>
      <c r="F207">
        <v>1378</v>
      </c>
      <c r="L207">
        <v>1</v>
      </c>
      <c r="M207">
        <f t="shared" si="3"/>
        <v>1</v>
      </c>
    </row>
    <row r="208" spans="2:13" x14ac:dyDescent="0.25">
      <c r="B208">
        <v>207</v>
      </c>
      <c r="C208">
        <v>864990</v>
      </c>
      <c r="D208">
        <v>3</v>
      </c>
      <c r="E208">
        <v>3</v>
      </c>
      <c r="F208">
        <v>1828</v>
      </c>
      <c r="L208">
        <v>1</v>
      </c>
      <c r="M208">
        <f t="shared" si="3"/>
        <v>1</v>
      </c>
    </row>
    <row r="209" spans="2:13" x14ac:dyDescent="0.25">
      <c r="B209">
        <v>208</v>
      </c>
      <c r="C209">
        <v>854990</v>
      </c>
      <c r="D209">
        <v>3</v>
      </c>
      <c r="E209">
        <v>3</v>
      </c>
      <c r="F209">
        <v>1832</v>
      </c>
      <c r="L209">
        <v>1</v>
      </c>
      <c r="M209">
        <f t="shared" si="3"/>
        <v>1</v>
      </c>
    </row>
    <row r="210" spans="2:13" x14ac:dyDescent="0.25">
      <c r="B210">
        <v>209</v>
      </c>
      <c r="C210">
        <v>849990</v>
      </c>
      <c r="D210">
        <v>3</v>
      </c>
      <c r="E210">
        <v>3.5</v>
      </c>
      <c r="F210">
        <v>2014</v>
      </c>
      <c r="L210">
        <v>1</v>
      </c>
      <c r="M210">
        <f t="shared" si="3"/>
        <v>1</v>
      </c>
    </row>
    <row r="211" spans="2:13" x14ac:dyDescent="0.25">
      <c r="B211">
        <v>210</v>
      </c>
      <c r="C211">
        <v>792990</v>
      </c>
      <c r="D211">
        <v>2</v>
      </c>
      <c r="E211">
        <v>3.5</v>
      </c>
      <c r="F211">
        <v>1802</v>
      </c>
      <c r="L211">
        <v>1</v>
      </c>
      <c r="M211">
        <f t="shared" si="3"/>
        <v>1</v>
      </c>
    </row>
    <row r="212" spans="2:13" x14ac:dyDescent="0.25">
      <c r="B212">
        <v>211</v>
      </c>
      <c r="C212">
        <v>921900</v>
      </c>
      <c r="D212">
        <v>4</v>
      </c>
      <c r="E212">
        <v>3</v>
      </c>
      <c r="F212">
        <v>2059</v>
      </c>
      <c r="L212">
        <v>1</v>
      </c>
      <c r="M212">
        <f t="shared" si="3"/>
        <v>1</v>
      </c>
    </row>
    <row r="213" spans="2:13" x14ac:dyDescent="0.25">
      <c r="B213">
        <v>212</v>
      </c>
      <c r="C213">
        <v>869900</v>
      </c>
      <c r="D213">
        <v>3</v>
      </c>
      <c r="E213">
        <v>2.5</v>
      </c>
      <c r="F213">
        <v>1759</v>
      </c>
      <c r="L213">
        <v>1</v>
      </c>
      <c r="M213">
        <f t="shared" si="3"/>
        <v>1</v>
      </c>
    </row>
    <row r="214" spans="2:13" x14ac:dyDescent="0.25">
      <c r="B214">
        <v>213</v>
      </c>
      <c r="C214">
        <v>924900</v>
      </c>
      <c r="D214">
        <v>4</v>
      </c>
      <c r="E214">
        <v>3</v>
      </c>
      <c r="F214">
        <v>2059</v>
      </c>
      <c r="L214">
        <v>1</v>
      </c>
      <c r="M214">
        <f t="shared" si="3"/>
        <v>1</v>
      </c>
    </row>
    <row r="215" spans="2:13" x14ac:dyDescent="0.25">
      <c r="B215">
        <v>214</v>
      </c>
      <c r="C215">
        <v>849900</v>
      </c>
      <c r="D215">
        <v>3</v>
      </c>
      <c r="E215">
        <v>2.5</v>
      </c>
      <c r="F215">
        <v>1753</v>
      </c>
      <c r="L215">
        <v>1</v>
      </c>
      <c r="M215">
        <f t="shared" si="3"/>
        <v>1</v>
      </c>
    </row>
    <row r="216" spans="2:13" x14ac:dyDescent="0.25">
      <c r="B216">
        <v>215</v>
      </c>
      <c r="C216">
        <v>804990</v>
      </c>
      <c r="D216">
        <v>2</v>
      </c>
      <c r="E216">
        <v>2.5</v>
      </c>
      <c r="F216">
        <v>1805</v>
      </c>
      <c r="L216">
        <v>1</v>
      </c>
      <c r="M216">
        <f t="shared" si="3"/>
        <v>1</v>
      </c>
    </row>
    <row r="217" spans="2:13" x14ac:dyDescent="0.25">
      <c r="B217">
        <v>216</v>
      </c>
      <c r="C217">
        <v>734990</v>
      </c>
      <c r="D217">
        <v>2</v>
      </c>
      <c r="E217">
        <v>2</v>
      </c>
      <c r="F217">
        <v>1360</v>
      </c>
      <c r="L217">
        <v>1</v>
      </c>
      <c r="M217">
        <f t="shared" si="3"/>
        <v>1</v>
      </c>
    </row>
    <row r="218" spans="2:13" x14ac:dyDescent="0.25">
      <c r="B218">
        <v>217</v>
      </c>
      <c r="C218">
        <v>734990</v>
      </c>
      <c r="D218">
        <v>2</v>
      </c>
      <c r="E218">
        <v>2</v>
      </c>
      <c r="F218">
        <v>1378</v>
      </c>
      <c r="L218">
        <v>1</v>
      </c>
      <c r="M218">
        <f t="shared" si="3"/>
        <v>1</v>
      </c>
    </row>
    <row r="219" spans="2:13" x14ac:dyDescent="0.25">
      <c r="B219">
        <v>218</v>
      </c>
      <c r="C219">
        <v>804990</v>
      </c>
      <c r="D219">
        <v>3</v>
      </c>
      <c r="E219">
        <v>3.5</v>
      </c>
      <c r="F219">
        <v>1796</v>
      </c>
      <c r="L219">
        <v>1</v>
      </c>
      <c r="M219">
        <f t="shared" si="3"/>
        <v>1</v>
      </c>
    </row>
    <row r="220" spans="2:13" x14ac:dyDescent="0.25">
      <c r="B220">
        <v>219</v>
      </c>
      <c r="C220">
        <v>720990</v>
      </c>
      <c r="D220">
        <v>3</v>
      </c>
      <c r="E220">
        <v>2.5</v>
      </c>
      <c r="F220">
        <v>1578</v>
      </c>
      <c r="L220">
        <v>1</v>
      </c>
      <c r="M220">
        <f t="shared" si="3"/>
        <v>1</v>
      </c>
    </row>
    <row r="221" spans="2:13" x14ac:dyDescent="0.25">
      <c r="B221">
        <v>220</v>
      </c>
      <c r="C221">
        <v>649990</v>
      </c>
      <c r="D221">
        <v>2</v>
      </c>
      <c r="E221">
        <v>2.5</v>
      </c>
      <c r="F221">
        <v>1444</v>
      </c>
      <c r="L221">
        <v>1</v>
      </c>
      <c r="M221">
        <f t="shared" si="3"/>
        <v>1</v>
      </c>
    </row>
    <row r="222" spans="2:13" x14ac:dyDescent="0.25">
      <c r="B222">
        <v>221</v>
      </c>
      <c r="C222">
        <v>739990</v>
      </c>
      <c r="D222">
        <v>2</v>
      </c>
      <c r="E222">
        <v>2</v>
      </c>
      <c r="F222">
        <v>1360</v>
      </c>
      <c r="L222">
        <v>1</v>
      </c>
      <c r="M222">
        <f t="shared" si="3"/>
        <v>1</v>
      </c>
    </row>
    <row r="223" spans="2:13" x14ac:dyDescent="0.25">
      <c r="C223">
        <f t="shared" ref="C223:H223" si="4">COUNTBLANK(C1:C222)</f>
        <v>0</v>
      </c>
      <c r="D223">
        <f t="shared" si="4"/>
        <v>0</v>
      </c>
      <c r="E223">
        <f t="shared" si="4"/>
        <v>25</v>
      </c>
      <c r="F223">
        <f t="shared" si="4"/>
        <v>27</v>
      </c>
      <c r="G223">
        <f t="shared" si="4"/>
        <v>54</v>
      </c>
      <c r="H223">
        <f t="shared" si="4"/>
        <v>47</v>
      </c>
      <c r="I223">
        <f>COUNTA(I2:I222)</f>
        <v>25</v>
      </c>
      <c r="J223">
        <f>COUNTA(J2:J222)</f>
        <v>1</v>
      </c>
      <c r="K223">
        <f>COUNTA(K2:K222)</f>
        <v>3</v>
      </c>
      <c r="L223">
        <f>COUNTA(L2:L222)</f>
        <v>55</v>
      </c>
      <c r="M223">
        <f>SUM(I223:L223)</f>
        <v>84</v>
      </c>
    </row>
  </sheetData>
  <autoFilter ref="A1:AD223" xr:uid="{19C70DDC-F913-4A3A-8CC3-C4EBB22CE0B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0D5F-0FCF-4A97-B44B-CEAD251BBD82}">
  <dimension ref="A1:T141"/>
  <sheetViews>
    <sheetView topLeftCell="A7" zoomScale="85" zoomScaleNormal="85" workbookViewId="0">
      <selection activeCell="O5" sqref="O5"/>
    </sheetView>
  </sheetViews>
  <sheetFormatPr defaultRowHeight="15" x14ac:dyDescent="0.25"/>
  <sheetData>
    <row r="1" spans="1:20" x14ac:dyDescent="0.25">
      <c r="A1" s="37" t="s">
        <v>7</v>
      </c>
      <c r="B1" s="37"/>
      <c r="C1" s="37" t="s">
        <v>8</v>
      </c>
      <c r="D1" s="37"/>
      <c r="E1" s="37" t="s">
        <v>9</v>
      </c>
      <c r="F1" s="37"/>
      <c r="G1" s="37" t="s">
        <v>11</v>
      </c>
      <c r="H1" s="37"/>
      <c r="I1" s="37" t="s">
        <v>12</v>
      </c>
      <c r="J1" s="37"/>
      <c r="K1" s="37" t="s">
        <v>607</v>
      </c>
      <c r="L1" s="37"/>
      <c r="M1" s="37"/>
      <c r="N1" s="37" t="s">
        <v>571</v>
      </c>
      <c r="O1" s="37" t="s">
        <v>7</v>
      </c>
      <c r="P1" s="37" t="s">
        <v>8</v>
      </c>
      <c r="Q1" s="37" t="s">
        <v>9</v>
      </c>
      <c r="R1" s="37" t="s">
        <v>11</v>
      </c>
      <c r="S1" s="37" t="s">
        <v>12</v>
      </c>
      <c r="T1" s="37" t="s">
        <v>607</v>
      </c>
    </row>
    <row r="2" spans="1:20" x14ac:dyDescent="0.25">
      <c r="A2">
        <v>305000</v>
      </c>
      <c r="B2">
        <f>COUNTIF($O$2:$O$141,A2)</f>
        <v>1</v>
      </c>
      <c r="C2">
        <v>1</v>
      </c>
      <c r="D2">
        <f>COUNTIF($P$2:$P$141,C2)</f>
        <v>2</v>
      </c>
      <c r="E2">
        <v>1</v>
      </c>
      <c r="F2">
        <f>COUNTIF($Q$2:$Q$141,E2)</f>
        <v>4</v>
      </c>
      <c r="G2">
        <v>810</v>
      </c>
      <c r="H2">
        <f>COUNTIF($R$2:$R$141,G2)</f>
        <v>1</v>
      </c>
      <c r="I2" s="36">
        <v>1</v>
      </c>
      <c r="J2" s="36">
        <f>COUNTIF($S$2:$S$141,I2)</f>
        <v>3</v>
      </c>
      <c r="K2" s="36">
        <v>1</v>
      </c>
      <c r="L2" s="36">
        <f>COUNTIF($T$2:$T$141,K2)</f>
        <v>24</v>
      </c>
      <c r="N2">
        <v>1</v>
      </c>
      <c r="O2">
        <v>684500</v>
      </c>
      <c r="P2">
        <v>2</v>
      </c>
      <c r="Q2">
        <v>2</v>
      </c>
      <c r="R2">
        <v>1730</v>
      </c>
      <c r="S2">
        <v>2912</v>
      </c>
      <c r="T2">
        <v>39</v>
      </c>
    </row>
    <row r="3" spans="1:20" x14ac:dyDescent="0.25">
      <c r="A3">
        <v>339995</v>
      </c>
      <c r="B3">
        <f t="shared" ref="B3:B66" si="0">COUNTIF($O$2:$O$141,A3)</f>
        <v>1</v>
      </c>
      <c r="C3">
        <v>2</v>
      </c>
      <c r="D3">
        <f t="shared" ref="D3:D9" si="1">COUNTIF($P$2:$P$141,C3)</f>
        <v>15</v>
      </c>
      <c r="E3">
        <v>1.5</v>
      </c>
      <c r="F3">
        <f>COUNTIF($Q$2:$Q$141,E3)</f>
        <v>3</v>
      </c>
      <c r="G3">
        <v>889</v>
      </c>
      <c r="H3">
        <f t="shared" ref="H3:H66" si="2">COUNTIF($R$2:$R$141,G3)</f>
        <v>1</v>
      </c>
      <c r="I3">
        <v>2175</v>
      </c>
      <c r="J3">
        <f t="shared" ref="J3:J66" si="3">COUNTIF($S$2:$S$141,I3)</f>
        <v>1</v>
      </c>
      <c r="K3">
        <v>3</v>
      </c>
      <c r="L3">
        <f t="shared" ref="L3:L55" si="4">COUNTIF($T$2:$T$141,K3)</f>
        <v>1</v>
      </c>
      <c r="N3">
        <v>2</v>
      </c>
      <c r="O3">
        <v>449000</v>
      </c>
      <c r="P3">
        <v>1</v>
      </c>
      <c r="Q3">
        <v>1</v>
      </c>
      <c r="R3">
        <v>810</v>
      </c>
      <c r="S3">
        <v>74992</v>
      </c>
      <c r="T3">
        <v>38</v>
      </c>
    </row>
    <row r="4" spans="1:20" x14ac:dyDescent="0.25">
      <c r="A4">
        <v>359000</v>
      </c>
      <c r="B4">
        <f t="shared" si="0"/>
        <v>1</v>
      </c>
      <c r="C4">
        <v>3</v>
      </c>
      <c r="D4">
        <f t="shared" si="1"/>
        <v>28</v>
      </c>
      <c r="E4" s="36">
        <v>1.75</v>
      </c>
      <c r="F4" s="36">
        <f>COUNTIF($Q$2:$Q$141,E4)</f>
        <v>15</v>
      </c>
      <c r="G4">
        <v>978</v>
      </c>
      <c r="H4">
        <f t="shared" si="2"/>
        <v>1</v>
      </c>
      <c r="I4">
        <v>2634</v>
      </c>
      <c r="J4">
        <f t="shared" si="3"/>
        <v>1</v>
      </c>
      <c r="K4">
        <v>5</v>
      </c>
      <c r="L4">
        <f t="shared" si="4"/>
        <v>1</v>
      </c>
      <c r="N4">
        <v>3</v>
      </c>
      <c r="O4">
        <v>2298000</v>
      </c>
      <c r="P4">
        <v>5</v>
      </c>
      <c r="Q4">
        <v>3</v>
      </c>
      <c r="R4">
        <v>3530</v>
      </c>
      <c r="S4">
        <v>11984</v>
      </c>
      <c r="T4">
        <v>63</v>
      </c>
    </row>
    <row r="5" spans="1:20" x14ac:dyDescent="0.25">
      <c r="A5">
        <v>365000</v>
      </c>
      <c r="B5">
        <f t="shared" si="0"/>
        <v>1</v>
      </c>
      <c r="C5">
        <v>4</v>
      </c>
      <c r="D5">
        <f t="shared" si="1"/>
        <v>35</v>
      </c>
      <c r="E5">
        <v>2</v>
      </c>
      <c r="F5">
        <f>COUNTIF($Q$2:$Q$141,E5)</f>
        <v>8</v>
      </c>
      <c r="G5">
        <v>1001</v>
      </c>
      <c r="H5">
        <f t="shared" si="2"/>
        <v>1</v>
      </c>
      <c r="I5">
        <v>2912</v>
      </c>
      <c r="J5">
        <f t="shared" si="3"/>
        <v>1</v>
      </c>
      <c r="K5">
        <v>8</v>
      </c>
      <c r="L5">
        <f t="shared" si="4"/>
        <v>1</v>
      </c>
      <c r="N5">
        <v>4</v>
      </c>
      <c r="O5">
        <v>2848000</v>
      </c>
      <c r="P5">
        <v>3</v>
      </c>
      <c r="Q5">
        <v>3.25</v>
      </c>
      <c r="R5">
        <v>3600</v>
      </c>
      <c r="S5">
        <v>16259</v>
      </c>
      <c r="T5">
        <v>26</v>
      </c>
    </row>
    <row r="6" spans="1:20" x14ac:dyDescent="0.25">
      <c r="A6">
        <v>369900</v>
      </c>
      <c r="B6">
        <f t="shared" si="0"/>
        <v>1</v>
      </c>
      <c r="C6" s="36">
        <v>5</v>
      </c>
      <c r="D6" s="36">
        <f t="shared" si="1"/>
        <v>42</v>
      </c>
      <c r="E6">
        <v>2.25</v>
      </c>
      <c r="F6">
        <f>COUNTIF($Q$2:$Q$141,E6)</f>
        <v>4</v>
      </c>
      <c r="G6">
        <v>1008</v>
      </c>
      <c r="H6">
        <f t="shared" si="2"/>
        <v>1</v>
      </c>
      <c r="I6">
        <v>3502</v>
      </c>
      <c r="J6">
        <f t="shared" si="3"/>
        <v>1</v>
      </c>
      <c r="K6">
        <v>9</v>
      </c>
      <c r="L6">
        <f t="shared" si="4"/>
        <v>3</v>
      </c>
      <c r="N6">
        <v>5</v>
      </c>
      <c r="O6">
        <v>649800</v>
      </c>
      <c r="P6">
        <v>3</v>
      </c>
      <c r="Q6">
        <v>1.75</v>
      </c>
      <c r="R6">
        <v>1380</v>
      </c>
      <c r="S6">
        <v>9600</v>
      </c>
      <c r="T6">
        <v>61</v>
      </c>
    </row>
    <row r="7" spans="1:20" x14ac:dyDescent="0.25">
      <c r="A7">
        <v>379800</v>
      </c>
      <c r="B7">
        <f t="shared" si="0"/>
        <v>1</v>
      </c>
      <c r="C7">
        <v>6</v>
      </c>
      <c r="D7">
        <f t="shared" si="1"/>
        <v>15</v>
      </c>
      <c r="E7" s="36">
        <v>2.5</v>
      </c>
      <c r="F7" s="36">
        <f>COUNTIF($Q$2:$Q$141,E7)</f>
        <v>15</v>
      </c>
      <c r="G7">
        <v>1012</v>
      </c>
      <c r="H7">
        <f t="shared" si="2"/>
        <v>1</v>
      </c>
      <c r="I7">
        <v>4192</v>
      </c>
      <c r="J7">
        <f t="shared" si="3"/>
        <v>1</v>
      </c>
      <c r="K7">
        <v>10</v>
      </c>
      <c r="L7">
        <f t="shared" si="4"/>
        <v>3</v>
      </c>
      <c r="N7">
        <v>6</v>
      </c>
      <c r="O7">
        <v>2500000</v>
      </c>
      <c r="P7">
        <v>4</v>
      </c>
      <c r="Q7">
        <v>3</v>
      </c>
      <c r="R7">
        <v>2857</v>
      </c>
      <c r="S7">
        <v>37445</v>
      </c>
      <c r="T7">
        <v>75</v>
      </c>
    </row>
    <row r="8" spans="1:20" x14ac:dyDescent="0.25">
      <c r="A8">
        <v>449000</v>
      </c>
      <c r="B8">
        <f t="shared" si="0"/>
        <v>1</v>
      </c>
      <c r="C8">
        <v>8</v>
      </c>
      <c r="D8">
        <f t="shared" si="1"/>
        <v>2</v>
      </c>
      <c r="E8">
        <v>2.75</v>
      </c>
      <c r="F8">
        <f>COUNTIF($Q$2:$Q$141,E8)</f>
        <v>11</v>
      </c>
      <c r="G8">
        <v>1018</v>
      </c>
      <c r="H8">
        <f t="shared" si="2"/>
        <v>1</v>
      </c>
      <c r="I8">
        <v>4325</v>
      </c>
      <c r="J8">
        <f t="shared" si="3"/>
        <v>1</v>
      </c>
      <c r="K8">
        <v>11</v>
      </c>
      <c r="L8">
        <f t="shared" si="4"/>
        <v>3</v>
      </c>
      <c r="N8">
        <v>7</v>
      </c>
      <c r="O8">
        <v>369900</v>
      </c>
      <c r="P8">
        <v>2</v>
      </c>
      <c r="Q8">
        <v>1</v>
      </c>
      <c r="R8">
        <v>1105</v>
      </c>
      <c r="S8">
        <v>497890</v>
      </c>
      <c r="T8">
        <v>43</v>
      </c>
    </row>
    <row r="9" spans="1:20" x14ac:dyDescent="0.25">
      <c r="A9">
        <v>530000</v>
      </c>
      <c r="B9">
        <f t="shared" si="0"/>
        <v>1</v>
      </c>
      <c r="C9">
        <v>13</v>
      </c>
      <c r="D9">
        <f t="shared" si="1"/>
        <v>1</v>
      </c>
      <c r="E9">
        <v>3</v>
      </c>
      <c r="F9">
        <f>COUNTIF($Q$2:$Q$141,E9)</f>
        <v>13</v>
      </c>
      <c r="G9">
        <v>1105</v>
      </c>
      <c r="H9">
        <f t="shared" si="2"/>
        <v>1</v>
      </c>
      <c r="I9">
        <v>4930</v>
      </c>
      <c r="J9">
        <f t="shared" si="3"/>
        <v>1</v>
      </c>
      <c r="K9">
        <v>13</v>
      </c>
      <c r="L9">
        <f t="shared" si="4"/>
        <v>2</v>
      </c>
      <c r="N9">
        <v>8</v>
      </c>
      <c r="O9">
        <v>1400000</v>
      </c>
      <c r="P9">
        <v>3</v>
      </c>
      <c r="Q9">
        <v>2</v>
      </c>
      <c r="R9">
        <v>2460</v>
      </c>
      <c r="S9">
        <v>9799</v>
      </c>
      <c r="T9">
        <v>63</v>
      </c>
    </row>
    <row r="10" spans="1:20" x14ac:dyDescent="0.25">
      <c r="A10">
        <v>549000</v>
      </c>
      <c r="B10">
        <f t="shared" si="0"/>
        <v>1</v>
      </c>
      <c r="D10">
        <f>SUM(D2:D9)</f>
        <v>140</v>
      </c>
      <c r="E10">
        <v>3.25</v>
      </c>
      <c r="F10">
        <f>COUNTIF($Q$2:$Q$141,E10)</f>
        <v>11</v>
      </c>
      <c r="G10">
        <v>1180</v>
      </c>
      <c r="H10">
        <f t="shared" si="2"/>
        <v>1</v>
      </c>
      <c r="I10">
        <v>5667</v>
      </c>
      <c r="J10">
        <f t="shared" si="3"/>
        <v>1</v>
      </c>
      <c r="K10">
        <v>15</v>
      </c>
      <c r="L10">
        <f t="shared" si="4"/>
        <v>2</v>
      </c>
      <c r="N10">
        <v>9</v>
      </c>
      <c r="O10">
        <v>949950</v>
      </c>
      <c r="P10">
        <v>4</v>
      </c>
      <c r="Q10">
        <v>2.5</v>
      </c>
      <c r="R10">
        <v>2740</v>
      </c>
      <c r="S10">
        <v>11160</v>
      </c>
      <c r="T10">
        <v>44</v>
      </c>
    </row>
    <row r="11" spans="1:20" x14ac:dyDescent="0.25">
      <c r="A11">
        <v>549950</v>
      </c>
      <c r="B11">
        <f t="shared" si="0"/>
        <v>1</v>
      </c>
      <c r="E11">
        <v>3.5</v>
      </c>
      <c r="F11">
        <f>COUNTIF($Q$2:$Q$141,E11)</f>
        <v>6</v>
      </c>
      <c r="G11">
        <v>1250</v>
      </c>
      <c r="H11">
        <f t="shared" si="2"/>
        <v>2</v>
      </c>
      <c r="I11">
        <v>7000</v>
      </c>
      <c r="J11">
        <f t="shared" si="3"/>
        <v>1</v>
      </c>
      <c r="K11">
        <v>16</v>
      </c>
      <c r="L11">
        <f t="shared" si="4"/>
        <v>2</v>
      </c>
      <c r="N11">
        <v>10</v>
      </c>
      <c r="O11">
        <v>750000</v>
      </c>
      <c r="P11">
        <v>3</v>
      </c>
      <c r="Q11">
        <v>3</v>
      </c>
      <c r="R11">
        <v>2437</v>
      </c>
      <c r="S11">
        <v>976179</v>
      </c>
      <c r="T11">
        <v>45</v>
      </c>
    </row>
    <row r="12" spans="1:20" x14ac:dyDescent="0.25">
      <c r="A12">
        <v>625000</v>
      </c>
      <c r="B12">
        <f t="shared" si="0"/>
        <v>1</v>
      </c>
      <c r="E12">
        <v>3.75</v>
      </c>
      <c r="F12">
        <f>COUNTIF($Q$2:$Q$141,E12)</f>
        <v>4</v>
      </c>
      <c r="G12">
        <v>1254</v>
      </c>
      <c r="H12">
        <f t="shared" si="2"/>
        <v>1</v>
      </c>
      <c r="I12">
        <v>7464</v>
      </c>
      <c r="J12">
        <f t="shared" si="3"/>
        <v>1</v>
      </c>
      <c r="K12">
        <v>17</v>
      </c>
      <c r="L12">
        <f t="shared" si="4"/>
        <v>3</v>
      </c>
      <c r="N12">
        <v>11</v>
      </c>
      <c r="O12">
        <v>2689950</v>
      </c>
      <c r="P12">
        <v>5</v>
      </c>
      <c r="Q12">
        <v>4</v>
      </c>
      <c r="R12">
        <v>4304</v>
      </c>
      <c r="S12">
        <v>9450</v>
      </c>
      <c r="T12">
        <v>1</v>
      </c>
    </row>
    <row r="13" spans="1:20" x14ac:dyDescent="0.25">
      <c r="A13">
        <v>649800</v>
      </c>
      <c r="B13">
        <f t="shared" si="0"/>
        <v>1</v>
      </c>
      <c r="E13">
        <v>4</v>
      </c>
      <c r="F13">
        <f>COUNTIF($Q$2:$Q$141,E13)</f>
        <v>6</v>
      </c>
      <c r="G13">
        <v>1320</v>
      </c>
      <c r="H13">
        <f t="shared" si="2"/>
        <v>1</v>
      </c>
      <c r="I13">
        <v>7585</v>
      </c>
      <c r="J13">
        <f t="shared" si="3"/>
        <v>1</v>
      </c>
      <c r="K13">
        <v>18</v>
      </c>
      <c r="L13">
        <f t="shared" si="4"/>
        <v>2</v>
      </c>
      <c r="N13">
        <v>12</v>
      </c>
      <c r="O13">
        <v>850000</v>
      </c>
      <c r="P13">
        <v>3</v>
      </c>
      <c r="Q13">
        <v>2.25</v>
      </c>
      <c r="R13">
        <v>2120</v>
      </c>
      <c r="S13">
        <v>4192</v>
      </c>
      <c r="T13">
        <v>19</v>
      </c>
    </row>
    <row r="14" spans="1:20" x14ac:dyDescent="0.25">
      <c r="A14">
        <v>649950</v>
      </c>
      <c r="B14">
        <f t="shared" si="0"/>
        <v>1</v>
      </c>
      <c r="E14">
        <v>4.25</v>
      </c>
      <c r="F14">
        <f>COUNTIF($Q$2:$Q$141,E14)</f>
        <v>8</v>
      </c>
      <c r="G14">
        <v>1351</v>
      </c>
      <c r="H14">
        <f t="shared" si="2"/>
        <v>1</v>
      </c>
      <c r="I14">
        <v>7700</v>
      </c>
      <c r="J14">
        <f t="shared" si="3"/>
        <v>1</v>
      </c>
      <c r="K14">
        <v>19</v>
      </c>
      <c r="L14">
        <f t="shared" si="4"/>
        <v>5</v>
      </c>
      <c r="N14">
        <v>13</v>
      </c>
      <c r="O14">
        <v>2350000</v>
      </c>
      <c r="P14">
        <v>6</v>
      </c>
      <c r="Q14">
        <v>4</v>
      </c>
      <c r="R14">
        <v>5780</v>
      </c>
      <c r="S14">
        <v>20908</v>
      </c>
      <c r="T14">
        <v>30</v>
      </c>
    </row>
    <row r="15" spans="1:20" x14ac:dyDescent="0.25">
      <c r="A15">
        <v>655000</v>
      </c>
      <c r="B15">
        <f t="shared" si="0"/>
        <v>1</v>
      </c>
      <c r="E15">
        <v>4.5</v>
      </c>
      <c r="F15">
        <f>COUNTIF($Q$2:$Q$141,E15)</f>
        <v>11</v>
      </c>
      <c r="G15">
        <v>1360</v>
      </c>
      <c r="H15">
        <f t="shared" si="2"/>
        <v>1</v>
      </c>
      <c r="I15">
        <v>7707</v>
      </c>
      <c r="J15">
        <f t="shared" si="3"/>
        <v>1</v>
      </c>
      <c r="K15">
        <v>20</v>
      </c>
      <c r="L15">
        <f t="shared" si="4"/>
        <v>2</v>
      </c>
      <c r="N15">
        <v>14</v>
      </c>
      <c r="O15">
        <v>359000</v>
      </c>
      <c r="P15">
        <v>2</v>
      </c>
      <c r="Q15">
        <v>1.75</v>
      </c>
      <c r="R15">
        <v>1001</v>
      </c>
      <c r="S15">
        <v>468270</v>
      </c>
      <c r="T15">
        <v>39</v>
      </c>
    </row>
    <row r="16" spans="1:20" x14ac:dyDescent="0.25">
      <c r="A16">
        <v>675000</v>
      </c>
      <c r="B16">
        <f t="shared" si="0"/>
        <v>1</v>
      </c>
      <c r="E16">
        <v>4.75</v>
      </c>
      <c r="F16">
        <f>COUNTIF($Q$2:$Q$141,E16)</f>
        <v>2</v>
      </c>
      <c r="G16">
        <v>1380</v>
      </c>
      <c r="H16">
        <f t="shared" si="2"/>
        <v>1</v>
      </c>
      <c r="I16">
        <v>7890</v>
      </c>
      <c r="J16">
        <f t="shared" si="3"/>
        <v>1</v>
      </c>
      <c r="K16">
        <v>21</v>
      </c>
      <c r="L16">
        <f t="shared" si="4"/>
        <v>1</v>
      </c>
      <c r="N16">
        <v>15</v>
      </c>
      <c r="O16">
        <v>888000</v>
      </c>
      <c r="P16">
        <v>3</v>
      </c>
      <c r="Q16">
        <v>1.75</v>
      </c>
      <c r="R16">
        <v>1919</v>
      </c>
      <c r="S16">
        <v>8297</v>
      </c>
      <c r="T16">
        <v>50</v>
      </c>
    </row>
    <row r="17" spans="1:20" x14ac:dyDescent="0.25">
      <c r="A17">
        <v>684500</v>
      </c>
      <c r="B17">
        <f t="shared" si="0"/>
        <v>1</v>
      </c>
      <c r="E17">
        <v>5</v>
      </c>
      <c r="F17">
        <f>COUNTIF($Q$2:$Q$141,E17)</f>
        <v>6</v>
      </c>
      <c r="G17">
        <v>1400</v>
      </c>
      <c r="H17">
        <f t="shared" si="2"/>
        <v>1</v>
      </c>
      <c r="I17">
        <v>8190</v>
      </c>
      <c r="J17">
        <f t="shared" si="3"/>
        <v>1</v>
      </c>
      <c r="K17">
        <v>22</v>
      </c>
      <c r="L17">
        <f t="shared" si="4"/>
        <v>2</v>
      </c>
      <c r="N17">
        <v>16</v>
      </c>
      <c r="O17">
        <v>655000</v>
      </c>
      <c r="P17">
        <v>2</v>
      </c>
      <c r="Q17">
        <v>1.75</v>
      </c>
      <c r="R17">
        <v>1351</v>
      </c>
      <c r="S17">
        <v>155556</v>
      </c>
      <c r="T17">
        <v>20</v>
      </c>
    </row>
    <row r="18" spans="1:20" x14ac:dyDescent="0.25">
      <c r="A18">
        <v>685000</v>
      </c>
      <c r="B18">
        <f t="shared" si="0"/>
        <v>1</v>
      </c>
      <c r="E18">
        <v>5.25</v>
      </c>
      <c r="F18">
        <f>COUNTIF($Q$2:$Q$141,E18)</f>
        <v>3</v>
      </c>
      <c r="G18">
        <v>1430</v>
      </c>
      <c r="H18">
        <f t="shared" si="2"/>
        <v>1</v>
      </c>
      <c r="I18">
        <v>8263</v>
      </c>
      <c r="J18">
        <f t="shared" si="3"/>
        <v>1</v>
      </c>
      <c r="K18">
        <v>25</v>
      </c>
      <c r="L18">
        <f t="shared" si="4"/>
        <v>1</v>
      </c>
      <c r="N18">
        <v>17</v>
      </c>
      <c r="O18">
        <v>799000</v>
      </c>
      <c r="P18">
        <v>3</v>
      </c>
      <c r="Q18">
        <v>1.75</v>
      </c>
      <c r="R18">
        <v>1640</v>
      </c>
      <c r="S18">
        <v>10399</v>
      </c>
      <c r="T18">
        <v>51</v>
      </c>
    </row>
    <row r="19" spans="1:20" x14ac:dyDescent="0.25">
      <c r="A19">
        <v>689888</v>
      </c>
      <c r="B19">
        <f t="shared" si="0"/>
        <v>1</v>
      </c>
      <c r="E19">
        <v>5.5</v>
      </c>
      <c r="F19">
        <f>COUNTIF($Q$2:$Q$141,E19)</f>
        <v>2</v>
      </c>
      <c r="G19">
        <v>1440</v>
      </c>
      <c r="H19">
        <f t="shared" si="2"/>
        <v>1</v>
      </c>
      <c r="I19">
        <v>8297</v>
      </c>
      <c r="J19">
        <f t="shared" si="3"/>
        <v>1</v>
      </c>
      <c r="K19">
        <v>26</v>
      </c>
      <c r="L19">
        <f t="shared" si="4"/>
        <v>1</v>
      </c>
      <c r="N19">
        <v>18</v>
      </c>
      <c r="O19">
        <v>549000</v>
      </c>
      <c r="P19">
        <v>2</v>
      </c>
      <c r="Q19">
        <v>2.25</v>
      </c>
      <c r="R19">
        <v>1750</v>
      </c>
      <c r="S19">
        <v>2634</v>
      </c>
      <c r="T19">
        <v>32</v>
      </c>
    </row>
    <row r="20" spans="1:20" x14ac:dyDescent="0.25">
      <c r="A20">
        <v>698000</v>
      </c>
      <c r="B20">
        <f t="shared" si="0"/>
        <v>1</v>
      </c>
      <c r="E20">
        <v>5.75</v>
      </c>
      <c r="F20">
        <f>COUNTIF($Q$2:$Q$141,E20)</f>
        <v>2</v>
      </c>
      <c r="G20">
        <v>1474</v>
      </c>
      <c r="H20">
        <f t="shared" si="2"/>
        <v>1</v>
      </c>
      <c r="I20">
        <v>8395</v>
      </c>
      <c r="J20">
        <f t="shared" si="3"/>
        <v>1</v>
      </c>
      <c r="K20">
        <v>28</v>
      </c>
      <c r="L20">
        <f t="shared" si="4"/>
        <v>1</v>
      </c>
      <c r="N20">
        <v>19</v>
      </c>
      <c r="O20">
        <v>1498000</v>
      </c>
      <c r="P20">
        <v>5</v>
      </c>
      <c r="Q20">
        <v>3.25</v>
      </c>
      <c r="R20">
        <v>4560</v>
      </c>
      <c r="S20">
        <v>18750</v>
      </c>
      <c r="T20">
        <v>51</v>
      </c>
    </row>
    <row r="21" spans="1:20" x14ac:dyDescent="0.25">
      <c r="A21">
        <v>707990</v>
      </c>
      <c r="B21">
        <f t="shared" si="0"/>
        <v>1</v>
      </c>
      <c r="E21">
        <v>6</v>
      </c>
      <c r="F21">
        <f>COUNTIF($Q$2:$Q$141,E21)</f>
        <v>2</v>
      </c>
      <c r="G21">
        <v>1558</v>
      </c>
      <c r="H21">
        <f t="shared" si="2"/>
        <v>1</v>
      </c>
      <c r="I21">
        <v>8400</v>
      </c>
      <c r="J21">
        <f t="shared" si="3"/>
        <v>1</v>
      </c>
      <c r="K21">
        <v>29</v>
      </c>
      <c r="L21">
        <f t="shared" si="4"/>
        <v>1</v>
      </c>
      <c r="N21">
        <v>20</v>
      </c>
      <c r="O21">
        <v>999950</v>
      </c>
      <c r="P21">
        <v>4</v>
      </c>
      <c r="Q21">
        <v>3</v>
      </c>
      <c r="R21">
        <v>3400</v>
      </c>
      <c r="S21">
        <v>13062</v>
      </c>
      <c r="T21">
        <v>36</v>
      </c>
    </row>
    <row r="22" spans="1:20" x14ac:dyDescent="0.25">
      <c r="A22">
        <v>725000</v>
      </c>
      <c r="B22">
        <f t="shared" si="0"/>
        <v>1</v>
      </c>
      <c r="E22">
        <v>6.25</v>
      </c>
      <c r="F22">
        <f>COUNTIF($Q$2:$Q$141,E22)</f>
        <v>1</v>
      </c>
      <c r="G22">
        <v>1640</v>
      </c>
      <c r="H22">
        <f t="shared" si="2"/>
        <v>1</v>
      </c>
      <c r="I22">
        <v>8515</v>
      </c>
      <c r="J22">
        <f t="shared" si="3"/>
        <v>1</v>
      </c>
      <c r="K22">
        <v>30</v>
      </c>
      <c r="L22">
        <f t="shared" si="4"/>
        <v>1</v>
      </c>
      <c r="N22">
        <v>21</v>
      </c>
      <c r="O22">
        <v>899000</v>
      </c>
      <c r="P22">
        <v>3</v>
      </c>
      <c r="Q22">
        <v>2.5</v>
      </c>
      <c r="R22">
        <v>1970</v>
      </c>
      <c r="S22">
        <v>3502</v>
      </c>
      <c r="T22">
        <v>18</v>
      </c>
    </row>
    <row r="23" spans="1:20" x14ac:dyDescent="0.25">
      <c r="A23">
        <v>750000</v>
      </c>
      <c r="B23">
        <f t="shared" si="0"/>
        <v>2</v>
      </c>
      <c r="E23">
        <v>6.5</v>
      </c>
      <c r="F23">
        <f>COUNTIF($Q$2:$Q$141,E23)</f>
        <v>1</v>
      </c>
      <c r="G23">
        <v>1680</v>
      </c>
      <c r="H23">
        <f t="shared" si="2"/>
        <v>1</v>
      </c>
      <c r="I23">
        <v>8548</v>
      </c>
      <c r="J23">
        <f t="shared" si="3"/>
        <v>1</v>
      </c>
      <c r="K23">
        <v>31</v>
      </c>
      <c r="L23">
        <f t="shared" si="4"/>
        <v>1</v>
      </c>
      <c r="N23">
        <v>22</v>
      </c>
      <c r="O23">
        <v>949950</v>
      </c>
      <c r="P23">
        <v>6</v>
      </c>
      <c r="Q23">
        <v>3</v>
      </c>
      <c r="R23">
        <v>2300</v>
      </c>
      <c r="S23">
        <v>13503</v>
      </c>
      <c r="T23">
        <v>63</v>
      </c>
    </row>
    <row r="24" spans="1:20" x14ac:dyDescent="0.25">
      <c r="A24">
        <v>765000</v>
      </c>
      <c r="B24">
        <f t="shared" si="0"/>
        <v>1</v>
      </c>
      <c r="E24">
        <v>6.75</v>
      </c>
      <c r="F24">
        <f>COUNTIF($Q$2:$Q$141,E24)</f>
        <v>1</v>
      </c>
      <c r="G24">
        <v>1700</v>
      </c>
      <c r="H24">
        <f t="shared" si="2"/>
        <v>1</v>
      </c>
      <c r="I24">
        <v>8570</v>
      </c>
      <c r="J24">
        <f t="shared" si="3"/>
        <v>1</v>
      </c>
      <c r="K24">
        <v>32</v>
      </c>
      <c r="L24">
        <f t="shared" si="4"/>
        <v>2</v>
      </c>
      <c r="N24">
        <v>23</v>
      </c>
      <c r="O24">
        <v>1490000</v>
      </c>
      <c r="P24">
        <v>3</v>
      </c>
      <c r="Q24">
        <v>1.75</v>
      </c>
      <c r="R24">
        <v>2020</v>
      </c>
      <c r="S24">
        <v>8515</v>
      </c>
      <c r="T24">
        <v>57</v>
      </c>
    </row>
    <row r="25" spans="1:20" x14ac:dyDescent="0.25">
      <c r="A25">
        <v>769000</v>
      </c>
      <c r="B25">
        <f t="shared" si="0"/>
        <v>1</v>
      </c>
      <c r="E25">
        <v>9.25</v>
      </c>
      <c r="F25">
        <f>COUNTIF($Q$2:$Q$141,E25)</f>
        <v>1</v>
      </c>
      <c r="G25">
        <v>1730</v>
      </c>
      <c r="H25">
        <f t="shared" si="2"/>
        <v>1</v>
      </c>
      <c r="I25">
        <v>8602</v>
      </c>
      <c r="J25">
        <f t="shared" si="3"/>
        <v>1</v>
      </c>
      <c r="K25">
        <v>33</v>
      </c>
      <c r="L25">
        <f t="shared" si="4"/>
        <v>1</v>
      </c>
      <c r="N25">
        <v>24</v>
      </c>
      <c r="O25">
        <v>998000</v>
      </c>
      <c r="P25">
        <v>4</v>
      </c>
      <c r="Q25">
        <v>2.5</v>
      </c>
      <c r="R25">
        <v>2570</v>
      </c>
      <c r="S25">
        <v>11375</v>
      </c>
      <c r="T25">
        <v>45</v>
      </c>
    </row>
    <row r="26" spans="1:20" x14ac:dyDescent="0.25">
      <c r="A26">
        <v>769990</v>
      </c>
      <c r="B26">
        <f t="shared" si="0"/>
        <v>1</v>
      </c>
      <c r="F26">
        <f>SUM(F2:F25)</f>
        <v>140</v>
      </c>
      <c r="G26">
        <v>1750</v>
      </c>
      <c r="H26">
        <f t="shared" si="2"/>
        <v>1</v>
      </c>
      <c r="I26">
        <v>8610</v>
      </c>
      <c r="J26">
        <f t="shared" si="3"/>
        <v>1</v>
      </c>
      <c r="K26">
        <v>34</v>
      </c>
      <c r="L26">
        <f t="shared" si="4"/>
        <v>3</v>
      </c>
      <c r="N26">
        <v>25</v>
      </c>
      <c r="O26">
        <v>950000</v>
      </c>
      <c r="P26">
        <v>3</v>
      </c>
      <c r="Q26">
        <v>2.75</v>
      </c>
      <c r="R26">
        <v>2330</v>
      </c>
      <c r="S26">
        <v>36671</v>
      </c>
      <c r="T26">
        <v>52</v>
      </c>
    </row>
    <row r="27" spans="1:20" x14ac:dyDescent="0.25">
      <c r="A27">
        <v>799000</v>
      </c>
      <c r="B27">
        <f t="shared" si="0"/>
        <v>2</v>
      </c>
      <c r="G27">
        <v>1751</v>
      </c>
      <c r="H27">
        <f t="shared" si="2"/>
        <v>1</v>
      </c>
      <c r="I27">
        <v>8636</v>
      </c>
      <c r="J27">
        <f t="shared" si="3"/>
        <v>1</v>
      </c>
      <c r="K27">
        <v>35</v>
      </c>
      <c r="L27">
        <f t="shared" si="4"/>
        <v>3</v>
      </c>
      <c r="N27">
        <v>26</v>
      </c>
      <c r="O27">
        <v>649950</v>
      </c>
      <c r="P27">
        <v>3</v>
      </c>
      <c r="Q27">
        <v>1.75</v>
      </c>
      <c r="R27">
        <v>1400</v>
      </c>
      <c r="S27">
        <v>15000</v>
      </c>
      <c r="T27">
        <v>106</v>
      </c>
    </row>
    <row r="28" spans="1:20" x14ac:dyDescent="0.25">
      <c r="A28">
        <v>829950</v>
      </c>
      <c r="B28">
        <f t="shared" si="0"/>
        <v>1</v>
      </c>
      <c r="G28">
        <v>1796</v>
      </c>
      <c r="H28">
        <f t="shared" si="2"/>
        <v>1</v>
      </c>
      <c r="I28">
        <v>8640</v>
      </c>
      <c r="J28">
        <f t="shared" si="3"/>
        <v>1</v>
      </c>
      <c r="K28">
        <v>36</v>
      </c>
      <c r="L28">
        <f t="shared" si="4"/>
        <v>3</v>
      </c>
      <c r="N28">
        <v>27</v>
      </c>
      <c r="O28">
        <v>835000</v>
      </c>
      <c r="P28">
        <v>3</v>
      </c>
      <c r="Q28">
        <v>2</v>
      </c>
      <c r="R28">
        <v>1440</v>
      </c>
      <c r="S28">
        <v>8400</v>
      </c>
      <c r="T28">
        <v>50</v>
      </c>
    </row>
    <row r="29" spans="1:20" x14ac:dyDescent="0.25">
      <c r="A29">
        <v>835000</v>
      </c>
      <c r="B29">
        <f t="shared" si="0"/>
        <v>1</v>
      </c>
      <c r="G29">
        <v>1919</v>
      </c>
      <c r="H29">
        <f t="shared" si="2"/>
        <v>1</v>
      </c>
      <c r="I29">
        <v>8662</v>
      </c>
      <c r="J29">
        <f t="shared" si="3"/>
        <v>1</v>
      </c>
      <c r="K29">
        <v>37</v>
      </c>
      <c r="L29">
        <f t="shared" si="4"/>
        <v>1</v>
      </c>
      <c r="N29">
        <v>28</v>
      </c>
      <c r="O29">
        <v>2836000</v>
      </c>
      <c r="P29">
        <v>4</v>
      </c>
      <c r="Q29">
        <v>3.5</v>
      </c>
      <c r="R29">
        <v>4800</v>
      </c>
      <c r="S29">
        <v>10634</v>
      </c>
      <c r="T29">
        <v>9</v>
      </c>
    </row>
    <row r="30" spans="1:20" x14ac:dyDescent="0.25">
      <c r="A30">
        <v>850000</v>
      </c>
      <c r="B30">
        <f t="shared" si="0"/>
        <v>2</v>
      </c>
      <c r="G30">
        <v>1970</v>
      </c>
      <c r="H30">
        <f t="shared" si="2"/>
        <v>1</v>
      </c>
      <c r="I30">
        <v>8666</v>
      </c>
      <c r="J30">
        <f t="shared" si="3"/>
        <v>1</v>
      </c>
      <c r="K30">
        <v>38</v>
      </c>
      <c r="L30">
        <f t="shared" si="4"/>
        <v>3</v>
      </c>
      <c r="N30">
        <v>29</v>
      </c>
      <c r="O30">
        <v>685000</v>
      </c>
      <c r="P30">
        <v>3</v>
      </c>
      <c r="Q30">
        <v>2</v>
      </c>
      <c r="R30">
        <v>1430</v>
      </c>
      <c r="S30">
        <v>7464</v>
      </c>
      <c r="T30">
        <v>55</v>
      </c>
    </row>
    <row r="31" spans="1:20" x14ac:dyDescent="0.25">
      <c r="A31">
        <v>888000</v>
      </c>
      <c r="B31">
        <f t="shared" si="0"/>
        <v>1</v>
      </c>
      <c r="G31">
        <v>2000</v>
      </c>
      <c r="H31">
        <f t="shared" si="2"/>
        <v>1</v>
      </c>
      <c r="I31">
        <v>8712</v>
      </c>
      <c r="J31">
        <f t="shared" si="3"/>
        <v>1</v>
      </c>
      <c r="K31">
        <v>39</v>
      </c>
      <c r="L31">
        <f t="shared" si="4"/>
        <v>5</v>
      </c>
      <c r="N31">
        <v>30</v>
      </c>
      <c r="O31">
        <v>765000</v>
      </c>
      <c r="P31">
        <v>3</v>
      </c>
      <c r="Q31">
        <v>1.75</v>
      </c>
      <c r="R31">
        <v>1250</v>
      </c>
      <c r="S31">
        <v>8190</v>
      </c>
      <c r="T31">
        <v>52</v>
      </c>
    </row>
    <row r="32" spans="1:20" x14ac:dyDescent="0.25">
      <c r="A32">
        <v>891990</v>
      </c>
      <c r="B32">
        <f t="shared" si="0"/>
        <v>1</v>
      </c>
      <c r="G32">
        <v>2002</v>
      </c>
      <c r="H32">
        <f t="shared" si="2"/>
        <v>1</v>
      </c>
      <c r="I32">
        <v>8732</v>
      </c>
      <c r="J32">
        <f t="shared" si="3"/>
        <v>1</v>
      </c>
      <c r="K32">
        <v>40</v>
      </c>
      <c r="L32">
        <f t="shared" si="4"/>
        <v>4</v>
      </c>
      <c r="N32">
        <v>31</v>
      </c>
      <c r="O32">
        <v>725000</v>
      </c>
      <c r="P32">
        <v>1</v>
      </c>
      <c r="Q32">
        <v>1.5</v>
      </c>
      <c r="R32">
        <v>1008</v>
      </c>
      <c r="S32">
        <v>102684</v>
      </c>
      <c r="T32">
        <v>10</v>
      </c>
    </row>
    <row r="33" spans="1:20" x14ac:dyDescent="0.25">
      <c r="A33">
        <v>892000</v>
      </c>
      <c r="B33">
        <f t="shared" si="0"/>
        <v>1</v>
      </c>
      <c r="G33">
        <v>2020</v>
      </c>
      <c r="H33">
        <f t="shared" si="2"/>
        <v>1</v>
      </c>
      <c r="I33">
        <v>8740</v>
      </c>
      <c r="J33">
        <f t="shared" si="3"/>
        <v>1</v>
      </c>
      <c r="K33">
        <v>42</v>
      </c>
      <c r="L33">
        <f t="shared" si="4"/>
        <v>3</v>
      </c>
      <c r="N33">
        <v>32</v>
      </c>
      <c r="O33">
        <v>979000</v>
      </c>
      <c r="P33">
        <v>4</v>
      </c>
      <c r="Q33">
        <v>2.5</v>
      </c>
      <c r="R33">
        <v>2570</v>
      </c>
      <c r="S33">
        <v>9760</v>
      </c>
      <c r="T33">
        <v>49</v>
      </c>
    </row>
    <row r="34" spans="1:20" x14ac:dyDescent="0.25">
      <c r="A34">
        <v>899000</v>
      </c>
      <c r="B34">
        <f t="shared" si="0"/>
        <v>1</v>
      </c>
      <c r="G34">
        <v>2040</v>
      </c>
      <c r="H34">
        <f t="shared" si="2"/>
        <v>1</v>
      </c>
      <c r="I34">
        <v>8823</v>
      </c>
      <c r="J34">
        <f t="shared" si="3"/>
        <v>1</v>
      </c>
      <c r="K34">
        <v>43</v>
      </c>
      <c r="L34">
        <f t="shared" si="4"/>
        <v>4</v>
      </c>
      <c r="N34">
        <v>33</v>
      </c>
      <c r="O34">
        <v>2895000</v>
      </c>
      <c r="P34">
        <v>5</v>
      </c>
      <c r="Q34">
        <v>4.25</v>
      </c>
      <c r="R34">
        <v>5050</v>
      </c>
      <c r="S34">
        <v>15120</v>
      </c>
      <c r="T34">
        <v>1</v>
      </c>
    </row>
    <row r="35" spans="1:20" x14ac:dyDescent="0.25">
      <c r="A35">
        <v>908000</v>
      </c>
      <c r="B35">
        <f t="shared" si="0"/>
        <v>1</v>
      </c>
      <c r="G35">
        <v>2120</v>
      </c>
      <c r="H35">
        <f t="shared" si="2"/>
        <v>1</v>
      </c>
      <c r="I35">
        <v>9045</v>
      </c>
      <c r="J35">
        <f t="shared" si="3"/>
        <v>1</v>
      </c>
      <c r="K35">
        <v>44</v>
      </c>
      <c r="L35">
        <f t="shared" si="4"/>
        <v>2</v>
      </c>
      <c r="N35">
        <v>34</v>
      </c>
      <c r="O35">
        <v>850000</v>
      </c>
      <c r="P35">
        <v>5</v>
      </c>
      <c r="Q35">
        <v>2.75</v>
      </c>
      <c r="R35">
        <v>2690</v>
      </c>
      <c r="S35">
        <v>15908</v>
      </c>
      <c r="T35">
        <v>50</v>
      </c>
    </row>
    <row r="36" spans="1:20" x14ac:dyDescent="0.25">
      <c r="A36">
        <v>949000</v>
      </c>
      <c r="B36">
        <f t="shared" si="0"/>
        <v>1</v>
      </c>
      <c r="G36">
        <v>2140</v>
      </c>
      <c r="H36">
        <f t="shared" si="2"/>
        <v>1</v>
      </c>
      <c r="I36">
        <v>9123</v>
      </c>
      <c r="J36">
        <f t="shared" si="3"/>
        <v>1</v>
      </c>
      <c r="K36">
        <v>45</v>
      </c>
      <c r="L36">
        <f t="shared" si="4"/>
        <v>2</v>
      </c>
      <c r="N36">
        <v>35</v>
      </c>
      <c r="O36">
        <v>1325000</v>
      </c>
      <c r="P36">
        <v>6</v>
      </c>
      <c r="Q36">
        <v>3.5</v>
      </c>
      <c r="R36">
        <v>4140</v>
      </c>
      <c r="S36">
        <v>16491</v>
      </c>
      <c r="T36">
        <v>19</v>
      </c>
    </row>
    <row r="37" spans="1:20" x14ac:dyDescent="0.25">
      <c r="A37">
        <v>949950</v>
      </c>
      <c r="B37">
        <f t="shared" si="0"/>
        <v>2</v>
      </c>
      <c r="G37">
        <v>2150</v>
      </c>
      <c r="H37">
        <f t="shared" si="2"/>
        <v>1</v>
      </c>
      <c r="I37">
        <v>9137</v>
      </c>
      <c r="J37">
        <f t="shared" si="3"/>
        <v>1</v>
      </c>
      <c r="K37">
        <v>47</v>
      </c>
      <c r="L37">
        <f t="shared" si="4"/>
        <v>1</v>
      </c>
      <c r="N37">
        <v>36</v>
      </c>
      <c r="O37">
        <v>2450000</v>
      </c>
      <c r="P37">
        <v>4</v>
      </c>
      <c r="Q37">
        <v>4</v>
      </c>
      <c r="R37">
        <v>4850</v>
      </c>
      <c r="S37">
        <v>9123</v>
      </c>
      <c r="T37">
        <v>16</v>
      </c>
    </row>
    <row r="38" spans="1:20" x14ac:dyDescent="0.25">
      <c r="A38" s="36">
        <v>950000</v>
      </c>
      <c r="B38" s="36">
        <f t="shared" si="0"/>
        <v>3</v>
      </c>
      <c r="G38">
        <v>2200</v>
      </c>
      <c r="H38">
        <f t="shared" si="2"/>
        <v>1</v>
      </c>
      <c r="I38">
        <v>9186</v>
      </c>
      <c r="J38">
        <f t="shared" si="3"/>
        <v>1</v>
      </c>
      <c r="K38">
        <v>48</v>
      </c>
      <c r="L38">
        <f t="shared" si="4"/>
        <v>4</v>
      </c>
      <c r="N38">
        <v>37</v>
      </c>
      <c r="O38">
        <v>829950</v>
      </c>
      <c r="P38">
        <v>3</v>
      </c>
      <c r="Q38">
        <v>2.5</v>
      </c>
      <c r="R38">
        <v>2200</v>
      </c>
      <c r="S38">
        <v>7000</v>
      </c>
      <c r="T38">
        <v>44</v>
      </c>
    </row>
    <row r="39" spans="1:20" x14ac:dyDescent="0.25">
      <c r="A39">
        <v>975000</v>
      </c>
      <c r="B39">
        <f t="shared" si="0"/>
        <v>1</v>
      </c>
      <c r="G39">
        <v>2260</v>
      </c>
      <c r="H39">
        <f t="shared" si="2"/>
        <v>1</v>
      </c>
      <c r="I39">
        <v>9223</v>
      </c>
      <c r="J39">
        <f t="shared" si="3"/>
        <v>1</v>
      </c>
      <c r="K39">
        <v>49</v>
      </c>
      <c r="L39">
        <f t="shared" si="4"/>
        <v>1</v>
      </c>
      <c r="N39">
        <v>38</v>
      </c>
      <c r="O39">
        <v>950000</v>
      </c>
      <c r="P39">
        <v>4</v>
      </c>
      <c r="Q39">
        <v>2.75</v>
      </c>
      <c r="R39">
        <v>2270</v>
      </c>
      <c r="S39">
        <v>7700</v>
      </c>
      <c r="T39">
        <v>52</v>
      </c>
    </row>
    <row r="40" spans="1:20" x14ac:dyDescent="0.25">
      <c r="A40">
        <v>979000</v>
      </c>
      <c r="B40">
        <f t="shared" si="0"/>
        <v>1</v>
      </c>
      <c r="G40">
        <v>2270</v>
      </c>
      <c r="H40">
        <f t="shared" si="2"/>
        <v>2</v>
      </c>
      <c r="I40">
        <v>9315</v>
      </c>
      <c r="J40">
        <f t="shared" si="3"/>
        <v>1</v>
      </c>
      <c r="K40">
        <v>50</v>
      </c>
      <c r="L40">
        <f t="shared" si="4"/>
        <v>4</v>
      </c>
      <c r="N40">
        <v>39</v>
      </c>
      <c r="O40">
        <v>1988000</v>
      </c>
      <c r="P40">
        <v>5</v>
      </c>
      <c r="Q40">
        <v>4</v>
      </c>
      <c r="R40">
        <v>4381</v>
      </c>
      <c r="S40">
        <v>7890</v>
      </c>
      <c r="T40">
        <v>1</v>
      </c>
    </row>
    <row r="41" spans="1:20" x14ac:dyDescent="0.25">
      <c r="A41">
        <v>985000</v>
      </c>
      <c r="B41">
        <f t="shared" si="0"/>
        <v>1</v>
      </c>
      <c r="G41">
        <v>2288</v>
      </c>
      <c r="H41">
        <f t="shared" si="2"/>
        <v>1</v>
      </c>
      <c r="I41">
        <v>9450</v>
      </c>
      <c r="J41">
        <f t="shared" si="3"/>
        <v>1</v>
      </c>
      <c r="K41">
        <v>51</v>
      </c>
      <c r="L41">
        <f t="shared" si="4"/>
        <v>3</v>
      </c>
      <c r="N41">
        <v>40</v>
      </c>
      <c r="O41">
        <v>1998000</v>
      </c>
      <c r="P41">
        <v>5</v>
      </c>
      <c r="Q41">
        <v>3.25</v>
      </c>
      <c r="R41">
        <v>3770</v>
      </c>
      <c r="S41">
        <v>16362</v>
      </c>
      <c r="T41">
        <v>42</v>
      </c>
    </row>
    <row r="42" spans="1:20" x14ac:dyDescent="0.25">
      <c r="A42">
        <v>998000</v>
      </c>
      <c r="B42">
        <f t="shared" si="0"/>
        <v>1</v>
      </c>
      <c r="G42">
        <v>2300</v>
      </c>
      <c r="H42">
        <f t="shared" si="2"/>
        <v>1</v>
      </c>
      <c r="I42">
        <v>9491</v>
      </c>
      <c r="J42">
        <f t="shared" si="3"/>
        <v>1</v>
      </c>
      <c r="K42">
        <v>52</v>
      </c>
      <c r="L42">
        <f t="shared" si="4"/>
        <v>4</v>
      </c>
      <c r="N42">
        <v>41</v>
      </c>
      <c r="O42">
        <v>1800000</v>
      </c>
      <c r="P42">
        <v>6</v>
      </c>
      <c r="Q42">
        <v>3.5</v>
      </c>
      <c r="R42">
        <v>4600</v>
      </c>
      <c r="S42">
        <v>8610</v>
      </c>
      <c r="T42">
        <v>22</v>
      </c>
    </row>
    <row r="43" spans="1:20" x14ac:dyDescent="0.25">
      <c r="A43">
        <v>999950</v>
      </c>
      <c r="B43">
        <f t="shared" si="0"/>
        <v>1</v>
      </c>
      <c r="G43">
        <v>2330</v>
      </c>
      <c r="H43">
        <f t="shared" si="2"/>
        <v>1</v>
      </c>
      <c r="I43">
        <v>9572</v>
      </c>
      <c r="J43">
        <f t="shared" si="3"/>
        <v>1</v>
      </c>
      <c r="K43">
        <v>53</v>
      </c>
      <c r="L43">
        <f t="shared" si="4"/>
        <v>2</v>
      </c>
      <c r="N43">
        <v>42</v>
      </c>
      <c r="O43">
        <v>1288000</v>
      </c>
      <c r="P43">
        <v>5</v>
      </c>
      <c r="Q43">
        <v>4.25</v>
      </c>
      <c r="R43">
        <v>3770</v>
      </c>
      <c r="S43">
        <v>10949</v>
      </c>
      <c r="T43">
        <v>38</v>
      </c>
    </row>
    <row r="44" spans="1:20" x14ac:dyDescent="0.25">
      <c r="A44">
        <v>1049000</v>
      </c>
      <c r="B44">
        <f t="shared" si="0"/>
        <v>1</v>
      </c>
      <c r="G44">
        <v>2340</v>
      </c>
      <c r="H44">
        <f t="shared" si="2"/>
        <v>1</v>
      </c>
      <c r="I44">
        <v>9600</v>
      </c>
      <c r="J44">
        <f t="shared" si="3"/>
        <v>1</v>
      </c>
      <c r="K44">
        <v>54</v>
      </c>
      <c r="L44">
        <f t="shared" si="4"/>
        <v>2</v>
      </c>
      <c r="N44">
        <v>43</v>
      </c>
      <c r="O44">
        <v>769990</v>
      </c>
      <c r="P44">
        <v>3</v>
      </c>
      <c r="Q44">
        <v>3.25</v>
      </c>
      <c r="R44">
        <v>2002</v>
      </c>
      <c r="S44">
        <v>1</v>
      </c>
      <c r="T44">
        <v>1</v>
      </c>
    </row>
    <row r="45" spans="1:20" x14ac:dyDescent="0.25">
      <c r="A45">
        <v>1088000</v>
      </c>
      <c r="B45">
        <f t="shared" si="0"/>
        <v>1</v>
      </c>
      <c r="G45">
        <v>2420</v>
      </c>
      <c r="H45">
        <f t="shared" si="2"/>
        <v>1</v>
      </c>
      <c r="I45">
        <v>9760</v>
      </c>
      <c r="J45">
        <f t="shared" si="3"/>
        <v>1</v>
      </c>
      <c r="K45">
        <v>55</v>
      </c>
      <c r="L45">
        <f t="shared" si="4"/>
        <v>1</v>
      </c>
      <c r="N45">
        <v>44</v>
      </c>
      <c r="O45">
        <v>2785950</v>
      </c>
      <c r="P45">
        <v>5</v>
      </c>
      <c r="Q45">
        <v>4.5</v>
      </c>
      <c r="R45">
        <v>4586</v>
      </c>
      <c r="S45">
        <v>11408</v>
      </c>
      <c r="T45">
        <v>1</v>
      </c>
    </row>
    <row r="46" spans="1:20" x14ac:dyDescent="0.25">
      <c r="A46">
        <v>1098888</v>
      </c>
      <c r="B46">
        <f t="shared" si="0"/>
        <v>1</v>
      </c>
      <c r="G46">
        <v>2437</v>
      </c>
      <c r="H46">
        <f t="shared" si="2"/>
        <v>1</v>
      </c>
      <c r="I46">
        <v>9768</v>
      </c>
      <c r="J46">
        <f t="shared" si="3"/>
        <v>1</v>
      </c>
      <c r="K46">
        <v>56</v>
      </c>
      <c r="L46">
        <f t="shared" si="4"/>
        <v>1</v>
      </c>
      <c r="N46">
        <v>45</v>
      </c>
      <c r="O46">
        <v>1498000</v>
      </c>
      <c r="P46">
        <v>4</v>
      </c>
      <c r="Q46">
        <v>3.25</v>
      </c>
      <c r="R46">
        <v>4380</v>
      </c>
      <c r="S46">
        <v>9186</v>
      </c>
      <c r="T46">
        <v>19</v>
      </c>
    </row>
    <row r="47" spans="1:20" x14ac:dyDescent="0.25">
      <c r="A47">
        <v>1195000</v>
      </c>
      <c r="B47">
        <f t="shared" si="0"/>
        <v>1</v>
      </c>
      <c r="G47">
        <v>2460</v>
      </c>
      <c r="H47">
        <f t="shared" si="2"/>
        <v>1</v>
      </c>
      <c r="I47">
        <v>9799</v>
      </c>
      <c r="J47">
        <f t="shared" si="3"/>
        <v>1</v>
      </c>
      <c r="K47">
        <v>57</v>
      </c>
      <c r="L47">
        <f t="shared" si="4"/>
        <v>2</v>
      </c>
      <c r="N47">
        <v>46</v>
      </c>
      <c r="O47">
        <v>2354000</v>
      </c>
      <c r="P47">
        <v>4</v>
      </c>
      <c r="Q47">
        <v>2.75</v>
      </c>
      <c r="R47">
        <v>2288</v>
      </c>
      <c r="S47">
        <v>10347</v>
      </c>
      <c r="T47">
        <v>88</v>
      </c>
    </row>
    <row r="48" spans="1:20" x14ac:dyDescent="0.25">
      <c r="A48">
        <v>1198888</v>
      </c>
      <c r="B48">
        <f t="shared" si="0"/>
        <v>1</v>
      </c>
      <c r="G48">
        <v>2480</v>
      </c>
      <c r="H48">
        <f t="shared" si="2"/>
        <v>1</v>
      </c>
      <c r="I48">
        <v>9800</v>
      </c>
      <c r="J48">
        <f t="shared" si="3"/>
        <v>1</v>
      </c>
      <c r="K48">
        <v>59</v>
      </c>
      <c r="L48">
        <f t="shared" si="4"/>
        <v>1</v>
      </c>
      <c r="N48">
        <v>47</v>
      </c>
      <c r="O48">
        <v>892000</v>
      </c>
      <c r="P48">
        <v>3</v>
      </c>
      <c r="Q48">
        <v>2.75</v>
      </c>
      <c r="R48">
        <v>2040</v>
      </c>
      <c r="S48">
        <v>8636</v>
      </c>
      <c r="T48">
        <v>39</v>
      </c>
    </row>
    <row r="49" spans="1:20" x14ac:dyDescent="0.25">
      <c r="A49">
        <v>1208000</v>
      </c>
      <c r="B49">
        <f t="shared" si="0"/>
        <v>1</v>
      </c>
      <c r="G49">
        <v>2520</v>
      </c>
      <c r="H49">
        <f t="shared" si="2"/>
        <v>1</v>
      </c>
      <c r="I49">
        <v>9845</v>
      </c>
      <c r="J49">
        <f t="shared" si="3"/>
        <v>1</v>
      </c>
      <c r="K49">
        <v>60</v>
      </c>
      <c r="L49">
        <f t="shared" si="4"/>
        <v>2</v>
      </c>
      <c r="N49">
        <v>48</v>
      </c>
      <c r="O49">
        <v>4800000</v>
      </c>
      <c r="P49">
        <v>5</v>
      </c>
      <c r="Q49">
        <v>3.75</v>
      </c>
      <c r="R49">
        <v>5090</v>
      </c>
      <c r="S49">
        <v>30539</v>
      </c>
      <c r="T49">
        <v>36</v>
      </c>
    </row>
    <row r="50" spans="1:20" x14ac:dyDescent="0.25">
      <c r="A50">
        <v>1239000</v>
      </c>
      <c r="B50">
        <f t="shared" si="0"/>
        <v>1</v>
      </c>
      <c r="G50">
        <v>2540</v>
      </c>
      <c r="H50">
        <f t="shared" si="2"/>
        <v>1</v>
      </c>
      <c r="I50">
        <v>10000</v>
      </c>
      <c r="J50">
        <f t="shared" si="3"/>
        <v>1</v>
      </c>
      <c r="K50">
        <v>61</v>
      </c>
      <c r="L50">
        <f t="shared" si="4"/>
        <v>2</v>
      </c>
      <c r="N50">
        <v>49</v>
      </c>
      <c r="O50">
        <v>1374950</v>
      </c>
      <c r="P50">
        <v>4</v>
      </c>
      <c r="Q50">
        <v>2.75</v>
      </c>
      <c r="R50">
        <v>2260</v>
      </c>
      <c r="S50">
        <v>14780</v>
      </c>
      <c r="T50">
        <v>48</v>
      </c>
    </row>
    <row r="51" spans="1:20" x14ac:dyDescent="0.25">
      <c r="A51">
        <v>1250000</v>
      </c>
      <c r="B51">
        <f t="shared" si="0"/>
        <v>1</v>
      </c>
      <c r="G51" s="36">
        <v>2570</v>
      </c>
      <c r="H51" s="36">
        <f t="shared" si="2"/>
        <v>3</v>
      </c>
      <c r="I51">
        <v>10230</v>
      </c>
      <c r="J51">
        <f t="shared" si="3"/>
        <v>1</v>
      </c>
      <c r="K51">
        <v>62</v>
      </c>
      <c r="L51">
        <f t="shared" si="4"/>
        <v>2</v>
      </c>
      <c r="N51">
        <v>50</v>
      </c>
      <c r="O51">
        <v>3588888</v>
      </c>
      <c r="P51">
        <v>6</v>
      </c>
      <c r="Q51">
        <v>6</v>
      </c>
      <c r="R51">
        <v>5701</v>
      </c>
      <c r="S51">
        <v>10230</v>
      </c>
      <c r="T51">
        <v>1</v>
      </c>
    </row>
    <row r="52" spans="1:20" x14ac:dyDescent="0.25">
      <c r="A52">
        <v>1288000</v>
      </c>
      <c r="B52">
        <f t="shared" si="0"/>
        <v>1</v>
      </c>
      <c r="G52">
        <v>2620</v>
      </c>
      <c r="H52">
        <f t="shared" si="2"/>
        <v>1</v>
      </c>
      <c r="I52">
        <v>10311</v>
      </c>
      <c r="J52">
        <f t="shared" si="3"/>
        <v>1</v>
      </c>
      <c r="K52">
        <v>63</v>
      </c>
      <c r="L52">
        <f t="shared" si="4"/>
        <v>5</v>
      </c>
      <c r="N52">
        <v>51</v>
      </c>
      <c r="O52">
        <v>1208000</v>
      </c>
      <c r="P52">
        <v>2</v>
      </c>
      <c r="Q52">
        <v>2.5</v>
      </c>
      <c r="R52">
        <v>1751</v>
      </c>
      <c r="S52">
        <v>105864</v>
      </c>
      <c r="T52">
        <v>10</v>
      </c>
    </row>
    <row r="53" spans="1:20" x14ac:dyDescent="0.25">
      <c r="A53">
        <v>1300000</v>
      </c>
      <c r="B53">
        <f t="shared" si="0"/>
        <v>1</v>
      </c>
      <c r="G53">
        <v>2690</v>
      </c>
      <c r="H53">
        <f t="shared" si="2"/>
        <v>1</v>
      </c>
      <c r="I53">
        <v>10347</v>
      </c>
      <c r="J53">
        <f t="shared" si="3"/>
        <v>1</v>
      </c>
      <c r="K53">
        <v>75</v>
      </c>
      <c r="L53">
        <f t="shared" si="4"/>
        <v>1</v>
      </c>
      <c r="N53">
        <v>52</v>
      </c>
      <c r="O53">
        <v>1088000</v>
      </c>
      <c r="P53">
        <v>3</v>
      </c>
      <c r="Q53">
        <v>2.5</v>
      </c>
      <c r="R53">
        <v>3180</v>
      </c>
      <c r="S53">
        <v>10497</v>
      </c>
      <c r="T53">
        <v>33</v>
      </c>
    </row>
    <row r="54" spans="1:20" x14ac:dyDescent="0.25">
      <c r="A54">
        <v>1325000</v>
      </c>
      <c r="B54">
        <f t="shared" si="0"/>
        <v>1</v>
      </c>
      <c r="G54">
        <v>2700</v>
      </c>
      <c r="H54">
        <f t="shared" si="2"/>
        <v>1</v>
      </c>
      <c r="I54">
        <v>10399</v>
      </c>
      <c r="J54">
        <f t="shared" si="3"/>
        <v>1</v>
      </c>
      <c r="K54">
        <v>88</v>
      </c>
      <c r="L54">
        <f t="shared" si="4"/>
        <v>2</v>
      </c>
      <c r="N54">
        <v>53</v>
      </c>
      <c r="O54">
        <v>549950</v>
      </c>
      <c r="P54">
        <v>2</v>
      </c>
      <c r="Q54">
        <v>1.75</v>
      </c>
      <c r="R54">
        <v>1320</v>
      </c>
      <c r="S54">
        <v>2175</v>
      </c>
      <c r="T54">
        <v>32</v>
      </c>
    </row>
    <row r="55" spans="1:20" x14ac:dyDescent="0.25">
      <c r="A55">
        <v>1350000</v>
      </c>
      <c r="B55">
        <f t="shared" si="0"/>
        <v>1</v>
      </c>
      <c r="G55">
        <v>2740</v>
      </c>
      <c r="H55">
        <f t="shared" si="2"/>
        <v>2</v>
      </c>
      <c r="I55">
        <v>10497</v>
      </c>
      <c r="J55">
        <f t="shared" si="3"/>
        <v>1</v>
      </c>
      <c r="K55">
        <v>106</v>
      </c>
      <c r="L55">
        <f t="shared" si="4"/>
        <v>1</v>
      </c>
      <c r="N55">
        <v>54</v>
      </c>
      <c r="O55">
        <v>3500000</v>
      </c>
      <c r="P55">
        <v>3</v>
      </c>
      <c r="Q55">
        <v>3</v>
      </c>
      <c r="R55">
        <v>2740</v>
      </c>
      <c r="S55">
        <v>52307</v>
      </c>
      <c r="T55">
        <v>34</v>
      </c>
    </row>
    <row r="56" spans="1:20" x14ac:dyDescent="0.25">
      <c r="A56">
        <v>1374950</v>
      </c>
      <c r="B56">
        <f t="shared" si="0"/>
        <v>1</v>
      </c>
      <c r="G56">
        <v>2750</v>
      </c>
      <c r="H56">
        <f t="shared" si="2"/>
        <v>2</v>
      </c>
      <c r="I56">
        <v>10500</v>
      </c>
      <c r="J56">
        <f t="shared" si="3"/>
        <v>2</v>
      </c>
      <c r="L56">
        <f>SUM(L2:L55)</f>
        <v>140</v>
      </c>
      <c r="N56">
        <v>55</v>
      </c>
      <c r="O56">
        <v>3988800</v>
      </c>
      <c r="P56">
        <v>5</v>
      </c>
      <c r="Q56">
        <v>5.5</v>
      </c>
      <c r="R56">
        <v>5489</v>
      </c>
      <c r="S56">
        <v>15666</v>
      </c>
      <c r="T56">
        <v>1</v>
      </c>
    </row>
    <row r="57" spans="1:20" x14ac:dyDescent="0.25">
      <c r="A57">
        <v>1399988</v>
      </c>
      <c r="B57">
        <f t="shared" si="0"/>
        <v>1</v>
      </c>
      <c r="G57">
        <v>2768</v>
      </c>
      <c r="H57">
        <f t="shared" si="2"/>
        <v>1</v>
      </c>
      <c r="I57">
        <v>10634</v>
      </c>
      <c r="J57">
        <f t="shared" si="3"/>
        <v>1</v>
      </c>
      <c r="N57">
        <v>56</v>
      </c>
      <c r="O57">
        <v>5580000</v>
      </c>
      <c r="P57">
        <v>13</v>
      </c>
      <c r="Q57">
        <v>9.25</v>
      </c>
      <c r="R57">
        <v>15360</v>
      </c>
      <c r="S57">
        <v>82328</v>
      </c>
      <c r="T57">
        <v>18</v>
      </c>
    </row>
    <row r="58" spans="1:20" x14ac:dyDescent="0.25">
      <c r="A58">
        <v>1400000</v>
      </c>
      <c r="B58">
        <f t="shared" si="0"/>
        <v>1</v>
      </c>
      <c r="G58">
        <v>2812</v>
      </c>
      <c r="H58">
        <f t="shared" si="2"/>
        <v>1</v>
      </c>
      <c r="I58">
        <v>10949</v>
      </c>
      <c r="J58">
        <f t="shared" si="3"/>
        <v>1</v>
      </c>
      <c r="N58">
        <v>57</v>
      </c>
      <c r="O58">
        <v>5980000</v>
      </c>
      <c r="P58">
        <v>5</v>
      </c>
      <c r="Q58">
        <v>5.75</v>
      </c>
      <c r="R58">
        <v>7594</v>
      </c>
      <c r="S58">
        <v>69125</v>
      </c>
      <c r="T58">
        <v>25</v>
      </c>
    </row>
    <row r="59" spans="1:20" x14ac:dyDescent="0.25">
      <c r="A59">
        <v>1479800</v>
      </c>
      <c r="B59">
        <f t="shared" si="0"/>
        <v>1</v>
      </c>
      <c r="G59">
        <v>2857</v>
      </c>
      <c r="H59">
        <f t="shared" si="2"/>
        <v>1</v>
      </c>
      <c r="I59">
        <v>11160</v>
      </c>
      <c r="J59">
        <f t="shared" si="3"/>
        <v>1</v>
      </c>
      <c r="N59">
        <v>58</v>
      </c>
      <c r="O59">
        <v>1998888</v>
      </c>
      <c r="P59">
        <v>3</v>
      </c>
      <c r="Q59">
        <v>1.5</v>
      </c>
      <c r="R59">
        <v>2520</v>
      </c>
      <c r="S59">
        <v>11273</v>
      </c>
      <c r="T59">
        <v>61</v>
      </c>
    </row>
    <row r="60" spans="1:20" x14ac:dyDescent="0.25">
      <c r="A60">
        <v>1490000</v>
      </c>
      <c r="B60">
        <f t="shared" si="0"/>
        <v>1</v>
      </c>
      <c r="G60">
        <v>2906</v>
      </c>
      <c r="H60">
        <f t="shared" si="2"/>
        <v>1</v>
      </c>
      <c r="I60">
        <v>11273</v>
      </c>
      <c r="J60">
        <f t="shared" si="3"/>
        <v>1</v>
      </c>
      <c r="N60">
        <v>59</v>
      </c>
      <c r="O60">
        <v>2460000</v>
      </c>
      <c r="P60">
        <v>4</v>
      </c>
      <c r="Q60">
        <v>2.5</v>
      </c>
      <c r="R60">
        <v>4130</v>
      </c>
      <c r="S60">
        <v>112521</v>
      </c>
      <c r="T60">
        <v>40</v>
      </c>
    </row>
    <row r="61" spans="1:20" x14ac:dyDescent="0.25">
      <c r="A61">
        <v>1495555</v>
      </c>
      <c r="B61">
        <f t="shared" si="0"/>
        <v>1</v>
      </c>
      <c r="G61">
        <v>3006</v>
      </c>
      <c r="H61">
        <f t="shared" si="2"/>
        <v>1</v>
      </c>
      <c r="I61">
        <v>11275</v>
      </c>
      <c r="J61">
        <f t="shared" si="3"/>
        <v>1</v>
      </c>
      <c r="N61">
        <v>60</v>
      </c>
      <c r="O61">
        <v>1195000</v>
      </c>
      <c r="P61">
        <v>4</v>
      </c>
      <c r="Q61">
        <v>2.25</v>
      </c>
      <c r="R61">
        <v>2812</v>
      </c>
      <c r="S61">
        <v>17411</v>
      </c>
      <c r="T61">
        <v>39</v>
      </c>
    </row>
    <row r="62" spans="1:20" x14ac:dyDescent="0.25">
      <c r="A62">
        <v>1498000</v>
      </c>
      <c r="B62">
        <f t="shared" si="0"/>
        <v>2</v>
      </c>
      <c r="G62">
        <v>3030</v>
      </c>
      <c r="H62">
        <f t="shared" si="2"/>
        <v>1</v>
      </c>
      <c r="I62">
        <v>11375</v>
      </c>
      <c r="J62">
        <f t="shared" si="3"/>
        <v>1</v>
      </c>
      <c r="N62">
        <v>61</v>
      </c>
      <c r="O62">
        <v>2499800</v>
      </c>
      <c r="P62">
        <v>4</v>
      </c>
      <c r="Q62">
        <v>4.25</v>
      </c>
      <c r="R62">
        <v>5360</v>
      </c>
      <c r="S62">
        <v>24515</v>
      </c>
      <c r="T62">
        <v>21</v>
      </c>
    </row>
    <row r="63" spans="1:20" x14ac:dyDescent="0.25">
      <c r="A63">
        <v>1500000</v>
      </c>
      <c r="B63">
        <f t="shared" si="0"/>
        <v>1</v>
      </c>
      <c r="G63">
        <v>3180</v>
      </c>
      <c r="H63">
        <f t="shared" si="2"/>
        <v>1</v>
      </c>
      <c r="I63">
        <v>11408</v>
      </c>
      <c r="J63">
        <f t="shared" si="3"/>
        <v>1</v>
      </c>
      <c r="N63">
        <v>62</v>
      </c>
      <c r="O63">
        <v>339995</v>
      </c>
      <c r="P63">
        <v>2</v>
      </c>
      <c r="Q63">
        <v>1.75</v>
      </c>
      <c r="R63">
        <v>1254</v>
      </c>
      <c r="S63">
        <v>22389</v>
      </c>
      <c r="T63">
        <v>37</v>
      </c>
    </row>
    <row r="64" spans="1:20" x14ac:dyDescent="0.25">
      <c r="A64">
        <v>1549000</v>
      </c>
      <c r="B64">
        <f t="shared" si="0"/>
        <v>1</v>
      </c>
      <c r="G64">
        <v>3240</v>
      </c>
      <c r="H64">
        <f t="shared" si="2"/>
        <v>1</v>
      </c>
      <c r="I64">
        <v>11945</v>
      </c>
      <c r="J64">
        <f t="shared" si="3"/>
        <v>1</v>
      </c>
      <c r="N64">
        <v>63</v>
      </c>
      <c r="O64">
        <v>975000</v>
      </c>
      <c r="P64">
        <v>2</v>
      </c>
      <c r="Q64">
        <v>1.75</v>
      </c>
      <c r="R64">
        <v>1474</v>
      </c>
      <c r="S64">
        <v>43078</v>
      </c>
      <c r="T64">
        <v>16</v>
      </c>
    </row>
    <row r="65" spans="1:20" x14ac:dyDescent="0.25">
      <c r="A65">
        <v>1575000</v>
      </c>
      <c r="B65">
        <f t="shared" si="0"/>
        <v>1</v>
      </c>
      <c r="G65">
        <v>3360</v>
      </c>
      <c r="H65">
        <f t="shared" si="2"/>
        <v>1</v>
      </c>
      <c r="I65">
        <v>11984</v>
      </c>
      <c r="J65">
        <f t="shared" si="3"/>
        <v>1</v>
      </c>
      <c r="N65">
        <v>64</v>
      </c>
      <c r="O65">
        <v>3900000</v>
      </c>
      <c r="P65">
        <v>6</v>
      </c>
      <c r="Q65">
        <v>6.25</v>
      </c>
      <c r="R65">
        <v>4848</v>
      </c>
      <c r="S65">
        <v>8548</v>
      </c>
      <c r="T65">
        <v>1</v>
      </c>
    </row>
    <row r="66" spans="1:20" x14ac:dyDescent="0.25">
      <c r="A66">
        <v>1649000</v>
      </c>
      <c r="B66">
        <f t="shared" si="0"/>
        <v>1</v>
      </c>
      <c r="G66">
        <v>3390</v>
      </c>
      <c r="H66">
        <f t="shared" si="2"/>
        <v>1</v>
      </c>
      <c r="I66">
        <v>12210</v>
      </c>
      <c r="J66">
        <f t="shared" si="3"/>
        <v>1</v>
      </c>
      <c r="N66">
        <v>65</v>
      </c>
      <c r="O66">
        <v>2949995</v>
      </c>
      <c r="P66">
        <v>6</v>
      </c>
      <c r="Q66">
        <v>4.5</v>
      </c>
      <c r="R66">
        <v>5761</v>
      </c>
      <c r="S66">
        <v>16511</v>
      </c>
      <c r="T66">
        <v>5</v>
      </c>
    </row>
    <row r="67" spans="1:20" x14ac:dyDescent="0.25">
      <c r="A67">
        <v>1649995</v>
      </c>
      <c r="B67">
        <f t="shared" ref="B67:B130" si="5">COUNTIF($O$2:$O$141,A67)</f>
        <v>1</v>
      </c>
      <c r="G67">
        <v>3400</v>
      </c>
      <c r="H67">
        <f t="shared" ref="H67:H130" si="6">COUNTIF($R$2:$R$141,G67)</f>
        <v>1</v>
      </c>
      <c r="I67">
        <v>12400</v>
      </c>
      <c r="J67">
        <f t="shared" ref="J67:J130" si="7">COUNTIF($S$2:$S$141,I67)</f>
        <v>1</v>
      </c>
      <c r="N67">
        <v>66</v>
      </c>
      <c r="O67">
        <v>1650000</v>
      </c>
      <c r="P67">
        <v>4</v>
      </c>
      <c r="Q67">
        <v>3.75</v>
      </c>
      <c r="R67">
        <v>3914</v>
      </c>
      <c r="S67">
        <v>41444</v>
      </c>
      <c r="T67">
        <v>19</v>
      </c>
    </row>
    <row r="68" spans="1:20" x14ac:dyDescent="0.25">
      <c r="A68">
        <v>1649999</v>
      </c>
      <c r="B68">
        <f t="shared" si="5"/>
        <v>1</v>
      </c>
      <c r="G68">
        <v>3470</v>
      </c>
      <c r="H68">
        <f t="shared" si="6"/>
        <v>1</v>
      </c>
      <c r="I68">
        <v>13062</v>
      </c>
      <c r="J68">
        <f t="shared" si="7"/>
        <v>1</v>
      </c>
      <c r="N68">
        <v>67</v>
      </c>
      <c r="O68">
        <v>2198800</v>
      </c>
      <c r="P68">
        <v>5</v>
      </c>
      <c r="Q68">
        <v>3.25</v>
      </c>
      <c r="R68">
        <v>3850</v>
      </c>
      <c r="S68">
        <v>23172</v>
      </c>
      <c r="T68">
        <v>17</v>
      </c>
    </row>
    <row r="69" spans="1:20" x14ac:dyDescent="0.25">
      <c r="A69">
        <v>1650000</v>
      </c>
      <c r="B69">
        <f t="shared" si="5"/>
        <v>1</v>
      </c>
      <c r="G69">
        <v>3530</v>
      </c>
      <c r="H69">
        <f t="shared" si="6"/>
        <v>1</v>
      </c>
      <c r="I69">
        <v>13500</v>
      </c>
      <c r="J69">
        <f t="shared" si="7"/>
        <v>1</v>
      </c>
      <c r="N69">
        <v>68</v>
      </c>
      <c r="O69">
        <v>2988000</v>
      </c>
      <c r="P69">
        <v>6</v>
      </c>
      <c r="Q69">
        <v>4.25</v>
      </c>
      <c r="R69">
        <v>5130</v>
      </c>
      <c r="S69">
        <v>9045</v>
      </c>
      <c r="T69">
        <v>1</v>
      </c>
    </row>
    <row r="70" spans="1:20" x14ac:dyDescent="0.25">
      <c r="A70">
        <v>1690000</v>
      </c>
      <c r="B70">
        <f t="shared" si="5"/>
        <v>1</v>
      </c>
      <c r="G70">
        <v>3560</v>
      </c>
      <c r="H70">
        <f t="shared" si="6"/>
        <v>1</v>
      </c>
      <c r="I70">
        <v>13503</v>
      </c>
      <c r="J70">
        <f t="shared" si="7"/>
        <v>1</v>
      </c>
      <c r="N70">
        <v>69</v>
      </c>
      <c r="O70">
        <v>3800000</v>
      </c>
      <c r="P70">
        <v>5</v>
      </c>
      <c r="Q70">
        <v>5</v>
      </c>
      <c r="R70">
        <v>4568</v>
      </c>
      <c r="S70">
        <v>8570</v>
      </c>
      <c r="T70">
        <v>1</v>
      </c>
    </row>
    <row r="71" spans="1:20" x14ac:dyDescent="0.25">
      <c r="A71">
        <v>1695000</v>
      </c>
      <c r="B71">
        <f t="shared" si="5"/>
        <v>1</v>
      </c>
      <c r="G71">
        <v>3580</v>
      </c>
      <c r="H71">
        <f t="shared" si="6"/>
        <v>2</v>
      </c>
      <c r="I71">
        <v>14132</v>
      </c>
      <c r="J71">
        <f t="shared" si="7"/>
        <v>1</v>
      </c>
      <c r="N71">
        <v>70</v>
      </c>
      <c r="O71">
        <v>3078950</v>
      </c>
      <c r="P71">
        <v>5</v>
      </c>
      <c r="Q71">
        <v>5</v>
      </c>
      <c r="R71">
        <v>4998</v>
      </c>
      <c r="S71">
        <v>13500</v>
      </c>
      <c r="T71">
        <v>1</v>
      </c>
    </row>
    <row r="72" spans="1:20" x14ac:dyDescent="0.25">
      <c r="A72">
        <v>1799000</v>
      </c>
      <c r="B72">
        <f t="shared" si="5"/>
        <v>1</v>
      </c>
      <c r="G72">
        <v>3600</v>
      </c>
      <c r="H72">
        <f t="shared" si="6"/>
        <v>1</v>
      </c>
      <c r="I72">
        <v>14780</v>
      </c>
      <c r="J72">
        <f t="shared" si="7"/>
        <v>1</v>
      </c>
      <c r="N72">
        <v>71</v>
      </c>
      <c r="O72">
        <v>305000</v>
      </c>
      <c r="P72">
        <v>2</v>
      </c>
      <c r="Q72">
        <v>1</v>
      </c>
      <c r="R72">
        <v>889</v>
      </c>
      <c r="S72">
        <v>435710</v>
      </c>
      <c r="T72">
        <v>40</v>
      </c>
    </row>
    <row r="73" spans="1:20" x14ac:dyDescent="0.25">
      <c r="A73">
        <v>1800000</v>
      </c>
      <c r="B73">
        <f t="shared" si="5"/>
        <v>1</v>
      </c>
      <c r="G73" s="36">
        <v>3770</v>
      </c>
      <c r="H73" s="36">
        <f t="shared" si="6"/>
        <v>3</v>
      </c>
      <c r="I73">
        <v>15000</v>
      </c>
      <c r="J73">
        <f t="shared" si="7"/>
        <v>1</v>
      </c>
      <c r="N73">
        <v>72</v>
      </c>
      <c r="O73">
        <v>2649950</v>
      </c>
      <c r="P73">
        <v>5</v>
      </c>
      <c r="Q73">
        <v>5</v>
      </c>
      <c r="R73">
        <v>4309</v>
      </c>
      <c r="S73">
        <v>9137</v>
      </c>
      <c r="T73">
        <v>1</v>
      </c>
    </row>
    <row r="74" spans="1:20" x14ac:dyDescent="0.25">
      <c r="A74">
        <v>1850000</v>
      </c>
      <c r="B74">
        <f t="shared" si="5"/>
        <v>1</v>
      </c>
      <c r="G74">
        <v>3800</v>
      </c>
      <c r="H74">
        <f t="shared" si="6"/>
        <v>1</v>
      </c>
      <c r="I74">
        <v>15120</v>
      </c>
      <c r="J74">
        <f t="shared" si="7"/>
        <v>1</v>
      </c>
      <c r="N74">
        <v>73</v>
      </c>
      <c r="O74">
        <v>707990</v>
      </c>
      <c r="P74">
        <v>2</v>
      </c>
      <c r="Q74">
        <v>1.75</v>
      </c>
      <c r="R74">
        <v>1360</v>
      </c>
      <c r="S74">
        <v>1</v>
      </c>
      <c r="T74">
        <v>1</v>
      </c>
    </row>
    <row r="75" spans="1:20" x14ac:dyDescent="0.25">
      <c r="A75">
        <v>1898000</v>
      </c>
      <c r="B75">
        <f t="shared" si="5"/>
        <v>1</v>
      </c>
      <c r="G75">
        <v>3820</v>
      </c>
      <c r="H75">
        <f t="shared" si="6"/>
        <v>1</v>
      </c>
      <c r="I75">
        <v>15300</v>
      </c>
      <c r="J75">
        <f t="shared" si="7"/>
        <v>1</v>
      </c>
      <c r="N75">
        <v>74</v>
      </c>
      <c r="O75">
        <v>3198000</v>
      </c>
      <c r="P75">
        <v>5</v>
      </c>
      <c r="Q75">
        <v>5</v>
      </c>
      <c r="R75">
        <v>6200</v>
      </c>
      <c r="S75">
        <v>20056</v>
      </c>
      <c r="T75">
        <v>17</v>
      </c>
    </row>
    <row r="76" spans="1:20" x14ac:dyDescent="0.25">
      <c r="A76">
        <v>1988000</v>
      </c>
      <c r="B76">
        <f t="shared" si="5"/>
        <v>2</v>
      </c>
      <c r="G76">
        <v>3850</v>
      </c>
      <c r="H76">
        <f t="shared" si="6"/>
        <v>1</v>
      </c>
      <c r="I76">
        <v>15580</v>
      </c>
      <c r="J76">
        <f t="shared" si="7"/>
        <v>1</v>
      </c>
      <c r="N76">
        <v>75</v>
      </c>
      <c r="O76">
        <v>1988000</v>
      </c>
      <c r="P76">
        <v>3</v>
      </c>
      <c r="Q76">
        <v>3</v>
      </c>
      <c r="R76">
        <v>3390</v>
      </c>
      <c r="S76">
        <v>19833</v>
      </c>
      <c r="T76">
        <v>47</v>
      </c>
    </row>
    <row r="77" spans="1:20" x14ac:dyDescent="0.25">
      <c r="A77">
        <v>1988888</v>
      </c>
      <c r="B77">
        <f t="shared" si="5"/>
        <v>1</v>
      </c>
      <c r="G77">
        <v>3914</v>
      </c>
      <c r="H77">
        <f t="shared" si="6"/>
        <v>1</v>
      </c>
      <c r="I77">
        <v>15666</v>
      </c>
      <c r="J77">
        <f t="shared" si="7"/>
        <v>1</v>
      </c>
      <c r="N77">
        <v>76</v>
      </c>
      <c r="O77">
        <v>1198888</v>
      </c>
      <c r="P77">
        <v>4</v>
      </c>
      <c r="Q77">
        <v>3</v>
      </c>
      <c r="R77">
        <v>2620</v>
      </c>
      <c r="S77">
        <v>17418</v>
      </c>
      <c r="T77">
        <v>50</v>
      </c>
    </row>
    <row r="78" spans="1:20" x14ac:dyDescent="0.25">
      <c r="A78">
        <v>1998000</v>
      </c>
      <c r="B78">
        <f t="shared" si="5"/>
        <v>2</v>
      </c>
      <c r="G78">
        <v>3970</v>
      </c>
      <c r="H78">
        <f t="shared" si="6"/>
        <v>1</v>
      </c>
      <c r="I78">
        <v>15908</v>
      </c>
      <c r="J78">
        <f t="shared" si="7"/>
        <v>1</v>
      </c>
      <c r="N78">
        <v>77</v>
      </c>
      <c r="O78">
        <v>675000</v>
      </c>
      <c r="P78">
        <v>4</v>
      </c>
      <c r="Q78">
        <v>1.75</v>
      </c>
      <c r="R78">
        <v>1700</v>
      </c>
      <c r="S78">
        <v>8640</v>
      </c>
      <c r="T78">
        <v>63</v>
      </c>
    </row>
    <row r="79" spans="1:20" x14ac:dyDescent="0.25">
      <c r="A79">
        <v>1998888</v>
      </c>
      <c r="B79">
        <f t="shared" si="5"/>
        <v>1</v>
      </c>
      <c r="G79">
        <v>3982</v>
      </c>
      <c r="H79">
        <f t="shared" si="6"/>
        <v>1</v>
      </c>
      <c r="I79">
        <v>16206</v>
      </c>
      <c r="J79">
        <f t="shared" si="7"/>
        <v>1</v>
      </c>
      <c r="N79">
        <v>78</v>
      </c>
      <c r="O79">
        <v>3588888</v>
      </c>
      <c r="P79">
        <v>5</v>
      </c>
      <c r="Q79">
        <v>4.5</v>
      </c>
      <c r="R79">
        <v>5102</v>
      </c>
      <c r="S79">
        <v>15300</v>
      </c>
      <c r="T79">
        <v>1</v>
      </c>
    </row>
    <row r="80" spans="1:20" x14ac:dyDescent="0.25">
      <c r="A80">
        <v>1999000</v>
      </c>
      <c r="B80">
        <f t="shared" si="5"/>
        <v>1</v>
      </c>
      <c r="G80">
        <v>4070</v>
      </c>
      <c r="H80">
        <f t="shared" si="6"/>
        <v>1</v>
      </c>
      <c r="I80">
        <v>16259</v>
      </c>
      <c r="J80">
        <f t="shared" si="7"/>
        <v>1</v>
      </c>
      <c r="N80">
        <v>79</v>
      </c>
      <c r="O80">
        <v>3498000</v>
      </c>
      <c r="P80">
        <v>6</v>
      </c>
      <c r="Q80">
        <v>6</v>
      </c>
      <c r="R80">
        <v>6389</v>
      </c>
      <c r="S80">
        <v>9491</v>
      </c>
      <c r="T80">
        <v>1</v>
      </c>
    </row>
    <row r="81" spans="1:20" x14ac:dyDescent="0.25">
      <c r="A81">
        <v>2100000</v>
      </c>
      <c r="B81">
        <f t="shared" si="5"/>
        <v>1</v>
      </c>
      <c r="G81">
        <v>4130</v>
      </c>
      <c r="H81">
        <f t="shared" si="6"/>
        <v>1</v>
      </c>
      <c r="I81">
        <v>16362</v>
      </c>
      <c r="J81">
        <f t="shared" si="7"/>
        <v>1</v>
      </c>
      <c r="N81">
        <v>80</v>
      </c>
      <c r="O81">
        <v>4588000</v>
      </c>
      <c r="P81">
        <v>6</v>
      </c>
      <c r="Q81">
        <v>5.25</v>
      </c>
      <c r="R81">
        <v>8277</v>
      </c>
      <c r="S81">
        <v>45100</v>
      </c>
      <c r="T81">
        <v>9</v>
      </c>
    </row>
    <row r="82" spans="1:20" x14ac:dyDescent="0.25">
      <c r="A82">
        <v>2198800</v>
      </c>
      <c r="B82">
        <f t="shared" si="5"/>
        <v>1</v>
      </c>
      <c r="G82">
        <v>4140</v>
      </c>
      <c r="H82">
        <f t="shared" si="6"/>
        <v>1</v>
      </c>
      <c r="I82">
        <v>16491</v>
      </c>
      <c r="J82">
        <f t="shared" si="7"/>
        <v>1</v>
      </c>
      <c r="N82">
        <v>81</v>
      </c>
      <c r="O82">
        <v>2788880</v>
      </c>
      <c r="P82">
        <v>5</v>
      </c>
      <c r="Q82">
        <v>4.25</v>
      </c>
      <c r="R82">
        <v>4397</v>
      </c>
      <c r="S82">
        <v>9572</v>
      </c>
      <c r="T82">
        <v>1</v>
      </c>
    </row>
    <row r="83" spans="1:20" x14ac:dyDescent="0.25">
      <c r="A83">
        <v>2298000</v>
      </c>
      <c r="B83">
        <f t="shared" si="5"/>
        <v>1</v>
      </c>
      <c r="G83">
        <v>4194</v>
      </c>
      <c r="H83">
        <f t="shared" si="6"/>
        <v>1</v>
      </c>
      <c r="I83">
        <v>16511</v>
      </c>
      <c r="J83">
        <f t="shared" si="7"/>
        <v>1</v>
      </c>
      <c r="N83">
        <v>82</v>
      </c>
      <c r="O83">
        <v>689888</v>
      </c>
      <c r="P83">
        <v>2</v>
      </c>
      <c r="Q83">
        <v>2</v>
      </c>
      <c r="R83">
        <v>1558</v>
      </c>
      <c r="S83">
        <v>4930</v>
      </c>
      <c r="T83">
        <v>39</v>
      </c>
    </row>
    <row r="84" spans="1:20" x14ac:dyDescent="0.25">
      <c r="A84">
        <v>2350000</v>
      </c>
      <c r="B84">
        <f t="shared" si="5"/>
        <v>2</v>
      </c>
      <c r="G84">
        <v>4304</v>
      </c>
      <c r="H84">
        <f t="shared" si="6"/>
        <v>1</v>
      </c>
      <c r="I84">
        <v>17182</v>
      </c>
      <c r="J84">
        <f t="shared" si="7"/>
        <v>1</v>
      </c>
      <c r="N84">
        <v>83</v>
      </c>
      <c r="O84">
        <v>2350000</v>
      </c>
      <c r="P84">
        <v>5</v>
      </c>
      <c r="Q84">
        <v>4.5</v>
      </c>
      <c r="R84">
        <v>3800</v>
      </c>
      <c r="S84">
        <v>10000</v>
      </c>
      <c r="T84">
        <v>1</v>
      </c>
    </row>
    <row r="85" spans="1:20" x14ac:dyDescent="0.25">
      <c r="A85">
        <v>2354000</v>
      </c>
      <c r="B85">
        <f t="shared" si="5"/>
        <v>1</v>
      </c>
      <c r="G85">
        <v>4309</v>
      </c>
      <c r="H85">
        <f t="shared" si="6"/>
        <v>1</v>
      </c>
      <c r="I85">
        <v>17411</v>
      </c>
      <c r="J85">
        <f t="shared" si="7"/>
        <v>1</v>
      </c>
      <c r="N85">
        <v>84</v>
      </c>
      <c r="O85">
        <v>985000</v>
      </c>
      <c r="P85">
        <v>4</v>
      </c>
      <c r="Q85">
        <v>2.5</v>
      </c>
      <c r="R85">
        <v>2540</v>
      </c>
      <c r="S85">
        <v>8712</v>
      </c>
      <c r="T85">
        <v>35</v>
      </c>
    </row>
    <row r="86" spans="1:20" x14ac:dyDescent="0.25">
      <c r="A86">
        <v>2398000</v>
      </c>
      <c r="B86">
        <f t="shared" si="5"/>
        <v>1</v>
      </c>
      <c r="G86">
        <v>4380</v>
      </c>
      <c r="H86">
        <f t="shared" si="6"/>
        <v>1</v>
      </c>
      <c r="I86">
        <v>17418</v>
      </c>
      <c r="J86">
        <f t="shared" si="7"/>
        <v>1</v>
      </c>
      <c r="N86">
        <v>85</v>
      </c>
      <c r="O86">
        <v>1098888</v>
      </c>
      <c r="P86">
        <v>5</v>
      </c>
      <c r="Q86">
        <v>2.5</v>
      </c>
      <c r="R86">
        <v>2420</v>
      </c>
      <c r="S86">
        <v>8395</v>
      </c>
      <c r="T86">
        <v>60</v>
      </c>
    </row>
    <row r="87" spans="1:20" x14ac:dyDescent="0.25">
      <c r="A87">
        <v>2450000</v>
      </c>
      <c r="B87">
        <f t="shared" si="5"/>
        <v>1</v>
      </c>
      <c r="G87">
        <v>4381</v>
      </c>
      <c r="H87">
        <f t="shared" si="6"/>
        <v>1</v>
      </c>
      <c r="I87">
        <v>18000</v>
      </c>
      <c r="J87">
        <f t="shared" si="7"/>
        <v>1</v>
      </c>
      <c r="N87">
        <v>86</v>
      </c>
      <c r="O87">
        <v>950000</v>
      </c>
      <c r="P87">
        <v>4</v>
      </c>
      <c r="Q87">
        <v>3.75</v>
      </c>
      <c r="R87">
        <v>2750</v>
      </c>
      <c r="S87">
        <v>9315</v>
      </c>
      <c r="T87">
        <v>40</v>
      </c>
    </row>
    <row r="88" spans="1:20" x14ac:dyDescent="0.25">
      <c r="A88">
        <v>2460000</v>
      </c>
      <c r="B88">
        <f t="shared" si="5"/>
        <v>1</v>
      </c>
      <c r="G88">
        <v>4397</v>
      </c>
      <c r="H88">
        <f t="shared" si="6"/>
        <v>1</v>
      </c>
      <c r="I88">
        <v>18750</v>
      </c>
      <c r="J88">
        <f t="shared" si="7"/>
        <v>1</v>
      </c>
      <c r="N88">
        <v>87</v>
      </c>
      <c r="O88">
        <v>1549000</v>
      </c>
      <c r="P88">
        <v>8</v>
      </c>
      <c r="Q88">
        <v>4.75</v>
      </c>
      <c r="R88">
        <v>3470</v>
      </c>
      <c r="S88">
        <v>9800</v>
      </c>
      <c r="T88">
        <v>51</v>
      </c>
    </row>
    <row r="89" spans="1:20" x14ac:dyDescent="0.25">
      <c r="A89">
        <v>2490000</v>
      </c>
      <c r="B89">
        <f t="shared" si="5"/>
        <v>1</v>
      </c>
      <c r="G89">
        <v>4400</v>
      </c>
      <c r="H89">
        <f t="shared" si="6"/>
        <v>1</v>
      </c>
      <c r="I89">
        <v>19833</v>
      </c>
      <c r="J89">
        <f t="shared" si="7"/>
        <v>1</v>
      </c>
      <c r="N89">
        <v>88</v>
      </c>
      <c r="O89">
        <v>1799000</v>
      </c>
      <c r="P89">
        <v>4</v>
      </c>
      <c r="Q89">
        <v>2.5</v>
      </c>
      <c r="R89">
        <v>3560</v>
      </c>
      <c r="S89">
        <v>35719</v>
      </c>
      <c r="T89">
        <v>42</v>
      </c>
    </row>
    <row r="90" spans="1:20" x14ac:dyDescent="0.25">
      <c r="A90">
        <v>2495000</v>
      </c>
      <c r="B90">
        <f t="shared" si="5"/>
        <v>1</v>
      </c>
      <c r="G90">
        <v>4560</v>
      </c>
      <c r="H90">
        <f t="shared" si="6"/>
        <v>1</v>
      </c>
      <c r="I90">
        <v>20007</v>
      </c>
      <c r="J90">
        <f t="shared" si="7"/>
        <v>1</v>
      </c>
      <c r="N90">
        <v>89</v>
      </c>
      <c r="O90">
        <v>365000</v>
      </c>
      <c r="P90">
        <v>2</v>
      </c>
      <c r="Q90">
        <v>1</v>
      </c>
      <c r="R90">
        <v>1012</v>
      </c>
      <c r="S90">
        <v>497890</v>
      </c>
      <c r="T90">
        <v>43</v>
      </c>
    </row>
    <row r="91" spans="1:20" x14ac:dyDescent="0.25">
      <c r="A91">
        <v>2499800</v>
      </c>
      <c r="B91">
        <f t="shared" si="5"/>
        <v>1</v>
      </c>
      <c r="G91">
        <v>4568</v>
      </c>
      <c r="H91">
        <f t="shared" si="6"/>
        <v>1</v>
      </c>
      <c r="I91">
        <v>20056</v>
      </c>
      <c r="J91">
        <f t="shared" si="7"/>
        <v>1</v>
      </c>
      <c r="N91">
        <v>90</v>
      </c>
      <c r="O91">
        <v>2495000</v>
      </c>
      <c r="P91">
        <v>5</v>
      </c>
      <c r="Q91">
        <v>4.5</v>
      </c>
      <c r="R91">
        <v>4645</v>
      </c>
      <c r="S91">
        <v>8602</v>
      </c>
      <c r="T91">
        <v>1</v>
      </c>
    </row>
    <row r="92" spans="1:20" x14ac:dyDescent="0.25">
      <c r="A92">
        <v>2500000</v>
      </c>
      <c r="B92">
        <f t="shared" si="5"/>
        <v>1</v>
      </c>
      <c r="G92">
        <v>4586</v>
      </c>
      <c r="H92">
        <f t="shared" si="6"/>
        <v>1</v>
      </c>
      <c r="I92">
        <v>20908</v>
      </c>
      <c r="J92">
        <f t="shared" si="7"/>
        <v>1</v>
      </c>
      <c r="N92">
        <v>91</v>
      </c>
      <c r="O92">
        <v>4988000</v>
      </c>
      <c r="P92">
        <v>5</v>
      </c>
      <c r="Q92">
        <v>4.75</v>
      </c>
      <c r="R92">
        <v>6500</v>
      </c>
      <c r="S92">
        <v>10500</v>
      </c>
      <c r="T92">
        <v>43</v>
      </c>
    </row>
    <row r="93" spans="1:20" x14ac:dyDescent="0.25">
      <c r="A93">
        <v>2649950</v>
      </c>
      <c r="B93">
        <f t="shared" si="5"/>
        <v>1</v>
      </c>
      <c r="G93">
        <v>4600</v>
      </c>
      <c r="H93">
        <f t="shared" si="6"/>
        <v>1</v>
      </c>
      <c r="I93">
        <v>20971</v>
      </c>
      <c r="J93">
        <f t="shared" si="7"/>
        <v>1</v>
      </c>
      <c r="N93">
        <v>92</v>
      </c>
      <c r="O93">
        <v>3499000</v>
      </c>
      <c r="P93">
        <v>5</v>
      </c>
      <c r="Q93">
        <v>4.5</v>
      </c>
      <c r="R93">
        <v>7950</v>
      </c>
      <c r="S93">
        <v>26729</v>
      </c>
      <c r="T93">
        <v>13</v>
      </c>
    </row>
    <row r="94" spans="1:20" x14ac:dyDescent="0.25">
      <c r="A94">
        <v>2689950</v>
      </c>
      <c r="B94">
        <f t="shared" si="5"/>
        <v>1</v>
      </c>
      <c r="G94">
        <v>4645</v>
      </c>
      <c r="H94">
        <f t="shared" si="6"/>
        <v>1</v>
      </c>
      <c r="I94">
        <v>21930</v>
      </c>
      <c r="J94">
        <f t="shared" si="7"/>
        <v>1</v>
      </c>
      <c r="N94">
        <v>93</v>
      </c>
      <c r="O94">
        <v>2725000</v>
      </c>
      <c r="P94">
        <v>5</v>
      </c>
      <c r="Q94">
        <v>3.5</v>
      </c>
      <c r="R94">
        <v>5030</v>
      </c>
      <c r="S94">
        <v>20007</v>
      </c>
      <c r="T94">
        <v>54</v>
      </c>
    </row>
    <row r="95" spans="1:20" x14ac:dyDescent="0.25">
      <c r="A95">
        <v>2698000</v>
      </c>
      <c r="B95">
        <f t="shared" si="5"/>
        <v>1</v>
      </c>
      <c r="G95">
        <v>4800</v>
      </c>
      <c r="H95">
        <f t="shared" si="6"/>
        <v>1</v>
      </c>
      <c r="I95">
        <v>22389</v>
      </c>
      <c r="J95">
        <f t="shared" si="7"/>
        <v>1</v>
      </c>
      <c r="N95">
        <v>94</v>
      </c>
      <c r="O95">
        <v>750000</v>
      </c>
      <c r="P95">
        <v>6</v>
      </c>
      <c r="Q95">
        <v>2.75</v>
      </c>
      <c r="R95">
        <v>2480</v>
      </c>
      <c r="S95">
        <v>8732</v>
      </c>
      <c r="T95">
        <v>54</v>
      </c>
    </row>
    <row r="96" spans="1:20" x14ac:dyDescent="0.25">
      <c r="A96">
        <v>2725000</v>
      </c>
      <c r="B96">
        <f t="shared" si="5"/>
        <v>1</v>
      </c>
      <c r="G96">
        <v>4848</v>
      </c>
      <c r="H96">
        <f t="shared" si="6"/>
        <v>1</v>
      </c>
      <c r="I96">
        <v>22651</v>
      </c>
      <c r="J96">
        <f t="shared" si="7"/>
        <v>1</v>
      </c>
      <c r="N96">
        <v>95</v>
      </c>
      <c r="O96">
        <v>1695000</v>
      </c>
      <c r="P96">
        <v>4</v>
      </c>
      <c r="Q96">
        <v>3.5</v>
      </c>
      <c r="R96">
        <v>4987</v>
      </c>
      <c r="S96">
        <v>31623</v>
      </c>
      <c r="T96">
        <v>19</v>
      </c>
    </row>
    <row r="97" spans="1:20" x14ac:dyDescent="0.25">
      <c r="A97">
        <v>2745000</v>
      </c>
      <c r="B97">
        <f t="shared" si="5"/>
        <v>1</v>
      </c>
      <c r="G97">
        <v>4850</v>
      </c>
      <c r="H97">
        <f t="shared" si="6"/>
        <v>1</v>
      </c>
      <c r="I97">
        <v>23172</v>
      </c>
      <c r="J97">
        <f t="shared" si="7"/>
        <v>1</v>
      </c>
      <c r="N97">
        <v>96</v>
      </c>
      <c r="O97">
        <v>908000</v>
      </c>
      <c r="P97">
        <v>4</v>
      </c>
      <c r="Q97">
        <v>2.75</v>
      </c>
      <c r="R97">
        <v>2270</v>
      </c>
      <c r="S97">
        <v>8666</v>
      </c>
      <c r="T97">
        <v>40</v>
      </c>
    </row>
    <row r="98" spans="1:20" x14ac:dyDescent="0.25">
      <c r="A98">
        <v>2750000</v>
      </c>
      <c r="B98">
        <f t="shared" si="5"/>
        <v>1</v>
      </c>
      <c r="G98">
        <v>4881</v>
      </c>
      <c r="H98">
        <f t="shared" si="6"/>
        <v>1</v>
      </c>
      <c r="I98">
        <v>24011</v>
      </c>
      <c r="J98">
        <f t="shared" si="7"/>
        <v>1</v>
      </c>
      <c r="N98">
        <v>97</v>
      </c>
      <c r="O98">
        <v>530000</v>
      </c>
      <c r="P98">
        <v>2</v>
      </c>
      <c r="Q98">
        <v>2</v>
      </c>
      <c r="R98">
        <v>978</v>
      </c>
      <c r="S98">
        <v>102355</v>
      </c>
      <c r="T98">
        <v>29</v>
      </c>
    </row>
    <row r="99" spans="1:20" x14ac:dyDescent="0.25">
      <c r="A99">
        <v>2785950</v>
      </c>
      <c r="B99">
        <f t="shared" si="5"/>
        <v>1</v>
      </c>
      <c r="G99">
        <v>4987</v>
      </c>
      <c r="H99">
        <f t="shared" si="6"/>
        <v>1</v>
      </c>
      <c r="I99">
        <v>24515</v>
      </c>
      <c r="J99">
        <f t="shared" si="7"/>
        <v>1</v>
      </c>
      <c r="N99">
        <v>98</v>
      </c>
      <c r="O99">
        <v>1999000</v>
      </c>
      <c r="P99">
        <v>5</v>
      </c>
      <c r="Q99">
        <v>2.5</v>
      </c>
      <c r="R99">
        <v>3360</v>
      </c>
      <c r="S99">
        <v>10311</v>
      </c>
      <c r="T99">
        <v>36</v>
      </c>
    </row>
    <row r="100" spans="1:20" x14ac:dyDescent="0.25">
      <c r="A100">
        <v>2788880</v>
      </c>
      <c r="B100">
        <f t="shared" si="5"/>
        <v>1</v>
      </c>
      <c r="G100">
        <v>4998</v>
      </c>
      <c r="H100">
        <f t="shared" si="6"/>
        <v>1</v>
      </c>
      <c r="I100">
        <v>26729</v>
      </c>
      <c r="J100">
        <f t="shared" si="7"/>
        <v>1</v>
      </c>
      <c r="N100">
        <v>99</v>
      </c>
      <c r="O100">
        <v>1690000</v>
      </c>
      <c r="P100">
        <v>4</v>
      </c>
      <c r="Q100">
        <v>2.25</v>
      </c>
      <c r="R100">
        <v>2340</v>
      </c>
      <c r="S100">
        <v>11275</v>
      </c>
      <c r="T100">
        <v>62</v>
      </c>
    </row>
    <row r="101" spans="1:20" x14ac:dyDescent="0.25">
      <c r="A101">
        <v>2836000</v>
      </c>
      <c r="B101">
        <f t="shared" si="5"/>
        <v>1</v>
      </c>
      <c r="G101">
        <v>5030</v>
      </c>
      <c r="H101">
        <f t="shared" si="6"/>
        <v>1</v>
      </c>
      <c r="I101">
        <v>29129</v>
      </c>
      <c r="J101">
        <f t="shared" si="7"/>
        <v>1</v>
      </c>
      <c r="N101">
        <v>100</v>
      </c>
      <c r="O101">
        <v>698000</v>
      </c>
      <c r="P101">
        <v>5</v>
      </c>
      <c r="Q101">
        <v>2.75</v>
      </c>
      <c r="R101">
        <v>3006</v>
      </c>
      <c r="S101">
        <v>267617</v>
      </c>
      <c r="T101">
        <v>35</v>
      </c>
    </row>
    <row r="102" spans="1:20" x14ac:dyDescent="0.25">
      <c r="A102">
        <v>2848000</v>
      </c>
      <c r="B102">
        <f t="shared" si="5"/>
        <v>1</v>
      </c>
      <c r="G102">
        <v>5050</v>
      </c>
      <c r="H102">
        <f t="shared" si="6"/>
        <v>1</v>
      </c>
      <c r="I102">
        <v>30539</v>
      </c>
      <c r="J102">
        <f t="shared" si="7"/>
        <v>1</v>
      </c>
      <c r="N102">
        <v>101</v>
      </c>
      <c r="O102">
        <v>2698000</v>
      </c>
      <c r="P102">
        <v>5</v>
      </c>
      <c r="Q102">
        <v>4.5</v>
      </c>
      <c r="R102">
        <v>4400</v>
      </c>
      <c r="S102">
        <v>15580</v>
      </c>
      <c r="T102">
        <v>15</v>
      </c>
    </row>
    <row r="103" spans="1:20" x14ac:dyDescent="0.25">
      <c r="A103">
        <v>2880000</v>
      </c>
      <c r="B103">
        <f t="shared" si="5"/>
        <v>1</v>
      </c>
      <c r="G103">
        <v>5060</v>
      </c>
      <c r="H103">
        <f t="shared" si="6"/>
        <v>1</v>
      </c>
      <c r="I103">
        <v>31222</v>
      </c>
      <c r="J103">
        <f t="shared" si="7"/>
        <v>1</v>
      </c>
      <c r="N103">
        <v>102</v>
      </c>
      <c r="O103">
        <v>1399988</v>
      </c>
      <c r="P103">
        <v>4</v>
      </c>
      <c r="Q103">
        <v>3</v>
      </c>
      <c r="R103">
        <v>3580</v>
      </c>
      <c r="S103">
        <v>9845</v>
      </c>
      <c r="T103">
        <v>11</v>
      </c>
    </row>
    <row r="104" spans="1:20" x14ac:dyDescent="0.25">
      <c r="A104">
        <v>2895000</v>
      </c>
      <c r="B104">
        <f t="shared" si="5"/>
        <v>1</v>
      </c>
      <c r="G104">
        <v>5090</v>
      </c>
      <c r="H104">
        <f t="shared" si="6"/>
        <v>1</v>
      </c>
      <c r="I104">
        <v>31623</v>
      </c>
      <c r="J104">
        <f t="shared" si="7"/>
        <v>1</v>
      </c>
      <c r="N104">
        <v>103</v>
      </c>
      <c r="O104">
        <v>1500000</v>
      </c>
      <c r="P104">
        <v>4</v>
      </c>
      <c r="Q104">
        <v>2.75</v>
      </c>
      <c r="R104">
        <v>2140</v>
      </c>
      <c r="S104">
        <v>21930</v>
      </c>
      <c r="T104">
        <v>57</v>
      </c>
    </row>
    <row r="105" spans="1:20" x14ac:dyDescent="0.25">
      <c r="A105">
        <v>2949995</v>
      </c>
      <c r="B105">
        <f t="shared" si="5"/>
        <v>1</v>
      </c>
      <c r="G105">
        <v>5102</v>
      </c>
      <c r="H105">
        <f t="shared" si="6"/>
        <v>1</v>
      </c>
      <c r="I105">
        <v>33150</v>
      </c>
      <c r="J105">
        <f t="shared" si="7"/>
        <v>1</v>
      </c>
      <c r="N105">
        <v>104</v>
      </c>
      <c r="O105">
        <v>3250000</v>
      </c>
      <c r="P105">
        <v>5</v>
      </c>
      <c r="Q105">
        <v>5</v>
      </c>
      <c r="R105">
        <v>6494</v>
      </c>
      <c r="S105">
        <v>11945</v>
      </c>
      <c r="T105">
        <v>11</v>
      </c>
    </row>
    <row r="106" spans="1:20" x14ac:dyDescent="0.25">
      <c r="A106">
        <v>2988000</v>
      </c>
      <c r="B106">
        <f t="shared" si="5"/>
        <v>1</v>
      </c>
      <c r="G106">
        <v>5130</v>
      </c>
      <c r="H106">
        <f t="shared" si="6"/>
        <v>1</v>
      </c>
      <c r="I106">
        <v>34830</v>
      </c>
      <c r="J106">
        <f t="shared" si="7"/>
        <v>1</v>
      </c>
      <c r="N106">
        <v>105</v>
      </c>
      <c r="O106">
        <v>1998000</v>
      </c>
      <c r="P106">
        <v>3</v>
      </c>
      <c r="Q106">
        <v>2.75</v>
      </c>
      <c r="R106">
        <v>3580</v>
      </c>
      <c r="S106">
        <v>17182</v>
      </c>
      <c r="T106">
        <v>48</v>
      </c>
    </row>
    <row r="107" spans="1:20" x14ac:dyDescent="0.25">
      <c r="A107">
        <v>3078950</v>
      </c>
      <c r="B107">
        <f t="shared" si="5"/>
        <v>1</v>
      </c>
      <c r="G107">
        <v>5300</v>
      </c>
      <c r="H107">
        <f t="shared" si="6"/>
        <v>1</v>
      </c>
      <c r="I107">
        <v>34939</v>
      </c>
      <c r="J107">
        <f t="shared" si="7"/>
        <v>1</v>
      </c>
      <c r="N107">
        <v>106</v>
      </c>
      <c r="O107">
        <v>379800</v>
      </c>
      <c r="P107">
        <v>2</v>
      </c>
      <c r="Q107">
        <v>1.5</v>
      </c>
      <c r="R107">
        <v>1018</v>
      </c>
      <c r="S107">
        <v>92784</v>
      </c>
      <c r="T107">
        <v>48</v>
      </c>
    </row>
    <row r="108" spans="1:20" x14ac:dyDescent="0.25">
      <c r="A108">
        <v>3188888</v>
      </c>
      <c r="B108">
        <f t="shared" si="5"/>
        <v>1</v>
      </c>
      <c r="G108">
        <v>5360</v>
      </c>
      <c r="H108">
        <f t="shared" si="6"/>
        <v>1</v>
      </c>
      <c r="I108">
        <v>35718</v>
      </c>
      <c r="J108">
        <f t="shared" si="7"/>
        <v>1</v>
      </c>
      <c r="N108">
        <v>107</v>
      </c>
      <c r="O108">
        <v>1479800</v>
      </c>
      <c r="P108">
        <v>5</v>
      </c>
      <c r="Q108">
        <v>4.5</v>
      </c>
      <c r="R108">
        <v>3770</v>
      </c>
      <c r="S108">
        <v>5667</v>
      </c>
      <c r="T108">
        <v>1</v>
      </c>
    </row>
    <row r="109" spans="1:20" x14ac:dyDescent="0.25">
      <c r="A109">
        <v>3198000</v>
      </c>
      <c r="B109">
        <f t="shared" si="5"/>
        <v>1</v>
      </c>
      <c r="G109">
        <v>5400</v>
      </c>
      <c r="H109">
        <f t="shared" si="6"/>
        <v>1</v>
      </c>
      <c r="I109">
        <v>35719</v>
      </c>
      <c r="J109">
        <f t="shared" si="7"/>
        <v>1</v>
      </c>
      <c r="N109">
        <v>108</v>
      </c>
      <c r="O109">
        <v>2750000</v>
      </c>
      <c r="P109">
        <v>4</v>
      </c>
      <c r="Q109">
        <v>4.25</v>
      </c>
      <c r="R109">
        <v>6340</v>
      </c>
      <c r="S109">
        <v>8740</v>
      </c>
      <c r="T109">
        <v>10</v>
      </c>
    </row>
    <row r="110" spans="1:20" x14ac:dyDescent="0.25">
      <c r="A110">
        <v>3250000</v>
      </c>
      <c r="B110">
        <f t="shared" si="5"/>
        <v>1</v>
      </c>
      <c r="G110">
        <v>5450</v>
      </c>
      <c r="H110">
        <f t="shared" si="6"/>
        <v>1</v>
      </c>
      <c r="I110">
        <v>36671</v>
      </c>
      <c r="J110">
        <f t="shared" si="7"/>
        <v>1</v>
      </c>
      <c r="N110">
        <v>109</v>
      </c>
      <c r="O110">
        <v>1350000</v>
      </c>
      <c r="P110">
        <v>3</v>
      </c>
      <c r="Q110">
        <v>2.5</v>
      </c>
      <c r="R110">
        <v>3030</v>
      </c>
      <c r="S110">
        <v>8662</v>
      </c>
      <c r="T110">
        <v>31</v>
      </c>
    </row>
    <row r="111" spans="1:20" x14ac:dyDescent="0.25">
      <c r="A111">
        <v>3298000</v>
      </c>
      <c r="B111">
        <f t="shared" si="5"/>
        <v>1</v>
      </c>
      <c r="G111">
        <v>5489</v>
      </c>
      <c r="H111">
        <f t="shared" si="6"/>
        <v>1</v>
      </c>
      <c r="I111">
        <v>37445</v>
      </c>
      <c r="J111">
        <f t="shared" si="7"/>
        <v>1</v>
      </c>
      <c r="N111">
        <v>110</v>
      </c>
      <c r="O111">
        <v>3699000</v>
      </c>
      <c r="P111">
        <v>5</v>
      </c>
      <c r="Q111">
        <v>5.25</v>
      </c>
      <c r="R111">
        <v>6348</v>
      </c>
      <c r="S111">
        <v>12210</v>
      </c>
      <c r="T111">
        <v>9</v>
      </c>
    </row>
    <row r="112" spans="1:20" x14ac:dyDescent="0.25">
      <c r="A112">
        <v>3488888</v>
      </c>
      <c r="B112">
        <f t="shared" si="5"/>
        <v>1</v>
      </c>
      <c r="G112">
        <v>5701</v>
      </c>
      <c r="H112">
        <f t="shared" si="6"/>
        <v>1</v>
      </c>
      <c r="I112">
        <v>41444</v>
      </c>
      <c r="J112">
        <f t="shared" si="7"/>
        <v>1</v>
      </c>
      <c r="N112">
        <v>111</v>
      </c>
      <c r="O112">
        <v>891990</v>
      </c>
      <c r="P112">
        <v>3</v>
      </c>
      <c r="Q112">
        <v>3</v>
      </c>
      <c r="R112">
        <v>1796</v>
      </c>
      <c r="S112">
        <v>1</v>
      </c>
      <c r="T112">
        <v>1</v>
      </c>
    </row>
    <row r="113" spans="1:20" x14ac:dyDescent="0.25">
      <c r="A113">
        <v>3498000</v>
      </c>
      <c r="B113">
        <f t="shared" si="5"/>
        <v>1</v>
      </c>
      <c r="G113">
        <v>5761</v>
      </c>
      <c r="H113">
        <f t="shared" si="6"/>
        <v>1</v>
      </c>
      <c r="I113">
        <v>41831</v>
      </c>
      <c r="J113">
        <f t="shared" si="7"/>
        <v>1</v>
      </c>
      <c r="N113">
        <v>112</v>
      </c>
      <c r="O113">
        <v>3298000</v>
      </c>
      <c r="P113">
        <v>5</v>
      </c>
      <c r="Q113">
        <v>4.5</v>
      </c>
      <c r="R113">
        <v>9116</v>
      </c>
      <c r="S113">
        <v>48787</v>
      </c>
      <c r="T113">
        <v>63</v>
      </c>
    </row>
    <row r="114" spans="1:20" x14ac:dyDescent="0.25">
      <c r="A114">
        <v>3499000</v>
      </c>
      <c r="B114">
        <f t="shared" si="5"/>
        <v>1</v>
      </c>
      <c r="G114">
        <v>5780</v>
      </c>
      <c r="H114">
        <f t="shared" si="6"/>
        <v>1</v>
      </c>
      <c r="I114">
        <v>43078</v>
      </c>
      <c r="J114">
        <f t="shared" si="7"/>
        <v>1</v>
      </c>
      <c r="N114">
        <v>113</v>
      </c>
      <c r="O114">
        <v>1049000</v>
      </c>
      <c r="P114">
        <v>4</v>
      </c>
      <c r="Q114">
        <v>2.5</v>
      </c>
      <c r="R114">
        <v>2150</v>
      </c>
      <c r="S114">
        <v>7707</v>
      </c>
      <c r="T114">
        <v>43</v>
      </c>
    </row>
    <row r="115" spans="1:20" x14ac:dyDescent="0.25">
      <c r="A115">
        <v>3500000</v>
      </c>
      <c r="B115">
        <f t="shared" si="5"/>
        <v>1</v>
      </c>
      <c r="G115">
        <v>5927</v>
      </c>
      <c r="H115">
        <f t="shared" si="6"/>
        <v>1</v>
      </c>
      <c r="I115">
        <v>45100</v>
      </c>
      <c r="J115">
        <f t="shared" si="7"/>
        <v>1</v>
      </c>
      <c r="N115">
        <v>114</v>
      </c>
      <c r="O115">
        <v>9988000</v>
      </c>
      <c r="P115">
        <v>5</v>
      </c>
      <c r="Q115">
        <v>5.75</v>
      </c>
      <c r="R115">
        <v>14140</v>
      </c>
      <c r="S115">
        <v>71936</v>
      </c>
      <c r="T115">
        <v>15</v>
      </c>
    </row>
    <row r="116" spans="1:20" x14ac:dyDescent="0.25">
      <c r="A116">
        <v>3588888</v>
      </c>
      <c r="B116">
        <f t="shared" si="5"/>
        <v>2</v>
      </c>
      <c r="G116">
        <v>5970</v>
      </c>
      <c r="H116">
        <f t="shared" si="6"/>
        <v>1</v>
      </c>
      <c r="I116">
        <v>47153</v>
      </c>
      <c r="J116">
        <f t="shared" si="7"/>
        <v>1</v>
      </c>
      <c r="N116">
        <v>115</v>
      </c>
      <c r="O116">
        <v>2490000</v>
      </c>
      <c r="P116">
        <v>6</v>
      </c>
      <c r="Q116">
        <v>4.5</v>
      </c>
      <c r="R116">
        <v>5400</v>
      </c>
      <c r="S116">
        <v>10500</v>
      </c>
      <c r="T116">
        <v>8</v>
      </c>
    </row>
    <row r="117" spans="1:20" x14ac:dyDescent="0.25">
      <c r="A117">
        <v>3699000</v>
      </c>
      <c r="B117">
        <f t="shared" si="5"/>
        <v>1</v>
      </c>
      <c r="G117">
        <v>6200</v>
      </c>
      <c r="H117">
        <f t="shared" si="6"/>
        <v>1</v>
      </c>
      <c r="I117">
        <v>47916</v>
      </c>
      <c r="J117">
        <f t="shared" si="7"/>
        <v>1</v>
      </c>
      <c r="N117">
        <v>116</v>
      </c>
      <c r="O117">
        <v>3898000</v>
      </c>
      <c r="P117">
        <v>5</v>
      </c>
      <c r="Q117">
        <v>4.25</v>
      </c>
      <c r="R117">
        <v>5450</v>
      </c>
      <c r="S117">
        <v>14132</v>
      </c>
      <c r="T117">
        <v>11</v>
      </c>
    </row>
    <row r="118" spans="1:20" x14ac:dyDescent="0.25">
      <c r="A118">
        <v>3800000</v>
      </c>
      <c r="B118">
        <f t="shared" si="5"/>
        <v>1</v>
      </c>
      <c r="G118">
        <v>6340</v>
      </c>
      <c r="H118">
        <f t="shared" si="6"/>
        <v>1</v>
      </c>
      <c r="I118">
        <v>48787</v>
      </c>
      <c r="J118">
        <f t="shared" si="7"/>
        <v>1</v>
      </c>
      <c r="N118">
        <v>117</v>
      </c>
      <c r="O118">
        <v>799000</v>
      </c>
      <c r="P118">
        <v>3</v>
      </c>
      <c r="Q118">
        <v>2</v>
      </c>
      <c r="R118">
        <v>1250</v>
      </c>
      <c r="S118">
        <v>7585</v>
      </c>
      <c r="T118">
        <v>53</v>
      </c>
    </row>
    <row r="119" spans="1:20" x14ac:dyDescent="0.25">
      <c r="A119">
        <v>3898000</v>
      </c>
      <c r="B119">
        <f t="shared" si="5"/>
        <v>1</v>
      </c>
      <c r="G119">
        <v>6348</v>
      </c>
      <c r="H119">
        <f t="shared" si="6"/>
        <v>1</v>
      </c>
      <c r="I119">
        <v>50397</v>
      </c>
      <c r="J119">
        <f t="shared" si="7"/>
        <v>1</v>
      </c>
      <c r="N119">
        <v>118</v>
      </c>
      <c r="O119">
        <v>1649995</v>
      </c>
      <c r="P119">
        <v>6</v>
      </c>
      <c r="Q119">
        <v>3.25</v>
      </c>
      <c r="R119">
        <v>4194</v>
      </c>
      <c r="S119">
        <v>8823</v>
      </c>
      <c r="T119">
        <v>1</v>
      </c>
    </row>
    <row r="120" spans="1:20" x14ac:dyDescent="0.25">
      <c r="A120">
        <v>3900000</v>
      </c>
      <c r="B120">
        <f t="shared" si="5"/>
        <v>1</v>
      </c>
      <c r="G120">
        <v>6369</v>
      </c>
      <c r="H120">
        <f t="shared" si="6"/>
        <v>1</v>
      </c>
      <c r="I120">
        <v>52307</v>
      </c>
      <c r="J120">
        <f t="shared" si="7"/>
        <v>1</v>
      </c>
      <c r="N120">
        <v>119</v>
      </c>
      <c r="O120">
        <v>1239000</v>
      </c>
      <c r="P120">
        <v>8</v>
      </c>
      <c r="Q120">
        <v>3.25</v>
      </c>
      <c r="R120">
        <v>3820</v>
      </c>
      <c r="S120">
        <v>9223</v>
      </c>
      <c r="T120">
        <v>60</v>
      </c>
    </row>
    <row r="121" spans="1:20" x14ac:dyDescent="0.25">
      <c r="A121">
        <v>3988800</v>
      </c>
      <c r="B121">
        <f t="shared" si="5"/>
        <v>1</v>
      </c>
      <c r="G121">
        <v>6389</v>
      </c>
      <c r="H121">
        <f t="shared" si="6"/>
        <v>1</v>
      </c>
      <c r="I121">
        <v>63160</v>
      </c>
      <c r="J121">
        <f t="shared" si="7"/>
        <v>1</v>
      </c>
      <c r="N121">
        <v>120</v>
      </c>
      <c r="O121">
        <v>4500000</v>
      </c>
      <c r="P121">
        <v>4</v>
      </c>
      <c r="Q121">
        <v>3</v>
      </c>
      <c r="R121">
        <v>5060</v>
      </c>
      <c r="S121">
        <v>47153</v>
      </c>
      <c r="T121">
        <v>34</v>
      </c>
    </row>
    <row r="122" spans="1:20" x14ac:dyDescent="0.25">
      <c r="A122">
        <v>4500000</v>
      </c>
      <c r="B122">
        <f t="shared" si="5"/>
        <v>1</v>
      </c>
      <c r="G122">
        <v>6494</v>
      </c>
      <c r="H122">
        <f t="shared" si="6"/>
        <v>1</v>
      </c>
      <c r="I122">
        <v>69125</v>
      </c>
      <c r="J122">
        <f t="shared" si="7"/>
        <v>1</v>
      </c>
      <c r="N122">
        <v>121</v>
      </c>
      <c r="O122">
        <v>1649999</v>
      </c>
      <c r="P122">
        <v>5</v>
      </c>
      <c r="Q122">
        <v>3.75</v>
      </c>
      <c r="R122">
        <v>3982</v>
      </c>
      <c r="S122">
        <v>34830</v>
      </c>
      <c r="T122">
        <v>56</v>
      </c>
    </row>
    <row r="123" spans="1:20" x14ac:dyDescent="0.25">
      <c r="A123">
        <v>4588000</v>
      </c>
      <c r="B123">
        <f t="shared" si="5"/>
        <v>1</v>
      </c>
      <c r="G123">
        <v>6500</v>
      </c>
      <c r="H123">
        <f t="shared" si="6"/>
        <v>1</v>
      </c>
      <c r="I123">
        <v>71936</v>
      </c>
      <c r="J123">
        <f t="shared" si="7"/>
        <v>1</v>
      </c>
      <c r="N123">
        <v>122</v>
      </c>
      <c r="O123">
        <v>2100000</v>
      </c>
      <c r="P123">
        <v>4</v>
      </c>
      <c r="Q123">
        <v>3.25</v>
      </c>
      <c r="R123">
        <v>4881</v>
      </c>
      <c r="S123">
        <v>47916</v>
      </c>
      <c r="T123">
        <v>35</v>
      </c>
    </row>
    <row r="124" spans="1:20" x14ac:dyDescent="0.25">
      <c r="A124">
        <v>4800000</v>
      </c>
      <c r="B124">
        <f t="shared" si="5"/>
        <v>1</v>
      </c>
      <c r="G124">
        <v>7594</v>
      </c>
      <c r="H124">
        <f t="shared" si="6"/>
        <v>1</v>
      </c>
      <c r="I124">
        <v>74992</v>
      </c>
      <c r="J124">
        <f t="shared" si="7"/>
        <v>1</v>
      </c>
      <c r="N124">
        <v>123</v>
      </c>
      <c r="O124">
        <v>1649000</v>
      </c>
      <c r="P124">
        <v>5</v>
      </c>
      <c r="Q124">
        <v>3</v>
      </c>
      <c r="R124">
        <v>3970</v>
      </c>
      <c r="S124">
        <v>24011</v>
      </c>
      <c r="T124">
        <v>38</v>
      </c>
    </row>
    <row r="125" spans="1:20" x14ac:dyDescent="0.25">
      <c r="A125">
        <v>4988000</v>
      </c>
      <c r="B125">
        <f t="shared" si="5"/>
        <v>1</v>
      </c>
      <c r="G125">
        <v>7950</v>
      </c>
      <c r="H125">
        <f t="shared" si="6"/>
        <v>1</v>
      </c>
      <c r="I125">
        <v>82328</v>
      </c>
      <c r="J125">
        <f t="shared" si="7"/>
        <v>1</v>
      </c>
      <c r="N125">
        <v>124</v>
      </c>
      <c r="O125">
        <v>625000</v>
      </c>
      <c r="P125">
        <v>3</v>
      </c>
      <c r="Q125">
        <v>1.75</v>
      </c>
      <c r="R125">
        <v>1180</v>
      </c>
      <c r="S125">
        <v>12400</v>
      </c>
      <c r="T125">
        <v>52</v>
      </c>
    </row>
    <row r="126" spans="1:20" x14ac:dyDescent="0.25">
      <c r="A126">
        <v>5580000</v>
      </c>
      <c r="B126">
        <f t="shared" si="5"/>
        <v>1</v>
      </c>
      <c r="G126">
        <v>8058</v>
      </c>
      <c r="H126">
        <f t="shared" si="6"/>
        <v>1</v>
      </c>
      <c r="I126">
        <v>92784</v>
      </c>
      <c r="J126">
        <f t="shared" si="7"/>
        <v>1</v>
      </c>
      <c r="N126">
        <v>125</v>
      </c>
      <c r="O126">
        <v>2398000</v>
      </c>
      <c r="P126">
        <v>5</v>
      </c>
      <c r="Q126">
        <v>4.5</v>
      </c>
      <c r="R126">
        <v>5300</v>
      </c>
      <c r="S126">
        <v>33150</v>
      </c>
      <c r="T126">
        <v>48</v>
      </c>
    </row>
    <row r="127" spans="1:20" x14ac:dyDescent="0.25">
      <c r="A127">
        <v>5980000</v>
      </c>
      <c r="B127">
        <f t="shared" si="5"/>
        <v>1</v>
      </c>
      <c r="G127">
        <v>8277</v>
      </c>
      <c r="H127">
        <f t="shared" si="6"/>
        <v>1</v>
      </c>
      <c r="I127">
        <v>102355</v>
      </c>
      <c r="J127">
        <f t="shared" si="7"/>
        <v>1</v>
      </c>
      <c r="N127">
        <v>126</v>
      </c>
      <c r="O127">
        <v>2745000</v>
      </c>
      <c r="P127">
        <v>5</v>
      </c>
      <c r="Q127">
        <v>5.25</v>
      </c>
      <c r="R127">
        <v>8058</v>
      </c>
      <c r="S127">
        <v>63160</v>
      </c>
      <c r="T127">
        <v>42</v>
      </c>
    </row>
    <row r="128" spans="1:20" x14ac:dyDescent="0.25">
      <c r="A128">
        <v>6888000</v>
      </c>
      <c r="B128">
        <f t="shared" si="5"/>
        <v>1</v>
      </c>
      <c r="G128">
        <v>9116</v>
      </c>
      <c r="H128">
        <f t="shared" si="6"/>
        <v>1</v>
      </c>
      <c r="I128">
        <v>102684</v>
      </c>
      <c r="J128">
        <f t="shared" si="7"/>
        <v>1</v>
      </c>
      <c r="N128">
        <v>127</v>
      </c>
      <c r="O128">
        <v>1850000</v>
      </c>
      <c r="P128">
        <v>4</v>
      </c>
      <c r="Q128">
        <v>3.25</v>
      </c>
      <c r="R128">
        <v>4070</v>
      </c>
      <c r="S128">
        <v>9768</v>
      </c>
      <c r="T128">
        <v>20</v>
      </c>
    </row>
    <row r="129" spans="1:20" x14ac:dyDescent="0.25">
      <c r="A129">
        <v>9988000</v>
      </c>
      <c r="B129">
        <f t="shared" si="5"/>
        <v>1</v>
      </c>
      <c r="G129">
        <v>10088</v>
      </c>
      <c r="H129">
        <f t="shared" si="6"/>
        <v>1</v>
      </c>
      <c r="I129">
        <v>105864</v>
      </c>
      <c r="J129">
        <f t="shared" si="7"/>
        <v>1</v>
      </c>
      <c r="N129">
        <v>128</v>
      </c>
      <c r="O129">
        <v>1250000</v>
      </c>
      <c r="P129">
        <v>5</v>
      </c>
      <c r="Q129">
        <v>4.25</v>
      </c>
      <c r="R129">
        <v>2570</v>
      </c>
      <c r="S129">
        <v>31222</v>
      </c>
      <c r="T129">
        <v>53</v>
      </c>
    </row>
    <row r="130" spans="1:20" x14ac:dyDescent="0.25">
      <c r="A130">
        <v>15000000</v>
      </c>
      <c r="B130">
        <f t="shared" si="5"/>
        <v>1</v>
      </c>
      <c r="G130">
        <v>14140</v>
      </c>
      <c r="H130">
        <f t="shared" si="6"/>
        <v>1</v>
      </c>
      <c r="I130">
        <v>112521</v>
      </c>
      <c r="J130">
        <f t="shared" si="7"/>
        <v>1</v>
      </c>
      <c r="N130">
        <v>129</v>
      </c>
      <c r="O130">
        <v>1575000</v>
      </c>
      <c r="P130">
        <v>4</v>
      </c>
      <c r="Q130">
        <v>3.5</v>
      </c>
      <c r="R130">
        <v>2768</v>
      </c>
      <c r="S130">
        <v>20971</v>
      </c>
      <c r="T130">
        <v>28</v>
      </c>
    </row>
    <row r="131" spans="1:20" x14ac:dyDescent="0.25">
      <c r="B131">
        <f>SUM(B2:B130)</f>
        <v>140</v>
      </c>
      <c r="G131">
        <v>15360</v>
      </c>
      <c r="H131">
        <f>COUNTIF($R$2:$R$141,G131)</f>
        <v>1</v>
      </c>
      <c r="I131">
        <v>131244</v>
      </c>
      <c r="J131">
        <f t="shared" ref="J131:J138" si="8">COUNTIF($S$2:$S$141,I131)</f>
        <v>1</v>
      </c>
      <c r="N131">
        <v>130</v>
      </c>
      <c r="O131">
        <v>769000</v>
      </c>
      <c r="P131">
        <v>3</v>
      </c>
      <c r="Q131">
        <v>1.75</v>
      </c>
      <c r="R131">
        <v>1680</v>
      </c>
      <c r="S131">
        <v>18000</v>
      </c>
      <c r="T131">
        <v>59</v>
      </c>
    </row>
    <row r="132" spans="1:20" x14ac:dyDescent="0.25">
      <c r="G132">
        <v>15975</v>
      </c>
      <c r="H132">
        <f>COUNTIF($R$2:$R$141,G132)</f>
        <v>1</v>
      </c>
      <c r="I132">
        <v>155556</v>
      </c>
      <c r="J132">
        <f t="shared" si="8"/>
        <v>1</v>
      </c>
      <c r="N132">
        <v>131</v>
      </c>
      <c r="O132">
        <v>6888000</v>
      </c>
      <c r="P132">
        <v>6</v>
      </c>
      <c r="Q132">
        <v>6.5</v>
      </c>
      <c r="R132">
        <v>10088</v>
      </c>
      <c r="S132">
        <v>131244</v>
      </c>
      <c r="T132">
        <v>17</v>
      </c>
    </row>
    <row r="133" spans="1:20" x14ac:dyDescent="0.25">
      <c r="H133">
        <f>SUM(H2:H132)</f>
        <v>140</v>
      </c>
      <c r="I133">
        <v>267617</v>
      </c>
      <c r="J133">
        <f t="shared" si="8"/>
        <v>1</v>
      </c>
      <c r="N133">
        <v>132</v>
      </c>
      <c r="O133">
        <v>1495555</v>
      </c>
      <c r="P133">
        <v>4</v>
      </c>
      <c r="Q133">
        <v>3.25</v>
      </c>
      <c r="R133">
        <v>2700</v>
      </c>
      <c r="S133">
        <v>4325</v>
      </c>
      <c r="T133">
        <v>1</v>
      </c>
    </row>
    <row r="134" spans="1:20" x14ac:dyDescent="0.25">
      <c r="I134">
        <v>435710</v>
      </c>
      <c r="J134">
        <f t="shared" si="8"/>
        <v>1</v>
      </c>
      <c r="N134">
        <v>133</v>
      </c>
      <c r="O134">
        <v>3488888</v>
      </c>
      <c r="P134">
        <v>5</v>
      </c>
      <c r="Q134">
        <v>5</v>
      </c>
      <c r="R134">
        <v>6369</v>
      </c>
      <c r="S134">
        <v>35718</v>
      </c>
      <c r="T134">
        <v>1</v>
      </c>
    </row>
    <row r="135" spans="1:20" x14ac:dyDescent="0.25">
      <c r="I135">
        <v>468270</v>
      </c>
      <c r="J135">
        <f t="shared" si="8"/>
        <v>1</v>
      </c>
      <c r="N135">
        <v>134</v>
      </c>
      <c r="O135">
        <v>3188888</v>
      </c>
      <c r="P135">
        <v>5</v>
      </c>
      <c r="Q135">
        <v>4</v>
      </c>
      <c r="R135">
        <v>5927</v>
      </c>
      <c r="S135">
        <v>34939</v>
      </c>
      <c r="T135">
        <v>1</v>
      </c>
    </row>
    <row r="136" spans="1:20" x14ac:dyDescent="0.25">
      <c r="I136">
        <v>497890</v>
      </c>
      <c r="J136">
        <f t="shared" si="8"/>
        <v>2</v>
      </c>
      <c r="N136">
        <v>135</v>
      </c>
      <c r="O136">
        <v>1898000</v>
      </c>
      <c r="P136">
        <v>3</v>
      </c>
      <c r="Q136">
        <v>2.5</v>
      </c>
      <c r="R136">
        <v>2750</v>
      </c>
      <c r="S136">
        <v>29129</v>
      </c>
      <c r="T136">
        <v>88</v>
      </c>
    </row>
    <row r="137" spans="1:20" x14ac:dyDescent="0.25">
      <c r="I137">
        <v>976179</v>
      </c>
      <c r="J137">
        <f t="shared" si="8"/>
        <v>1</v>
      </c>
      <c r="N137">
        <v>136</v>
      </c>
      <c r="O137">
        <v>1300000</v>
      </c>
      <c r="P137">
        <v>4</v>
      </c>
      <c r="Q137">
        <v>4</v>
      </c>
      <c r="R137">
        <v>3240</v>
      </c>
      <c r="S137">
        <v>22651</v>
      </c>
      <c r="T137">
        <v>22</v>
      </c>
    </row>
    <row r="138" spans="1:20" x14ac:dyDescent="0.25">
      <c r="J138">
        <f>SUM(J2:J137)</f>
        <v>140</v>
      </c>
      <c r="N138">
        <v>137</v>
      </c>
      <c r="O138">
        <v>15000000</v>
      </c>
      <c r="P138">
        <v>5</v>
      </c>
      <c r="Q138">
        <v>6.75</v>
      </c>
      <c r="R138">
        <v>15975</v>
      </c>
      <c r="S138">
        <v>50397</v>
      </c>
      <c r="T138">
        <v>13</v>
      </c>
    </row>
    <row r="139" spans="1:20" x14ac:dyDescent="0.25">
      <c r="N139">
        <v>138</v>
      </c>
      <c r="O139">
        <v>1988888</v>
      </c>
      <c r="P139">
        <v>4</v>
      </c>
      <c r="Q139">
        <v>2</v>
      </c>
      <c r="R139">
        <v>2000</v>
      </c>
      <c r="S139">
        <v>41831</v>
      </c>
      <c r="T139">
        <v>62</v>
      </c>
    </row>
    <row r="140" spans="1:20" x14ac:dyDescent="0.25">
      <c r="N140">
        <v>139</v>
      </c>
      <c r="O140">
        <v>2880000</v>
      </c>
      <c r="P140">
        <v>6</v>
      </c>
      <c r="Q140">
        <v>5.5</v>
      </c>
      <c r="R140">
        <v>5970</v>
      </c>
      <c r="S140">
        <v>16206</v>
      </c>
      <c r="T140">
        <v>3</v>
      </c>
    </row>
    <row r="141" spans="1:20" x14ac:dyDescent="0.25">
      <c r="N141">
        <v>140</v>
      </c>
      <c r="O141">
        <v>949000</v>
      </c>
      <c r="P141">
        <v>4</v>
      </c>
      <c r="Q141">
        <v>3</v>
      </c>
      <c r="R141">
        <v>2906</v>
      </c>
      <c r="S141">
        <v>8263</v>
      </c>
      <c r="T141">
        <v>34</v>
      </c>
    </row>
  </sheetData>
  <autoFilter ref="J1:J141" xr:uid="{B094E15D-F5F9-402E-8B6B-88B7F7C48194}"/>
  <sortState ref="A2:A14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41"/>
  <sheetViews>
    <sheetView topLeftCell="AJ1" zoomScale="85" zoomScaleNormal="85" workbookViewId="0">
      <selection activeCell="AP2" sqref="AP2:AR5"/>
    </sheetView>
  </sheetViews>
  <sheetFormatPr defaultRowHeight="15" x14ac:dyDescent="0.25"/>
  <cols>
    <col min="8" max="8" width="13" bestFit="1" customWidth="1"/>
    <col min="10" max="10" width="9.85546875" bestFit="1" customWidth="1"/>
    <col min="16" max="16" width="12" bestFit="1" customWidth="1"/>
  </cols>
  <sheetData>
    <row r="1" spans="1:59" ht="45" x14ac:dyDescent="0.25">
      <c r="A1" t="s">
        <v>571</v>
      </c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607</v>
      </c>
      <c r="H1" t="s">
        <v>13</v>
      </c>
      <c r="I1" t="s">
        <v>571</v>
      </c>
      <c r="J1" s="13" t="s">
        <v>602</v>
      </c>
      <c r="K1" s="13" t="s">
        <v>603</v>
      </c>
      <c r="L1" s="13" t="s">
        <v>604</v>
      </c>
      <c r="M1" s="13" t="s">
        <v>605</v>
      </c>
      <c r="N1" s="13" t="s">
        <v>606</v>
      </c>
      <c r="O1" s="13" t="s">
        <v>647</v>
      </c>
      <c r="AP1" t="s">
        <v>571</v>
      </c>
      <c r="AR1" s="14" t="s">
        <v>665</v>
      </c>
      <c r="AS1" t="s">
        <v>571</v>
      </c>
      <c r="AU1" s="13" t="s">
        <v>603</v>
      </c>
      <c r="AV1" t="s">
        <v>571</v>
      </c>
      <c r="AX1" s="13" t="s">
        <v>604</v>
      </c>
      <c r="AY1" t="s">
        <v>571</v>
      </c>
      <c r="BA1" s="13" t="s">
        <v>605</v>
      </c>
      <c r="BB1" t="s">
        <v>571</v>
      </c>
      <c r="BD1" s="13" t="s">
        <v>606</v>
      </c>
      <c r="BE1" t="s">
        <v>571</v>
      </c>
      <c r="BG1" s="13" t="s">
        <v>647</v>
      </c>
    </row>
    <row r="2" spans="1:59" x14ac:dyDescent="0.25">
      <c r="A2">
        <v>1</v>
      </c>
      <c r="B2">
        <v>684500</v>
      </c>
      <c r="C2">
        <v>2</v>
      </c>
      <c r="D2">
        <v>2</v>
      </c>
      <c r="E2">
        <v>1730</v>
      </c>
      <c r="F2">
        <v>2912</v>
      </c>
      <c r="G2">
        <f>2018-H2</f>
        <v>39</v>
      </c>
      <c r="H2">
        <v>1979</v>
      </c>
      <c r="I2">
        <v>1</v>
      </c>
      <c r="J2">
        <f>(B2-AVERAGE($B$2:$B$141))/_xlfn.STDEV.S($B$2:$B$141)</f>
        <v>-0.75408572301733978</v>
      </c>
      <c r="K2">
        <f>(C2-AVERAGE($C$2:$C$141))/_xlfn.STDEV.S($C$2:$C$141)</f>
        <v>-1.4436697109550065</v>
      </c>
      <c r="L2">
        <f>(D2-AVERAGE($D$2:$D$141))/_xlfn.STDEV.S($D$2:$D$141)</f>
        <v>-0.9596026211184544</v>
      </c>
      <c r="M2">
        <f>(E2-AVERAGE($E$2:$E$141))/_xlfn.STDEV.S($E$2:$E$141)</f>
        <v>-0.81401426678613309</v>
      </c>
      <c r="N2">
        <f>(F2-AVERAGE($F$2:$F$141))/_xlfn.STDEV.S($F$2:$F$141)</f>
        <v>-0.36660995112366168</v>
      </c>
      <c r="O2">
        <f>(G2-AVERAGE($G$2:$G$141))/_xlfn.STDEV.S($G$2:$G$141)</f>
        <v>0.32040951702031262</v>
      </c>
      <c r="AP2">
        <v>137</v>
      </c>
      <c r="AQ2">
        <v>15000000</v>
      </c>
      <c r="AR2">
        <v>-7.1676041271129378</v>
      </c>
      <c r="AS2">
        <v>2</v>
      </c>
      <c r="AT2">
        <v>1</v>
      </c>
      <c r="AU2">
        <v>-2.1063377749999277</v>
      </c>
      <c r="AV2">
        <v>64</v>
      </c>
      <c r="AW2">
        <v>6.25</v>
      </c>
      <c r="AX2">
        <v>2.1392498052884945</v>
      </c>
      <c r="AY2">
        <v>112</v>
      </c>
      <c r="AZ2">
        <v>9116</v>
      </c>
      <c r="BA2">
        <v>2.1266887728024981</v>
      </c>
      <c r="BB2">
        <v>71</v>
      </c>
      <c r="BC2">
        <v>435710</v>
      </c>
      <c r="BD2">
        <v>3.4176791921100773</v>
      </c>
      <c r="BE2">
        <v>135</v>
      </c>
      <c r="BF2">
        <v>88</v>
      </c>
      <c r="BG2">
        <v>2.5031396925509424</v>
      </c>
    </row>
    <row r="3" spans="1:59" x14ac:dyDescent="0.25">
      <c r="A3">
        <v>2</v>
      </c>
      <c r="B3">
        <v>449000</v>
      </c>
      <c r="C3">
        <v>1</v>
      </c>
      <c r="D3">
        <v>1</v>
      </c>
      <c r="E3">
        <v>810</v>
      </c>
      <c r="F3">
        <v>74992</v>
      </c>
      <c r="G3">
        <f t="shared" ref="G3:G66" si="0">2018-H3</f>
        <v>38</v>
      </c>
      <c r="H3">
        <v>1980</v>
      </c>
      <c r="I3">
        <v>2</v>
      </c>
      <c r="J3">
        <f t="shared" ref="J3:J66" si="1">(B3-AVERAGE($B$2:$B$141))/_xlfn.STDEV.S($B$2:$B$141)</f>
        <v>-0.88440306853134076</v>
      </c>
      <c r="K3">
        <f t="shared" ref="K3:K66" si="2">(C3-AVERAGE($C$2:$C$141))/_xlfn.STDEV.S($C$2:$C$141)</f>
        <v>-2.1063377749999277</v>
      </c>
      <c r="L3">
        <f t="shared" ref="L3:L66" si="3">(D3-AVERAGE($D$2:$D$141))/_xlfn.STDEV.S($D$2:$D$141)</f>
        <v>-1.6887443685083248</v>
      </c>
      <c r="M3">
        <f t="shared" ref="M3:M66" si="4">(E3-AVERAGE($E$2:$E$141))/_xlfn.STDEV.S($E$2:$E$141)</f>
        <v>-1.1803081736940049</v>
      </c>
      <c r="N3">
        <f t="shared" ref="N3:N66" si="5">(F3-AVERAGE($F$2:$F$141))/_xlfn.STDEV.S($F$2:$F$141)</f>
        <v>0.26364148590767372</v>
      </c>
      <c r="O3">
        <f t="shared" ref="O3:O66" si="6">(G3-AVERAGE($G$2:$G$141))/_xlfn.STDEV.S($G$2:$G$141)</f>
        <v>0.2758640032339732</v>
      </c>
      <c r="AP3">
        <v>114</v>
      </c>
      <c r="AQ3">
        <v>9988000</v>
      </c>
      <c r="AR3">
        <v>-4.3941411304412918</v>
      </c>
      <c r="AS3">
        <v>31</v>
      </c>
      <c r="AT3">
        <v>1</v>
      </c>
      <c r="AU3">
        <v>-2.1063377749999277</v>
      </c>
      <c r="AV3">
        <v>131</v>
      </c>
      <c r="AW3">
        <v>6.5</v>
      </c>
      <c r="AX3">
        <v>2.3215352421359623</v>
      </c>
      <c r="AY3">
        <v>131</v>
      </c>
      <c r="AZ3">
        <v>10088</v>
      </c>
      <c r="BA3">
        <v>2.5136862483616844</v>
      </c>
      <c r="BB3">
        <v>14</v>
      </c>
      <c r="BC3">
        <v>468270</v>
      </c>
      <c r="BD3">
        <v>3.7023765671064743</v>
      </c>
      <c r="BE3">
        <v>46</v>
      </c>
      <c r="BF3">
        <v>88</v>
      </c>
      <c r="BG3">
        <v>2.5031396925509424</v>
      </c>
    </row>
    <row r="4" spans="1:59" x14ac:dyDescent="0.25">
      <c r="A4">
        <v>3</v>
      </c>
      <c r="B4">
        <v>2298000</v>
      </c>
      <c r="C4">
        <v>5</v>
      </c>
      <c r="D4">
        <v>3</v>
      </c>
      <c r="E4">
        <v>3530</v>
      </c>
      <c r="F4">
        <v>11984</v>
      </c>
      <c r="G4">
        <f t="shared" si="0"/>
        <v>63</v>
      </c>
      <c r="H4">
        <v>1955</v>
      </c>
      <c r="I4">
        <v>3</v>
      </c>
      <c r="J4">
        <f t="shared" si="1"/>
        <v>0.13876793722402125</v>
      </c>
      <c r="K4">
        <f t="shared" si="2"/>
        <v>0.54433448117975636</v>
      </c>
      <c r="L4">
        <f t="shared" si="3"/>
        <v>-0.23046087372858401</v>
      </c>
      <c r="M4">
        <f t="shared" si="4"/>
        <v>-9.7352275009862224E-2</v>
      </c>
      <c r="N4">
        <f t="shared" si="5"/>
        <v>-0.28728640732859678</v>
      </c>
      <c r="O4">
        <f t="shared" si="6"/>
        <v>1.3895018478924579</v>
      </c>
      <c r="AP4">
        <v>131</v>
      </c>
      <c r="AQ4">
        <v>6888000</v>
      </c>
      <c r="AR4">
        <v>-2.6787111045669696</v>
      </c>
      <c r="AS4">
        <v>87</v>
      </c>
      <c r="AT4">
        <v>8</v>
      </c>
      <c r="AU4">
        <v>2.5323386733145195</v>
      </c>
      <c r="AV4">
        <v>137</v>
      </c>
      <c r="AW4">
        <v>6.75</v>
      </c>
      <c r="AX4">
        <v>2.5038206789834301</v>
      </c>
      <c r="AY4">
        <v>114</v>
      </c>
      <c r="AZ4">
        <v>14140</v>
      </c>
      <c r="BA4">
        <v>4.1269720209602676</v>
      </c>
      <c r="BB4">
        <v>7</v>
      </c>
      <c r="BC4">
        <v>497890</v>
      </c>
      <c r="BD4">
        <v>3.9613672380952112</v>
      </c>
      <c r="BE4">
        <v>26</v>
      </c>
      <c r="BF4">
        <v>106</v>
      </c>
      <c r="BG4">
        <v>3.3049589407050517</v>
      </c>
    </row>
    <row r="5" spans="1:59" x14ac:dyDescent="0.25">
      <c r="A5">
        <v>4</v>
      </c>
      <c r="B5">
        <v>2848000</v>
      </c>
      <c r="C5">
        <v>3</v>
      </c>
      <c r="D5">
        <v>3.25</v>
      </c>
      <c r="E5">
        <v>3600</v>
      </c>
      <c r="F5">
        <v>16259</v>
      </c>
      <c r="G5">
        <f t="shared" si="0"/>
        <v>26</v>
      </c>
      <c r="H5">
        <v>1992</v>
      </c>
      <c r="I5">
        <v>4</v>
      </c>
      <c r="J5">
        <f t="shared" si="1"/>
        <v>0.44311842568559456</v>
      </c>
      <c r="K5">
        <f t="shared" si="2"/>
        <v>-0.78100164691008556</v>
      </c>
      <c r="L5">
        <f t="shared" si="3"/>
        <v>-4.8175436881116425E-2</v>
      </c>
      <c r="M5">
        <f t="shared" si="4"/>
        <v>-6.9482086440785032E-2</v>
      </c>
      <c r="N5">
        <f t="shared" si="5"/>
        <v>-0.24990676119500971</v>
      </c>
      <c r="O5">
        <f t="shared" si="6"/>
        <v>-0.25868216220209944</v>
      </c>
      <c r="AP5">
        <v>57</v>
      </c>
      <c r="AQ5">
        <v>5980000</v>
      </c>
      <c r="AR5">
        <v>-2.176256116343136</v>
      </c>
      <c r="AS5">
        <v>119</v>
      </c>
      <c r="AT5">
        <v>8</v>
      </c>
      <c r="AU5">
        <v>2.5323386733145195</v>
      </c>
      <c r="AV5">
        <v>56</v>
      </c>
      <c r="AW5">
        <v>9.25</v>
      </c>
      <c r="AX5">
        <v>4.3266750474581057</v>
      </c>
      <c r="AY5">
        <v>56</v>
      </c>
      <c r="AZ5">
        <v>15360</v>
      </c>
      <c r="BA5">
        <v>4.6127095931641842</v>
      </c>
      <c r="BB5">
        <v>89</v>
      </c>
      <c r="BC5">
        <v>497890</v>
      </c>
      <c r="BD5">
        <v>3.9613672380952112</v>
      </c>
    </row>
    <row r="6" spans="1:59" x14ac:dyDescent="0.25">
      <c r="A6">
        <v>5</v>
      </c>
      <c r="B6">
        <v>649800</v>
      </c>
      <c r="C6">
        <v>3</v>
      </c>
      <c r="D6">
        <v>1.75</v>
      </c>
      <c r="E6">
        <v>1380</v>
      </c>
      <c r="F6">
        <v>9600</v>
      </c>
      <c r="G6">
        <f t="shared" si="0"/>
        <v>61</v>
      </c>
      <c r="H6">
        <v>1957</v>
      </c>
      <c r="I6">
        <v>5</v>
      </c>
      <c r="J6">
        <f t="shared" si="1"/>
        <v>-0.77328747201664272</v>
      </c>
      <c r="K6">
        <f t="shared" si="2"/>
        <v>-0.78100164691008556</v>
      </c>
      <c r="L6">
        <f t="shared" si="3"/>
        <v>-1.1418880579659221</v>
      </c>
      <c r="M6">
        <f t="shared" si="4"/>
        <v>-0.95336520963151905</v>
      </c>
      <c r="N6">
        <f t="shared" si="5"/>
        <v>-0.30813157139467207</v>
      </c>
      <c r="O6">
        <f t="shared" si="6"/>
        <v>1.3004108203197791</v>
      </c>
      <c r="AS6">
        <v>56</v>
      </c>
      <c r="AT6">
        <v>13</v>
      </c>
      <c r="AU6">
        <v>5.8456789935391242</v>
      </c>
      <c r="AY6">
        <v>137</v>
      </c>
      <c r="AZ6">
        <v>15975</v>
      </c>
      <c r="BA6">
        <v>4.8575691070210771</v>
      </c>
    </row>
    <row r="7" spans="1:59" x14ac:dyDescent="0.25">
      <c r="A7">
        <v>6</v>
      </c>
      <c r="B7">
        <v>2500000</v>
      </c>
      <c r="C7">
        <v>4</v>
      </c>
      <c r="D7">
        <v>3</v>
      </c>
      <c r="E7">
        <v>2857</v>
      </c>
      <c r="F7">
        <v>37445</v>
      </c>
      <c r="G7">
        <f t="shared" si="0"/>
        <v>75</v>
      </c>
      <c r="H7">
        <v>1943</v>
      </c>
      <c r="I7">
        <v>6</v>
      </c>
      <c r="J7">
        <f t="shared" si="1"/>
        <v>0.25054757116809001</v>
      </c>
      <c r="K7">
        <f t="shared" si="2"/>
        <v>-0.11833358286516463</v>
      </c>
      <c r="L7">
        <f t="shared" si="3"/>
        <v>-0.23046087372858401</v>
      </c>
      <c r="M7">
        <f t="shared" si="4"/>
        <v>-0.36530423082399016</v>
      </c>
      <c r="N7">
        <f t="shared" si="5"/>
        <v>-6.4661104356138005E-2</v>
      </c>
      <c r="O7">
        <f t="shared" si="6"/>
        <v>1.9240480133285305</v>
      </c>
    </row>
    <row r="8" spans="1:59" x14ac:dyDescent="0.25">
      <c r="A8">
        <v>7</v>
      </c>
      <c r="B8">
        <v>369900</v>
      </c>
      <c r="C8">
        <v>2</v>
      </c>
      <c r="D8">
        <v>1</v>
      </c>
      <c r="E8">
        <v>1105</v>
      </c>
      <c r="F8">
        <v>497890</v>
      </c>
      <c r="G8">
        <f t="shared" si="0"/>
        <v>43</v>
      </c>
      <c r="H8">
        <v>1975</v>
      </c>
      <c r="I8">
        <v>7</v>
      </c>
      <c r="J8">
        <f t="shared" si="1"/>
        <v>-0.92817420241735971</v>
      </c>
      <c r="K8">
        <f t="shared" si="2"/>
        <v>-1.4436697109550065</v>
      </c>
      <c r="L8">
        <f t="shared" si="3"/>
        <v>-1.6887443685083248</v>
      </c>
      <c r="M8">
        <f t="shared" si="4"/>
        <v>-1.0628552361528938</v>
      </c>
      <c r="N8">
        <f t="shared" si="5"/>
        <v>3.9613672380952112</v>
      </c>
      <c r="O8">
        <f t="shared" si="6"/>
        <v>0.49859157216567013</v>
      </c>
    </row>
    <row r="9" spans="1:59" x14ac:dyDescent="0.25">
      <c r="A9">
        <v>8</v>
      </c>
      <c r="B9">
        <v>1400000</v>
      </c>
      <c r="C9">
        <v>3</v>
      </c>
      <c r="D9">
        <v>2</v>
      </c>
      <c r="E9">
        <v>2460</v>
      </c>
      <c r="F9">
        <v>9799</v>
      </c>
      <c r="G9">
        <f t="shared" si="0"/>
        <v>63</v>
      </c>
      <c r="H9">
        <v>1955</v>
      </c>
      <c r="I9">
        <v>8</v>
      </c>
      <c r="J9">
        <f t="shared" si="1"/>
        <v>-0.35815340575505666</v>
      </c>
      <c r="K9">
        <f t="shared" si="2"/>
        <v>-0.78100164691008556</v>
      </c>
      <c r="L9">
        <f t="shared" si="3"/>
        <v>-0.9596026211184544</v>
      </c>
      <c r="M9">
        <f t="shared" si="4"/>
        <v>-0.52336801456575655</v>
      </c>
      <c r="N9">
        <f t="shared" si="5"/>
        <v>-0.30639155979687466</v>
      </c>
      <c r="O9">
        <f t="shared" si="6"/>
        <v>1.3895018478924579</v>
      </c>
    </row>
    <row r="10" spans="1:59" x14ac:dyDescent="0.25">
      <c r="A10">
        <v>9</v>
      </c>
      <c r="B10">
        <v>949950</v>
      </c>
      <c r="C10">
        <v>4</v>
      </c>
      <c r="D10">
        <v>2.5</v>
      </c>
      <c r="E10">
        <v>2740</v>
      </c>
      <c r="F10">
        <v>11160</v>
      </c>
      <c r="G10">
        <f t="shared" si="0"/>
        <v>44</v>
      </c>
      <c r="H10">
        <v>1974</v>
      </c>
      <c r="I10">
        <v>9</v>
      </c>
      <c r="J10">
        <f t="shared" si="1"/>
        <v>-0.60719510999529502</v>
      </c>
      <c r="K10">
        <f t="shared" si="2"/>
        <v>-0.11833358286516463</v>
      </c>
      <c r="L10">
        <f t="shared" si="3"/>
        <v>-0.59503174742351916</v>
      </c>
      <c r="M10">
        <f t="shared" si="4"/>
        <v>-0.41188726028944778</v>
      </c>
      <c r="N10">
        <f t="shared" si="5"/>
        <v>-0.29449127947224024</v>
      </c>
      <c r="O10">
        <f t="shared" si="6"/>
        <v>0.54313708595200949</v>
      </c>
    </row>
    <row r="11" spans="1:59" x14ac:dyDescent="0.25">
      <c r="A11">
        <v>10</v>
      </c>
      <c r="B11">
        <v>750000</v>
      </c>
      <c r="C11">
        <v>3</v>
      </c>
      <c r="D11">
        <v>3</v>
      </c>
      <c r="E11">
        <v>2437</v>
      </c>
      <c r="F11">
        <v>976179</v>
      </c>
      <c r="G11">
        <f t="shared" si="0"/>
        <v>45</v>
      </c>
      <c r="H11">
        <v>1973</v>
      </c>
      <c r="I11">
        <v>10</v>
      </c>
      <c r="J11">
        <f t="shared" si="1"/>
        <v>-0.71784034666418872</v>
      </c>
      <c r="K11">
        <f t="shared" si="2"/>
        <v>-0.78100164691008556</v>
      </c>
      <c r="L11">
        <f t="shared" si="3"/>
        <v>-0.23046087372858401</v>
      </c>
      <c r="M11">
        <f t="shared" si="4"/>
        <v>-0.53252536223845337</v>
      </c>
      <c r="N11">
        <f t="shared" si="5"/>
        <v>8.143419535074683</v>
      </c>
      <c r="O11">
        <f t="shared" si="6"/>
        <v>0.58768259973834891</v>
      </c>
    </row>
    <row r="12" spans="1:59" x14ac:dyDescent="0.25">
      <c r="A12">
        <v>11</v>
      </c>
      <c r="B12">
        <v>2689950</v>
      </c>
      <c r="C12">
        <v>5</v>
      </c>
      <c r="D12">
        <v>4</v>
      </c>
      <c r="E12">
        <v>4304</v>
      </c>
      <c r="F12">
        <v>9450</v>
      </c>
      <c r="G12">
        <f t="shared" si="0"/>
        <v>1</v>
      </c>
      <c r="H12">
        <v>2017</v>
      </c>
      <c r="I12">
        <v>11</v>
      </c>
      <c r="J12">
        <f t="shared" si="1"/>
        <v>0.35565916259222791</v>
      </c>
      <c r="K12">
        <f t="shared" si="2"/>
        <v>0.54433448117975636</v>
      </c>
      <c r="L12">
        <f t="shared" si="3"/>
        <v>0.49868087366128633</v>
      </c>
      <c r="M12">
        <f t="shared" si="4"/>
        <v>0.21081238145393422</v>
      </c>
      <c r="N12">
        <f t="shared" si="5"/>
        <v>-0.30944313792567513</v>
      </c>
      <c r="O12">
        <f t="shared" si="6"/>
        <v>-1.3723200068605841</v>
      </c>
    </row>
    <row r="13" spans="1:59" x14ac:dyDescent="0.25">
      <c r="A13">
        <v>12</v>
      </c>
      <c r="B13">
        <v>850000</v>
      </c>
      <c r="C13">
        <v>3</v>
      </c>
      <c r="D13">
        <v>2.25</v>
      </c>
      <c r="E13">
        <v>2120</v>
      </c>
      <c r="F13">
        <v>4192</v>
      </c>
      <c r="G13">
        <f t="shared" si="0"/>
        <v>19</v>
      </c>
      <c r="H13">
        <v>1999</v>
      </c>
      <c r="I13">
        <v>12</v>
      </c>
      <c r="J13">
        <f t="shared" si="1"/>
        <v>-0.66250389421663003</v>
      </c>
      <c r="K13">
        <f t="shared" si="2"/>
        <v>-0.78100164691008556</v>
      </c>
      <c r="L13">
        <f t="shared" si="3"/>
        <v>-0.77731718427098684</v>
      </c>
      <c r="M13">
        <f t="shared" si="4"/>
        <v>-0.65873750190127434</v>
      </c>
      <c r="N13">
        <f t="shared" si="5"/>
        <v>-0.35541791672576889</v>
      </c>
      <c r="O13">
        <f t="shared" si="6"/>
        <v>-0.5705007587064751</v>
      </c>
    </row>
    <row r="14" spans="1:59" x14ac:dyDescent="0.25">
      <c r="A14">
        <v>13</v>
      </c>
      <c r="B14">
        <v>2350000</v>
      </c>
      <c r="C14">
        <v>6</v>
      </c>
      <c r="D14">
        <v>4</v>
      </c>
      <c r="E14">
        <v>5780</v>
      </c>
      <c r="F14">
        <v>20908</v>
      </c>
      <c r="G14">
        <f t="shared" si="0"/>
        <v>30</v>
      </c>
      <c r="H14">
        <v>1988</v>
      </c>
      <c r="I14">
        <v>13</v>
      </c>
      <c r="J14">
        <f t="shared" si="1"/>
        <v>0.16754289249675181</v>
      </c>
      <c r="K14">
        <f t="shared" si="2"/>
        <v>1.2070025452246773</v>
      </c>
      <c r="L14">
        <f t="shared" si="3"/>
        <v>0.49868087366128633</v>
      </c>
      <c r="M14">
        <f t="shared" si="4"/>
        <v>0.79847521471047633</v>
      </c>
      <c r="N14">
        <f t="shared" si="5"/>
        <v>-0.2092569425107883</v>
      </c>
      <c r="O14">
        <f t="shared" si="6"/>
        <v>-8.0500107056741876E-2</v>
      </c>
    </row>
    <row r="15" spans="1:59" x14ac:dyDescent="0.25">
      <c r="A15">
        <v>14</v>
      </c>
      <c r="B15">
        <v>359000</v>
      </c>
      <c r="C15">
        <v>2</v>
      </c>
      <c r="D15">
        <v>1.75</v>
      </c>
      <c r="E15">
        <v>1001</v>
      </c>
      <c r="F15">
        <v>468270</v>
      </c>
      <c r="G15">
        <f t="shared" si="0"/>
        <v>39</v>
      </c>
      <c r="H15">
        <v>1979</v>
      </c>
      <c r="I15">
        <v>14</v>
      </c>
      <c r="J15">
        <f t="shared" si="1"/>
        <v>-0.9342058757341436</v>
      </c>
      <c r="K15">
        <f t="shared" si="2"/>
        <v>-1.4436697109550065</v>
      </c>
      <c r="L15">
        <f t="shared" si="3"/>
        <v>-1.1418880579659221</v>
      </c>
      <c r="M15">
        <f t="shared" si="4"/>
        <v>-1.1042623734555228</v>
      </c>
      <c r="N15">
        <f t="shared" si="5"/>
        <v>3.7023765671064743</v>
      </c>
      <c r="O15">
        <f t="shared" si="6"/>
        <v>0.32040951702031262</v>
      </c>
    </row>
    <row r="16" spans="1:59" x14ac:dyDescent="0.25">
      <c r="A16">
        <v>15</v>
      </c>
      <c r="B16">
        <v>888000</v>
      </c>
      <c r="C16">
        <v>3</v>
      </c>
      <c r="D16">
        <v>1.75</v>
      </c>
      <c r="E16">
        <v>1919</v>
      </c>
      <c r="F16">
        <v>8297</v>
      </c>
      <c r="G16">
        <f t="shared" si="0"/>
        <v>50</v>
      </c>
      <c r="H16">
        <v>1968</v>
      </c>
      <c r="I16">
        <v>15</v>
      </c>
      <c r="J16">
        <f t="shared" si="1"/>
        <v>-0.64147604228655764</v>
      </c>
      <c r="K16">
        <f t="shared" si="2"/>
        <v>-0.78100164691008556</v>
      </c>
      <c r="L16">
        <f t="shared" si="3"/>
        <v>-1.1418880579659221</v>
      </c>
      <c r="M16">
        <f t="shared" si="4"/>
        <v>-0.73876475764962457</v>
      </c>
      <c r="N16">
        <f t="shared" si="5"/>
        <v>-0.31952471266065191</v>
      </c>
      <c r="O16">
        <f t="shared" si="6"/>
        <v>0.81041016867004589</v>
      </c>
    </row>
    <row r="17" spans="1:15" x14ac:dyDescent="0.25">
      <c r="A17">
        <v>16</v>
      </c>
      <c r="B17">
        <v>655000</v>
      </c>
      <c r="C17">
        <v>2</v>
      </c>
      <c r="D17">
        <v>1.75</v>
      </c>
      <c r="E17">
        <v>1351</v>
      </c>
      <c r="F17">
        <v>155556</v>
      </c>
      <c r="G17">
        <f t="shared" si="0"/>
        <v>20</v>
      </c>
      <c r="H17">
        <v>1998</v>
      </c>
      <c r="I17">
        <v>16</v>
      </c>
      <c r="J17">
        <f t="shared" si="1"/>
        <v>-0.7704099764893696</v>
      </c>
      <c r="K17">
        <f t="shared" si="2"/>
        <v>-1.4436697109550065</v>
      </c>
      <c r="L17">
        <f t="shared" si="3"/>
        <v>-1.1418880579659221</v>
      </c>
      <c r="M17">
        <f t="shared" si="4"/>
        <v>-0.96491143061013673</v>
      </c>
      <c r="N17">
        <f t="shared" si="5"/>
        <v>0.96807512593254197</v>
      </c>
      <c r="O17">
        <f t="shared" si="6"/>
        <v>-0.52595524492013579</v>
      </c>
    </row>
    <row r="18" spans="1:15" x14ac:dyDescent="0.25">
      <c r="A18">
        <v>17</v>
      </c>
      <c r="B18">
        <v>799000</v>
      </c>
      <c r="C18">
        <v>3</v>
      </c>
      <c r="D18">
        <v>1.75</v>
      </c>
      <c r="E18">
        <v>1640</v>
      </c>
      <c r="F18">
        <v>10399</v>
      </c>
      <c r="G18">
        <f t="shared" si="0"/>
        <v>51</v>
      </c>
      <c r="H18">
        <v>1967</v>
      </c>
      <c r="I18">
        <v>17</v>
      </c>
      <c r="J18">
        <f t="shared" si="1"/>
        <v>-0.69072548496488495</v>
      </c>
      <c r="K18">
        <f t="shared" si="2"/>
        <v>-0.78100164691008556</v>
      </c>
      <c r="L18">
        <f t="shared" si="3"/>
        <v>-1.1418880579659221</v>
      </c>
      <c r="M18">
        <f t="shared" si="4"/>
        <v>-0.84984736637494662</v>
      </c>
      <c r="N18">
        <f t="shared" si="5"/>
        <v>-0.30114529367286241</v>
      </c>
      <c r="O18">
        <f t="shared" si="6"/>
        <v>0.8549556824563852</v>
      </c>
    </row>
    <row r="19" spans="1:15" x14ac:dyDescent="0.25">
      <c r="A19">
        <v>18</v>
      </c>
      <c r="B19">
        <v>549000</v>
      </c>
      <c r="C19">
        <v>2</v>
      </c>
      <c r="D19">
        <v>2.25</v>
      </c>
      <c r="E19">
        <v>1750</v>
      </c>
      <c r="F19">
        <v>2634</v>
      </c>
      <c r="G19">
        <f t="shared" si="0"/>
        <v>32</v>
      </c>
      <c r="H19">
        <v>1986</v>
      </c>
      <c r="I19">
        <v>18</v>
      </c>
      <c r="J19">
        <f t="shared" si="1"/>
        <v>-0.82906661608378196</v>
      </c>
      <c r="K19">
        <f t="shared" si="2"/>
        <v>-1.4436697109550065</v>
      </c>
      <c r="L19">
        <f t="shared" si="3"/>
        <v>-0.77731718427098684</v>
      </c>
      <c r="M19">
        <f t="shared" si="4"/>
        <v>-0.80605135576639675</v>
      </c>
      <c r="N19">
        <f t="shared" si="5"/>
        <v>-0.36904072109445402</v>
      </c>
      <c r="O19">
        <f t="shared" si="6"/>
        <v>8.5909205159368906E-3</v>
      </c>
    </row>
    <row r="20" spans="1:15" x14ac:dyDescent="0.25">
      <c r="A20">
        <v>19</v>
      </c>
      <c r="B20">
        <v>1498000</v>
      </c>
      <c r="C20">
        <v>5</v>
      </c>
      <c r="D20">
        <v>3.25</v>
      </c>
      <c r="E20">
        <v>4560</v>
      </c>
      <c r="F20">
        <v>18750</v>
      </c>
      <c r="G20">
        <f t="shared" si="0"/>
        <v>51</v>
      </c>
      <c r="H20">
        <v>1967</v>
      </c>
      <c r="I20">
        <v>19</v>
      </c>
      <c r="J20">
        <f t="shared" si="1"/>
        <v>-0.30392368235644907</v>
      </c>
      <c r="K20">
        <f t="shared" si="2"/>
        <v>0.54433448117975636</v>
      </c>
      <c r="L20">
        <f t="shared" si="3"/>
        <v>-4.8175436881116425E-2</v>
      </c>
      <c r="M20">
        <f t="shared" si="4"/>
        <v>0.31273764250655939</v>
      </c>
      <c r="N20">
        <f t="shared" si="5"/>
        <v>-0.22812601300348562</v>
      </c>
      <c r="O20">
        <f t="shared" si="6"/>
        <v>0.8549556824563852</v>
      </c>
    </row>
    <row r="21" spans="1:15" x14ac:dyDescent="0.25">
      <c r="A21">
        <v>20</v>
      </c>
      <c r="B21">
        <v>999950</v>
      </c>
      <c r="C21">
        <v>4</v>
      </c>
      <c r="D21">
        <v>3</v>
      </c>
      <c r="E21">
        <v>3400</v>
      </c>
      <c r="F21">
        <v>13062</v>
      </c>
      <c r="G21">
        <f t="shared" si="0"/>
        <v>36</v>
      </c>
      <c r="H21">
        <v>1982</v>
      </c>
      <c r="I21">
        <v>20</v>
      </c>
      <c r="J21">
        <f t="shared" si="1"/>
        <v>-0.57952688377151562</v>
      </c>
      <c r="K21">
        <f t="shared" si="2"/>
        <v>-0.11833358286516463</v>
      </c>
      <c r="L21">
        <f t="shared" si="3"/>
        <v>-0.23046087372858401</v>
      </c>
      <c r="M21">
        <f t="shared" si="4"/>
        <v>-0.14911119663814845</v>
      </c>
      <c r="N21">
        <f t="shared" si="5"/>
        <v>-0.27786061585912153</v>
      </c>
      <c r="O21">
        <f t="shared" si="6"/>
        <v>0.18677297566129444</v>
      </c>
    </row>
    <row r="22" spans="1:15" x14ac:dyDescent="0.25">
      <c r="A22">
        <v>21</v>
      </c>
      <c r="B22">
        <v>899000</v>
      </c>
      <c r="C22">
        <v>3</v>
      </c>
      <c r="D22">
        <v>2.5</v>
      </c>
      <c r="E22">
        <v>1970</v>
      </c>
      <c r="F22">
        <v>3502</v>
      </c>
      <c r="G22">
        <f t="shared" si="0"/>
        <v>18</v>
      </c>
      <c r="H22">
        <v>2000</v>
      </c>
      <c r="I22">
        <v>21</v>
      </c>
      <c r="J22">
        <f t="shared" si="1"/>
        <v>-0.63538903251732615</v>
      </c>
      <c r="K22">
        <f t="shared" si="2"/>
        <v>-0.78100164691008556</v>
      </c>
      <c r="L22">
        <f t="shared" si="3"/>
        <v>-0.59503174742351916</v>
      </c>
      <c r="M22">
        <f t="shared" si="4"/>
        <v>-0.718459334549297</v>
      </c>
      <c r="N22">
        <f t="shared" si="5"/>
        <v>-0.36145112276838298</v>
      </c>
      <c r="O22">
        <f t="shared" si="6"/>
        <v>-0.61504627249281452</v>
      </c>
    </row>
    <row r="23" spans="1:15" x14ac:dyDescent="0.25">
      <c r="A23">
        <v>22</v>
      </c>
      <c r="B23">
        <v>949950</v>
      </c>
      <c r="C23">
        <v>6</v>
      </c>
      <c r="D23">
        <v>3</v>
      </c>
      <c r="E23">
        <v>2300</v>
      </c>
      <c r="F23">
        <v>13503</v>
      </c>
      <c r="G23">
        <f t="shared" si="0"/>
        <v>63</v>
      </c>
      <c r="H23">
        <v>1955</v>
      </c>
      <c r="I23">
        <v>22</v>
      </c>
      <c r="J23">
        <f t="shared" si="1"/>
        <v>-0.60719510999529502</v>
      </c>
      <c r="K23">
        <f t="shared" si="2"/>
        <v>1.2070025452246773</v>
      </c>
      <c r="L23">
        <f t="shared" si="3"/>
        <v>-0.23046087372858401</v>
      </c>
      <c r="M23">
        <f t="shared" si="4"/>
        <v>-0.58707130272364727</v>
      </c>
      <c r="N23">
        <f t="shared" si="5"/>
        <v>-0.27400461025797251</v>
      </c>
      <c r="O23">
        <f t="shared" si="6"/>
        <v>1.3895018478924579</v>
      </c>
    </row>
    <row r="24" spans="1:15" x14ac:dyDescent="0.25">
      <c r="A24">
        <v>23</v>
      </c>
      <c r="B24">
        <v>1490000</v>
      </c>
      <c r="C24">
        <v>3</v>
      </c>
      <c r="D24">
        <v>1.75</v>
      </c>
      <c r="E24">
        <v>2020</v>
      </c>
      <c r="F24">
        <v>8515</v>
      </c>
      <c r="G24">
        <f t="shared" si="0"/>
        <v>57</v>
      </c>
      <c r="H24">
        <v>1961</v>
      </c>
      <c r="I24">
        <v>23</v>
      </c>
      <c r="J24">
        <f t="shared" si="1"/>
        <v>-0.30835059855225377</v>
      </c>
      <c r="K24">
        <f t="shared" si="2"/>
        <v>-0.78100164691008556</v>
      </c>
      <c r="L24">
        <f t="shared" si="3"/>
        <v>-1.1418880579659221</v>
      </c>
      <c r="M24">
        <f t="shared" si="4"/>
        <v>-0.69855205699995604</v>
      </c>
      <c r="N24">
        <f t="shared" si="5"/>
        <v>-0.31761856930226084</v>
      </c>
      <c r="O24">
        <f t="shared" si="6"/>
        <v>1.1222287651744216</v>
      </c>
    </row>
    <row r="25" spans="1:15" x14ac:dyDescent="0.25">
      <c r="A25">
        <v>24</v>
      </c>
      <c r="B25">
        <v>998000</v>
      </c>
      <c r="C25">
        <v>4</v>
      </c>
      <c r="D25">
        <v>2.5</v>
      </c>
      <c r="E25">
        <v>2570</v>
      </c>
      <c r="F25">
        <v>11375</v>
      </c>
      <c r="G25">
        <f t="shared" si="0"/>
        <v>45</v>
      </c>
      <c r="H25">
        <v>1973</v>
      </c>
      <c r="I25">
        <v>24</v>
      </c>
      <c r="J25">
        <f t="shared" si="1"/>
        <v>-0.58060594459424297</v>
      </c>
      <c r="K25">
        <f t="shared" si="2"/>
        <v>-0.11833358286516463</v>
      </c>
      <c r="L25">
        <f t="shared" si="3"/>
        <v>-0.59503174742351916</v>
      </c>
      <c r="M25">
        <f t="shared" si="4"/>
        <v>-0.47957200395720667</v>
      </c>
      <c r="N25">
        <f t="shared" si="5"/>
        <v>-0.29261136744446919</v>
      </c>
      <c r="O25">
        <f t="shared" si="6"/>
        <v>0.58768259973834891</v>
      </c>
    </row>
    <row r="26" spans="1:15" x14ac:dyDescent="0.25">
      <c r="A26">
        <v>25</v>
      </c>
      <c r="B26">
        <v>950000</v>
      </c>
      <c r="C26">
        <v>3</v>
      </c>
      <c r="D26">
        <v>2.75</v>
      </c>
      <c r="E26">
        <v>2330</v>
      </c>
      <c r="F26">
        <v>36671</v>
      </c>
      <c r="G26">
        <f t="shared" si="0"/>
        <v>52</v>
      </c>
      <c r="H26">
        <v>1966</v>
      </c>
      <c r="I26">
        <v>25</v>
      </c>
      <c r="J26">
        <f t="shared" si="1"/>
        <v>-0.60716744176907123</v>
      </c>
      <c r="K26">
        <f t="shared" si="2"/>
        <v>-0.78100164691008556</v>
      </c>
      <c r="L26">
        <f t="shared" si="3"/>
        <v>-0.4127463105760516</v>
      </c>
      <c r="M26">
        <f t="shared" si="4"/>
        <v>-0.57512693619404276</v>
      </c>
      <c r="N26">
        <f t="shared" si="5"/>
        <v>-7.1428787656113782E-2</v>
      </c>
      <c r="O26">
        <f t="shared" si="6"/>
        <v>0.89950119624272462</v>
      </c>
    </row>
    <row r="27" spans="1:15" x14ac:dyDescent="0.25">
      <c r="A27">
        <v>26</v>
      </c>
      <c r="B27">
        <v>649950</v>
      </c>
      <c r="C27">
        <v>3</v>
      </c>
      <c r="D27">
        <v>1.75</v>
      </c>
      <c r="E27">
        <v>1400</v>
      </c>
      <c r="F27">
        <v>15000</v>
      </c>
      <c r="G27">
        <f t="shared" si="0"/>
        <v>106</v>
      </c>
      <c r="H27">
        <v>1912</v>
      </c>
      <c r="I27">
        <v>26</v>
      </c>
      <c r="J27">
        <f t="shared" si="1"/>
        <v>-0.77320446733797132</v>
      </c>
      <c r="K27">
        <f t="shared" si="2"/>
        <v>-0.78100164691008556</v>
      </c>
      <c r="L27">
        <f t="shared" si="3"/>
        <v>-1.1418880579659221</v>
      </c>
      <c r="M27">
        <f t="shared" si="4"/>
        <v>-0.94540229861178271</v>
      </c>
      <c r="N27">
        <f t="shared" si="5"/>
        <v>-0.26091517627856203</v>
      </c>
      <c r="O27">
        <f t="shared" si="6"/>
        <v>3.3049589407050517</v>
      </c>
    </row>
    <row r="28" spans="1:15" x14ac:dyDescent="0.25">
      <c r="A28">
        <v>27</v>
      </c>
      <c r="B28">
        <v>835000</v>
      </c>
      <c r="C28">
        <v>3</v>
      </c>
      <c r="D28">
        <v>2</v>
      </c>
      <c r="E28">
        <v>1440</v>
      </c>
      <c r="F28">
        <v>8400</v>
      </c>
      <c r="G28">
        <f t="shared" si="0"/>
        <v>50</v>
      </c>
      <c r="H28">
        <v>1968</v>
      </c>
      <c r="I28">
        <v>27</v>
      </c>
      <c r="J28">
        <f t="shared" si="1"/>
        <v>-0.67080436208376382</v>
      </c>
      <c r="K28">
        <f t="shared" si="2"/>
        <v>-0.78100164691008556</v>
      </c>
      <c r="L28">
        <f t="shared" si="3"/>
        <v>-0.9596026211184544</v>
      </c>
      <c r="M28">
        <f t="shared" si="4"/>
        <v>-0.92947647657231003</v>
      </c>
      <c r="N28">
        <f t="shared" si="5"/>
        <v>-0.3186241036426965</v>
      </c>
      <c r="O28">
        <f t="shared" si="6"/>
        <v>0.81041016867004589</v>
      </c>
    </row>
    <row r="29" spans="1:15" x14ac:dyDescent="0.25">
      <c r="A29">
        <v>28</v>
      </c>
      <c r="B29">
        <v>2836000</v>
      </c>
      <c r="C29">
        <v>4</v>
      </c>
      <c r="D29">
        <v>3.5</v>
      </c>
      <c r="E29">
        <v>4800</v>
      </c>
      <c r="F29">
        <v>10634</v>
      </c>
      <c r="G29">
        <f t="shared" si="0"/>
        <v>9</v>
      </c>
      <c r="H29">
        <v>2009</v>
      </c>
      <c r="I29">
        <v>28</v>
      </c>
      <c r="J29">
        <f t="shared" si="1"/>
        <v>0.4364780513918875</v>
      </c>
      <c r="K29">
        <f t="shared" si="2"/>
        <v>-0.11833358286516463</v>
      </c>
      <c r="L29">
        <f t="shared" si="3"/>
        <v>0.13410999996635117</v>
      </c>
      <c r="M29">
        <f t="shared" si="4"/>
        <v>0.40829257474339553</v>
      </c>
      <c r="N29">
        <f t="shared" si="5"/>
        <v>-0.29909050610762433</v>
      </c>
      <c r="O29">
        <f t="shared" si="6"/>
        <v>-1.015955896569869</v>
      </c>
    </row>
    <row r="30" spans="1:15" x14ac:dyDescent="0.25">
      <c r="A30">
        <v>29</v>
      </c>
      <c r="B30">
        <v>685000</v>
      </c>
      <c r="C30">
        <v>3</v>
      </c>
      <c r="D30">
        <v>2</v>
      </c>
      <c r="E30">
        <v>1430</v>
      </c>
      <c r="F30">
        <v>7464</v>
      </c>
      <c r="G30">
        <f t="shared" si="0"/>
        <v>55</v>
      </c>
      <c r="H30">
        <v>1963</v>
      </c>
      <c r="I30">
        <v>29</v>
      </c>
      <c r="J30">
        <f t="shared" si="1"/>
        <v>-0.75380904075510202</v>
      </c>
      <c r="K30">
        <f t="shared" si="2"/>
        <v>-0.78100164691008556</v>
      </c>
      <c r="L30">
        <f t="shared" si="3"/>
        <v>-0.9596026211184544</v>
      </c>
      <c r="M30">
        <f t="shared" si="4"/>
        <v>-0.9334579320821782</v>
      </c>
      <c r="N30">
        <f t="shared" si="5"/>
        <v>-0.32680827879615559</v>
      </c>
      <c r="O30">
        <f t="shared" si="6"/>
        <v>1.0331377376017428</v>
      </c>
    </row>
    <row r="31" spans="1:15" x14ac:dyDescent="0.25">
      <c r="A31">
        <v>30</v>
      </c>
      <c r="B31">
        <v>765000</v>
      </c>
      <c r="C31">
        <v>3</v>
      </c>
      <c r="D31">
        <v>1.75</v>
      </c>
      <c r="E31">
        <v>1250</v>
      </c>
      <c r="F31">
        <v>8190</v>
      </c>
      <c r="G31">
        <f t="shared" si="0"/>
        <v>52</v>
      </c>
      <c r="H31">
        <v>1966</v>
      </c>
      <c r="I31">
        <v>30</v>
      </c>
      <c r="J31">
        <f t="shared" si="1"/>
        <v>-0.70953987879705493</v>
      </c>
      <c r="K31">
        <f t="shared" si="2"/>
        <v>-0.78100164691008556</v>
      </c>
      <c r="L31">
        <f t="shared" si="3"/>
        <v>-1.1418880579659221</v>
      </c>
      <c r="M31">
        <f t="shared" si="4"/>
        <v>-1.0051241312598054</v>
      </c>
      <c r="N31">
        <f t="shared" si="5"/>
        <v>-0.32046029678610077</v>
      </c>
      <c r="O31">
        <f t="shared" si="6"/>
        <v>0.89950119624272462</v>
      </c>
    </row>
    <row r="32" spans="1:15" x14ac:dyDescent="0.25">
      <c r="A32">
        <v>31</v>
      </c>
      <c r="B32">
        <v>725000</v>
      </c>
      <c r="C32">
        <v>1</v>
      </c>
      <c r="D32">
        <v>1.5</v>
      </c>
      <c r="E32">
        <v>1008</v>
      </c>
      <c r="F32">
        <v>102684</v>
      </c>
      <c r="G32">
        <f t="shared" si="0"/>
        <v>10</v>
      </c>
      <c r="H32">
        <v>2008</v>
      </c>
      <c r="I32">
        <v>31</v>
      </c>
      <c r="J32">
        <f t="shared" si="1"/>
        <v>-0.73167445977607848</v>
      </c>
      <c r="K32">
        <f t="shared" si="2"/>
        <v>-2.1063377749999277</v>
      </c>
      <c r="L32">
        <f t="shared" si="3"/>
        <v>-1.3241734948133896</v>
      </c>
      <c r="M32">
        <f t="shared" si="4"/>
        <v>-1.1014753545986151</v>
      </c>
      <c r="N32">
        <f t="shared" si="5"/>
        <v>0.50577415508458468</v>
      </c>
      <c r="O32">
        <f t="shared" si="6"/>
        <v>-0.97141038278352965</v>
      </c>
    </row>
    <row r="33" spans="1:15" x14ac:dyDescent="0.25">
      <c r="A33">
        <v>32</v>
      </c>
      <c r="B33">
        <v>979000</v>
      </c>
      <c r="C33">
        <v>4</v>
      </c>
      <c r="D33">
        <v>2.5</v>
      </c>
      <c r="E33">
        <v>2570</v>
      </c>
      <c r="F33">
        <v>9760</v>
      </c>
      <c r="G33">
        <f t="shared" si="0"/>
        <v>49</v>
      </c>
      <c r="H33">
        <v>1969</v>
      </c>
      <c r="I33">
        <v>32</v>
      </c>
      <c r="J33">
        <f t="shared" si="1"/>
        <v>-0.59111987055927917</v>
      </c>
      <c r="K33">
        <f t="shared" si="2"/>
        <v>-0.11833358286516463</v>
      </c>
      <c r="L33">
        <f t="shared" si="3"/>
        <v>-0.59503174742351916</v>
      </c>
      <c r="M33">
        <f t="shared" si="4"/>
        <v>-0.47957200395720667</v>
      </c>
      <c r="N33">
        <f t="shared" si="5"/>
        <v>-0.30673256709493546</v>
      </c>
      <c r="O33">
        <f t="shared" si="6"/>
        <v>0.76586465488370647</v>
      </c>
    </row>
    <row r="34" spans="1:15" x14ac:dyDescent="0.25">
      <c r="A34">
        <v>33</v>
      </c>
      <c r="B34">
        <v>2895000</v>
      </c>
      <c r="C34">
        <v>5</v>
      </c>
      <c r="D34">
        <v>4.25</v>
      </c>
      <c r="E34">
        <v>5050</v>
      </c>
      <c r="F34">
        <v>15120</v>
      </c>
      <c r="G34">
        <f t="shared" si="0"/>
        <v>1</v>
      </c>
      <c r="H34">
        <v>2017</v>
      </c>
      <c r="I34">
        <v>33</v>
      </c>
      <c r="J34">
        <f t="shared" si="1"/>
        <v>0.46912655833594719</v>
      </c>
      <c r="K34">
        <f t="shared" si="2"/>
        <v>0.54433448117975636</v>
      </c>
      <c r="L34">
        <f t="shared" si="3"/>
        <v>0.680966310508754</v>
      </c>
      <c r="M34">
        <f t="shared" si="4"/>
        <v>0.50782896249009979</v>
      </c>
      <c r="N34">
        <f t="shared" si="5"/>
        <v>-0.25986592305375955</v>
      </c>
      <c r="O34">
        <f t="shared" si="6"/>
        <v>-1.3723200068605841</v>
      </c>
    </row>
    <row r="35" spans="1:15" x14ac:dyDescent="0.25">
      <c r="A35">
        <v>34</v>
      </c>
      <c r="B35">
        <v>850000</v>
      </c>
      <c r="C35">
        <v>5</v>
      </c>
      <c r="D35">
        <v>2.75</v>
      </c>
      <c r="E35">
        <v>2690</v>
      </c>
      <c r="F35">
        <v>15908</v>
      </c>
      <c r="G35">
        <f t="shared" si="0"/>
        <v>50</v>
      </c>
      <c r="H35">
        <v>1968</v>
      </c>
      <c r="I35">
        <v>34</v>
      </c>
      <c r="J35">
        <f t="shared" si="1"/>
        <v>-0.66250389421663003</v>
      </c>
      <c r="K35">
        <f t="shared" si="2"/>
        <v>0.54433448117975636</v>
      </c>
      <c r="L35">
        <f t="shared" si="3"/>
        <v>-0.4127463105760516</v>
      </c>
      <c r="M35">
        <f t="shared" si="4"/>
        <v>-0.43179453783878863</v>
      </c>
      <c r="N35">
        <f t="shared" si="5"/>
        <v>-0.25297582687755688</v>
      </c>
      <c r="O35">
        <f t="shared" si="6"/>
        <v>0.81041016867004589</v>
      </c>
    </row>
    <row r="36" spans="1:15" x14ac:dyDescent="0.25">
      <c r="A36">
        <v>35</v>
      </c>
      <c r="B36">
        <v>1325000</v>
      </c>
      <c r="C36">
        <v>6</v>
      </c>
      <c r="D36">
        <v>3.5</v>
      </c>
      <c r="E36">
        <v>4140</v>
      </c>
      <c r="F36">
        <v>16491</v>
      </c>
      <c r="G36">
        <f t="shared" si="0"/>
        <v>19</v>
      </c>
      <c r="H36">
        <v>1999</v>
      </c>
      <c r="I36">
        <v>35</v>
      </c>
      <c r="J36">
        <f t="shared" si="1"/>
        <v>-0.39965574509072577</v>
      </c>
      <c r="K36">
        <f t="shared" si="2"/>
        <v>1.2070025452246773</v>
      </c>
      <c r="L36">
        <f t="shared" si="3"/>
        <v>0.13410999996635117</v>
      </c>
      <c r="M36">
        <f t="shared" si="4"/>
        <v>0.14551651109209621</v>
      </c>
      <c r="N36">
        <f t="shared" si="5"/>
        <v>-0.24787820496039165</v>
      </c>
      <c r="O36">
        <f t="shared" si="6"/>
        <v>-0.5705007587064751</v>
      </c>
    </row>
    <row r="37" spans="1:15" x14ac:dyDescent="0.25">
      <c r="A37">
        <v>36</v>
      </c>
      <c r="B37">
        <v>2450000</v>
      </c>
      <c r="C37">
        <v>4</v>
      </c>
      <c r="D37">
        <v>4</v>
      </c>
      <c r="E37">
        <v>4850</v>
      </c>
      <c r="F37">
        <v>9123</v>
      </c>
      <c r="G37">
        <f t="shared" si="0"/>
        <v>16</v>
      </c>
      <c r="H37">
        <v>2002</v>
      </c>
      <c r="I37">
        <v>36</v>
      </c>
      <c r="J37">
        <f t="shared" si="1"/>
        <v>0.22287934494431061</v>
      </c>
      <c r="K37">
        <f t="shared" si="2"/>
        <v>-0.11833358286516463</v>
      </c>
      <c r="L37">
        <f t="shared" si="3"/>
        <v>0.49868087366128633</v>
      </c>
      <c r="M37">
        <f t="shared" si="4"/>
        <v>0.42819985229273638</v>
      </c>
      <c r="N37">
        <f t="shared" si="5"/>
        <v>-0.31230235296326175</v>
      </c>
      <c r="O37">
        <f t="shared" si="6"/>
        <v>-0.70413730006549324</v>
      </c>
    </row>
    <row r="38" spans="1:15" x14ac:dyDescent="0.25">
      <c r="A38">
        <v>37</v>
      </c>
      <c r="B38">
        <v>829950</v>
      </c>
      <c r="C38">
        <v>3</v>
      </c>
      <c r="D38">
        <v>2.5</v>
      </c>
      <c r="E38">
        <v>2200</v>
      </c>
      <c r="F38">
        <v>7000</v>
      </c>
      <c r="G38">
        <f t="shared" si="0"/>
        <v>44</v>
      </c>
      <c r="H38">
        <v>1974</v>
      </c>
      <c r="I38">
        <v>37</v>
      </c>
      <c r="J38">
        <f t="shared" si="1"/>
        <v>-0.67359885293236554</v>
      </c>
      <c r="K38">
        <f t="shared" si="2"/>
        <v>-0.78100164691008556</v>
      </c>
      <c r="L38">
        <f t="shared" si="3"/>
        <v>-0.59503174742351916</v>
      </c>
      <c r="M38">
        <f t="shared" si="4"/>
        <v>-0.62688585782232897</v>
      </c>
      <c r="N38">
        <f t="shared" si="5"/>
        <v>-0.33086539126539172</v>
      </c>
      <c r="O38">
        <f t="shared" si="6"/>
        <v>0.54313708595200949</v>
      </c>
    </row>
    <row r="39" spans="1:15" x14ac:dyDescent="0.25">
      <c r="A39">
        <v>38</v>
      </c>
      <c r="B39">
        <v>950000</v>
      </c>
      <c r="C39">
        <v>4</v>
      </c>
      <c r="D39">
        <v>2.75</v>
      </c>
      <c r="E39">
        <v>2270</v>
      </c>
      <c r="F39">
        <v>7700</v>
      </c>
      <c r="G39">
        <f t="shared" si="0"/>
        <v>52</v>
      </c>
      <c r="H39">
        <v>1966</v>
      </c>
      <c r="I39">
        <v>38</v>
      </c>
      <c r="J39">
        <f t="shared" si="1"/>
        <v>-0.60716744176907123</v>
      </c>
      <c r="K39">
        <f t="shared" si="2"/>
        <v>-0.11833358286516463</v>
      </c>
      <c r="L39">
        <f t="shared" si="3"/>
        <v>-0.4127463105760516</v>
      </c>
      <c r="M39">
        <f t="shared" si="4"/>
        <v>-0.59901566925325178</v>
      </c>
      <c r="N39">
        <f t="shared" si="5"/>
        <v>-0.32474474745404408</v>
      </c>
      <c r="O39">
        <f t="shared" si="6"/>
        <v>0.89950119624272462</v>
      </c>
    </row>
    <row r="40" spans="1:15" x14ac:dyDescent="0.25">
      <c r="A40">
        <v>39</v>
      </c>
      <c r="B40">
        <v>1988000</v>
      </c>
      <c r="C40">
        <v>5</v>
      </c>
      <c r="D40">
        <v>4</v>
      </c>
      <c r="E40">
        <v>4381</v>
      </c>
      <c r="F40">
        <v>7890</v>
      </c>
      <c r="G40">
        <f t="shared" si="0"/>
        <v>1</v>
      </c>
      <c r="H40">
        <v>2017</v>
      </c>
      <c r="I40">
        <v>39</v>
      </c>
      <c r="J40">
        <f t="shared" si="1"/>
        <v>-3.2775065363410995E-2</v>
      </c>
      <c r="K40">
        <f t="shared" si="2"/>
        <v>0.54433448117975636</v>
      </c>
      <c r="L40">
        <f t="shared" si="3"/>
        <v>0.49868087366128633</v>
      </c>
      <c r="M40">
        <f t="shared" si="4"/>
        <v>0.24146958887991915</v>
      </c>
      <c r="N40">
        <f t="shared" si="5"/>
        <v>-0.3230834298481069</v>
      </c>
      <c r="O40">
        <f t="shared" si="6"/>
        <v>-1.3723200068605841</v>
      </c>
    </row>
    <row r="41" spans="1:15" x14ac:dyDescent="0.25">
      <c r="A41">
        <v>40</v>
      </c>
      <c r="B41">
        <v>1998000</v>
      </c>
      <c r="C41">
        <v>5</v>
      </c>
      <c r="D41">
        <v>3.25</v>
      </c>
      <c r="E41">
        <v>3770</v>
      </c>
      <c r="F41">
        <v>16362</v>
      </c>
      <c r="G41">
        <f t="shared" si="0"/>
        <v>42</v>
      </c>
      <c r="H41">
        <v>1976</v>
      </c>
      <c r="I41">
        <v>40</v>
      </c>
      <c r="J41">
        <f t="shared" si="1"/>
        <v>-2.7241420118655116E-2</v>
      </c>
      <c r="K41">
        <f t="shared" si="2"/>
        <v>0.54433448117975636</v>
      </c>
      <c r="L41">
        <f t="shared" si="3"/>
        <v>-4.8175436881116425E-2</v>
      </c>
      <c r="M41">
        <f t="shared" si="4"/>
        <v>-1.7973427730261203E-3</v>
      </c>
      <c r="N41">
        <f t="shared" si="5"/>
        <v>-0.24900615217705427</v>
      </c>
      <c r="O41">
        <f t="shared" si="6"/>
        <v>0.45404605837933076</v>
      </c>
    </row>
    <row r="42" spans="1:15" x14ac:dyDescent="0.25">
      <c r="A42">
        <v>41</v>
      </c>
      <c r="B42">
        <v>1800000</v>
      </c>
      <c r="C42">
        <v>6</v>
      </c>
      <c r="D42">
        <v>3.5</v>
      </c>
      <c r="E42">
        <v>4600</v>
      </c>
      <c r="F42">
        <v>8610</v>
      </c>
      <c r="G42">
        <f t="shared" si="0"/>
        <v>22</v>
      </c>
      <c r="H42">
        <v>1996</v>
      </c>
      <c r="I42">
        <v>41</v>
      </c>
      <c r="J42">
        <f t="shared" si="1"/>
        <v>-0.1368075959648215</v>
      </c>
      <c r="K42">
        <f t="shared" si="2"/>
        <v>1.2070025452246773</v>
      </c>
      <c r="L42">
        <f t="shared" si="3"/>
        <v>0.13410999996635117</v>
      </c>
      <c r="M42">
        <f t="shared" si="4"/>
        <v>0.32866346454603207</v>
      </c>
      <c r="N42">
        <f t="shared" si="5"/>
        <v>-0.31678791049929222</v>
      </c>
      <c r="O42">
        <f t="shared" si="6"/>
        <v>-0.43686421734745695</v>
      </c>
    </row>
    <row r="43" spans="1:15" x14ac:dyDescent="0.25">
      <c r="A43">
        <v>42</v>
      </c>
      <c r="B43">
        <v>1288000</v>
      </c>
      <c r="C43">
        <v>5</v>
      </c>
      <c r="D43">
        <v>4.25</v>
      </c>
      <c r="E43">
        <v>3770</v>
      </c>
      <c r="F43">
        <v>10949</v>
      </c>
      <c r="G43">
        <f t="shared" si="0"/>
        <v>38</v>
      </c>
      <c r="H43">
        <v>1980</v>
      </c>
      <c r="I43">
        <v>42</v>
      </c>
      <c r="J43">
        <f t="shared" si="1"/>
        <v>-0.42013023249632248</v>
      </c>
      <c r="K43">
        <f t="shared" si="2"/>
        <v>0.54433448117975636</v>
      </c>
      <c r="L43">
        <f t="shared" si="3"/>
        <v>0.680966310508754</v>
      </c>
      <c r="M43">
        <f t="shared" si="4"/>
        <v>-1.7973427730261203E-3</v>
      </c>
      <c r="N43">
        <f t="shared" si="5"/>
        <v>-0.29633621639251789</v>
      </c>
      <c r="O43">
        <f t="shared" si="6"/>
        <v>0.2758640032339732</v>
      </c>
    </row>
    <row r="44" spans="1:15" x14ac:dyDescent="0.25">
      <c r="A44">
        <v>43</v>
      </c>
      <c r="B44">
        <v>769990</v>
      </c>
      <c r="C44">
        <v>3</v>
      </c>
      <c r="D44">
        <v>3.25</v>
      </c>
      <c r="E44">
        <v>2002</v>
      </c>
      <c r="F44">
        <v>1</v>
      </c>
      <c r="G44">
        <f t="shared" si="0"/>
        <v>1</v>
      </c>
      <c r="H44">
        <v>2017</v>
      </c>
      <c r="I44">
        <v>43</v>
      </c>
      <c r="J44">
        <f t="shared" si="1"/>
        <v>-0.70677858981992181</v>
      </c>
      <c r="K44">
        <f t="shared" si="2"/>
        <v>-0.78100164691008556</v>
      </c>
      <c r="L44">
        <f t="shared" si="3"/>
        <v>-4.8175436881116425E-2</v>
      </c>
      <c r="M44">
        <f t="shared" si="4"/>
        <v>-0.70571867691771883</v>
      </c>
      <c r="N44">
        <f t="shared" si="5"/>
        <v>-0.39206308560199432</v>
      </c>
      <c r="O44">
        <f t="shared" si="6"/>
        <v>-1.3723200068605841</v>
      </c>
    </row>
    <row r="45" spans="1:15" x14ac:dyDescent="0.25">
      <c r="A45">
        <v>44</v>
      </c>
      <c r="B45">
        <v>2785950</v>
      </c>
      <c r="C45">
        <v>5</v>
      </c>
      <c r="D45">
        <v>4.5</v>
      </c>
      <c r="E45">
        <v>4586</v>
      </c>
      <c r="F45">
        <v>11408</v>
      </c>
      <c r="G45">
        <f t="shared" si="0"/>
        <v>1</v>
      </c>
      <c r="H45">
        <v>2017</v>
      </c>
      <c r="I45">
        <v>44</v>
      </c>
      <c r="J45">
        <f t="shared" si="1"/>
        <v>0.40878215694188436</v>
      </c>
      <c r="K45">
        <f t="shared" si="2"/>
        <v>0.54433448117975636</v>
      </c>
      <c r="L45">
        <f t="shared" si="3"/>
        <v>0.86325174735622157</v>
      </c>
      <c r="M45">
        <f t="shared" si="4"/>
        <v>0.32308942683221664</v>
      </c>
      <c r="N45">
        <f t="shared" si="5"/>
        <v>-0.29232282280764854</v>
      </c>
      <c r="O45">
        <f t="shared" si="6"/>
        <v>-1.3723200068605841</v>
      </c>
    </row>
    <row r="46" spans="1:15" x14ac:dyDescent="0.25">
      <c r="A46">
        <v>45</v>
      </c>
      <c r="B46">
        <v>1498000</v>
      </c>
      <c r="C46">
        <v>4</v>
      </c>
      <c r="D46">
        <v>3.25</v>
      </c>
      <c r="E46">
        <v>4380</v>
      </c>
      <c r="F46">
        <v>9186</v>
      </c>
      <c r="G46">
        <f t="shared" si="0"/>
        <v>19</v>
      </c>
      <c r="H46">
        <v>1999</v>
      </c>
      <c r="I46">
        <v>45</v>
      </c>
      <c r="J46">
        <f t="shared" si="1"/>
        <v>-0.30392368235644907</v>
      </c>
      <c r="K46">
        <f t="shared" si="2"/>
        <v>-0.11833358286516463</v>
      </c>
      <c r="L46">
        <f t="shared" si="3"/>
        <v>-4.8175436881116425E-2</v>
      </c>
      <c r="M46">
        <f t="shared" si="4"/>
        <v>0.24107144332893232</v>
      </c>
      <c r="N46">
        <f t="shared" si="5"/>
        <v>-0.31175149502024047</v>
      </c>
      <c r="O46">
        <f t="shared" si="6"/>
        <v>-0.5705007587064751</v>
      </c>
    </row>
    <row r="47" spans="1:15" x14ac:dyDescent="0.25">
      <c r="A47">
        <v>46</v>
      </c>
      <c r="B47">
        <v>2354000</v>
      </c>
      <c r="C47">
        <v>4</v>
      </c>
      <c r="D47">
        <v>2.75</v>
      </c>
      <c r="E47">
        <v>2288</v>
      </c>
      <c r="F47">
        <v>10347</v>
      </c>
      <c r="G47">
        <f t="shared" si="0"/>
        <v>88</v>
      </c>
      <c r="H47">
        <v>1930</v>
      </c>
      <c r="I47">
        <v>46</v>
      </c>
      <c r="J47">
        <f t="shared" si="1"/>
        <v>0.16975635059465416</v>
      </c>
      <c r="K47">
        <f t="shared" si="2"/>
        <v>-0.11833358286516463</v>
      </c>
      <c r="L47">
        <f t="shared" si="3"/>
        <v>-0.4127463105760516</v>
      </c>
      <c r="M47">
        <f t="shared" si="4"/>
        <v>-0.5918490493354891</v>
      </c>
      <c r="N47">
        <f t="shared" si="5"/>
        <v>-0.30159997007027683</v>
      </c>
      <c r="O47">
        <f t="shared" si="6"/>
        <v>2.5031396925509424</v>
      </c>
    </row>
    <row r="48" spans="1:15" x14ac:dyDescent="0.25">
      <c r="A48">
        <v>47</v>
      </c>
      <c r="B48">
        <v>892000</v>
      </c>
      <c r="C48">
        <v>3</v>
      </c>
      <c r="D48">
        <v>2.75</v>
      </c>
      <c r="E48">
        <v>2040</v>
      </c>
      <c r="F48">
        <v>8636</v>
      </c>
      <c r="G48">
        <f t="shared" si="0"/>
        <v>39</v>
      </c>
      <c r="H48">
        <v>1979</v>
      </c>
      <c r="I48">
        <v>47</v>
      </c>
      <c r="J48">
        <f t="shared" si="1"/>
        <v>-0.63926258418865534</v>
      </c>
      <c r="K48">
        <f t="shared" si="2"/>
        <v>-0.78100164691008556</v>
      </c>
      <c r="L48">
        <f t="shared" si="3"/>
        <v>-0.4127463105760516</v>
      </c>
      <c r="M48">
        <f t="shared" si="4"/>
        <v>-0.6905891459802197</v>
      </c>
      <c r="N48">
        <f t="shared" si="5"/>
        <v>-0.31656057230058504</v>
      </c>
      <c r="O48">
        <f t="shared" si="6"/>
        <v>0.32040951702031262</v>
      </c>
    </row>
    <row r="49" spans="1:15" x14ac:dyDescent="0.25">
      <c r="A49">
        <v>48</v>
      </c>
      <c r="B49">
        <v>4800000</v>
      </c>
      <c r="C49">
        <v>5</v>
      </c>
      <c r="D49">
        <v>3.75</v>
      </c>
      <c r="E49">
        <v>5090</v>
      </c>
      <c r="F49">
        <v>30539</v>
      </c>
      <c r="G49">
        <f t="shared" si="0"/>
        <v>36</v>
      </c>
      <c r="H49">
        <v>1982</v>
      </c>
      <c r="I49">
        <v>48</v>
      </c>
      <c r="J49">
        <f t="shared" si="1"/>
        <v>1.5232859774619423</v>
      </c>
      <c r="K49">
        <f t="shared" si="2"/>
        <v>0.54433448117975636</v>
      </c>
      <c r="L49">
        <f t="shared" si="3"/>
        <v>0.31639543681381876</v>
      </c>
      <c r="M49">
        <f t="shared" si="4"/>
        <v>0.52375478452957247</v>
      </c>
      <c r="N49">
        <f t="shared" si="5"/>
        <v>-0.12504562744351871</v>
      </c>
      <c r="O49">
        <f t="shared" si="6"/>
        <v>0.18677297566129444</v>
      </c>
    </row>
    <row r="50" spans="1:15" x14ac:dyDescent="0.25">
      <c r="A50">
        <v>49</v>
      </c>
      <c r="B50">
        <v>1374950</v>
      </c>
      <c r="C50">
        <v>4</v>
      </c>
      <c r="D50">
        <v>2.75</v>
      </c>
      <c r="E50">
        <v>2260</v>
      </c>
      <c r="F50">
        <v>14780</v>
      </c>
      <c r="G50">
        <f t="shared" si="0"/>
        <v>48</v>
      </c>
      <c r="H50">
        <v>1970</v>
      </c>
      <c r="I50">
        <v>49</v>
      </c>
      <c r="J50">
        <f t="shared" si="1"/>
        <v>-0.37201518709317011</v>
      </c>
      <c r="K50">
        <f t="shared" si="2"/>
        <v>-0.11833358286516463</v>
      </c>
      <c r="L50">
        <f t="shared" si="3"/>
        <v>-0.4127463105760516</v>
      </c>
      <c r="M50">
        <f t="shared" si="4"/>
        <v>-0.60299712476311995</v>
      </c>
      <c r="N50">
        <f t="shared" si="5"/>
        <v>-0.26283880719069985</v>
      </c>
      <c r="O50">
        <f t="shared" si="6"/>
        <v>0.72131914109736706</v>
      </c>
    </row>
    <row r="51" spans="1:15" x14ac:dyDescent="0.25">
      <c r="A51">
        <v>50</v>
      </c>
      <c r="B51">
        <v>3588888</v>
      </c>
      <c r="C51">
        <v>6</v>
      </c>
      <c r="D51">
        <v>6</v>
      </c>
      <c r="E51">
        <v>5701</v>
      </c>
      <c r="F51">
        <v>10230</v>
      </c>
      <c r="G51">
        <f t="shared" si="0"/>
        <v>1</v>
      </c>
      <c r="H51">
        <v>2017</v>
      </c>
      <c r="I51">
        <v>50</v>
      </c>
      <c r="J51">
        <f t="shared" si="1"/>
        <v>0.85309956149526389</v>
      </c>
      <c r="K51">
        <f t="shared" si="2"/>
        <v>1.2070025452246773</v>
      </c>
      <c r="L51">
        <f t="shared" si="3"/>
        <v>1.9569643684410272</v>
      </c>
      <c r="M51">
        <f t="shared" si="4"/>
        <v>0.7670217161825178</v>
      </c>
      <c r="N51">
        <f t="shared" si="5"/>
        <v>-0.30262299196445919</v>
      </c>
      <c r="O51">
        <f t="shared" si="6"/>
        <v>-1.3723200068605841</v>
      </c>
    </row>
    <row r="52" spans="1:15" x14ac:dyDescent="0.25">
      <c r="A52">
        <v>51</v>
      </c>
      <c r="B52">
        <v>1208000</v>
      </c>
      <c r="C52">
        <v>2</v>
      </c>
      <c r="D52">
        <v>2.5</v>
      </c>
      <c r="E52">
        <v>1751</v>
      </c>
      <c r="F52">
        <v>105864</v>
      </c>
      <c r="G52">
        <f t="shared" si="0"/>
        <v>10</v>
      </c>
      <c r="H52">
        <v>2008</v>
      </c>
      <c r="I52">
        <v>51</v>
      </c>
      <c r="J52">
        <f t="shared" si="1"/>
        <v>-0.46439939445436951</v>
      </c>
      <c r="K52">
        <f t="shared" si="2"/>
        <v>-1.4436697109550065</v>
      </c>
      <c r="L52">
        <f t="shared" si="3"/>
        <v>-0.59503174742351916</v>
      </c>
      <c r="M52">
        <f t="shared" si="4"/>
        <v>-0.80565321021540992</v>
      </c>
      <c r="N52">
        <f t="shared" si="5"/>
        <v>0.53357936554184948</v>
      </c>
      <c r="O52">
        <f t="shared" si="6"/>
        <v>-0.97141038278352965</v>
      </c>
    </row>
    <row r="53" spans="1:15" x14ac:dyDescent="0.25">
      <c r="A53">
        <v>52</v>
      </c>
      <c r="B53">
        <v>1088000</v>
      </c>
      <c r="C53">
        <v>3</v>
      </c>
      <c r="D53">
        <v>2.5</v>
      </c>
      <c r="E53">
        <v>3180</v>
      </c>
      <c r="F53">
        <v>10497</v>
      </c>
      <c r="G53">
        <f t="shared" si="0"/>
        <v>33</v>
      </c>
      <c r="H53">
        <v>1985</v>
      </c>
      <c r="I53">
        <v>52</v>
      </c>
      <c r="J53">
        <f t="shared" si="1"/>
        <v>-0.53080313739144003</v>
      </c>
      <c r="K53">
        <f t="shared" si="2"/>
        <v>-0.78100164691008556</v>
      </c>
      <c r="L53">
        <f t="shared" si="3"/>
        <v>-0.59503174742351916</v>
      </c>
      <c r="M53">
        <f t="shared" si="4"/>
        <v>-0.23670321785524823</v>
      </c>
      <c r="N53">
        <f t="shared" si="5"/>
        <v>-0.30028840353927377</v>
      </c>
      <c r="O53">
        <f t="shared" si="6"/>
        <v>5.3136434302276277E-2</v>
      </c>
    </row>
    <row r="54" spans="1:15" x14ac:dyDescent="0.25">
      <c r="A54">
        <v>53</v>
      </c>
      <c r="B54">
        <v>549950</v>
      </c>
      <c r="C54">
        <v>2</v>
      </c>
      <c r="D54">
        <v>1.75</v>
      </c>
      <c r="E54">
        <v>1320</v>
      </c>
      <c r="F54">
        <v>2175</v>
      </c>
      <c r="G54">
        <f t="shared" si="0"/>
        <v>32</v>
      </c>
      <c r="H54">
        <v>1986</v>
      </c>
      <c r="I54">
        <v>53</v>
      </c>
      <c r="J54">
        <f t="shared" si="1"/>
        <v>-0.82854091978553013</v>
      </c>
      <c r="K54">
        <f t="shared" si="2"/>
        <v>-1.4436697109550065</v>
      </c>
      <c r="L54">
        <f t="shared" si="3"/>
        <v>-1.1418880579659221</v>
      </c>
      <c r="M54">
        <f t="shared" si="4"/>
        <v>-0.97725394269072807</v>
      </c>
      <c r="N54">
        <f t="shared" si="5"/>
        <v>-0.37305411467932337</v>
      </c>
      <c r="O54">
        <f t="shared" si="6"/>
        <v>8.5909205159368906E-3</v>
      </c>
    </row>
    <row r="55" spans="1:15" x14ac:dyDescent="0.25">
      <c r="A55">
        <v>54</v>
      </c>
      <c r="B55">
        <v>3500000</v>
      </c>
      <c r="C55">
        <v>3</v>
      </c>
      <c r="D55">
        <v>3</v>
      </c>
      <c r="E55">
        <v>2740</v>
      </c>
      <c r="F55">
        <v>52307</v>
      </c>
      <c r="G55">
        <f t="shared" si="0"/>
        <v>34</v>
      </c>
      <c r="H55">
        <v>1984</v>
      </c>
      <c r="I55">
        <v>54</v>
      </c>
      <c r="J55">
        <f t="shared" si="1"/>
        <v>0.80391209564367783</v>
      </c>
      <c r="K55">
        <f t="shared" si="2"/>
        <v>-0.78100164691008556</v>
      </c>
      <c r="L55">
        <f t="shared" si="3"/>
        <v>-0.23046087372858401</v>
      </c>
      <c r="M55">
        <f t="shared" si="4"/>
        <v>-0.41188726028944778</v>
      </c>
      <c r="N55">
        <f t="shared" si="5"/>
        <v>6.5288907535644827E-2</v>
      </c>
      <c r="O55">
        <f t="shared" si="6"/>
        <v>9.7681948088615661E-2</v>
      </c>
    </row>
    <row r="56" spans="1:15" x14ac:dyDescent="0.25">
      <c r="A56">
        <v>55</v>
      </c>
      <c r="B56">
        <v>3988800</v>
      </c>
      <c r="C56">
        <v>5</v>
      </c>
      <c r="D56">
        <v>5.5</v>
      </c>
      <c r="E56">
        <v>5489</v>
      </c>
      <c r="F56">
        <v>15666</v>
      </c>
      <c r="G56">
        <f t="shared" si="0"/>
        <v>1</v>
      </c>
      <c r="H56">
        <v>2017</v>
      </c>
      <c r="I56">
        <v>55</v>
      </c>
      <c r="J56">
        <f t="shared" si="1"/>
        <v>1.0743966752073453</v>
      </c>
      <c r="K56">
        <f t="shared" si="2"/>
        <v>0.54433448117975636</v>
      </c>
      <c r="L56">
        <f t="shared" si="3"/>
        <v>1.5923934947460918</v>
      </c>
      <c r="M56">
        <f t="shared" si="4"/>
        <v>0.68261485937331257</v>
      </c>
      <c r="N56">
        <f t="shared" si="5"/>
        <v>-0.25509182088090843</v>
      </c>
      <c r="O56">
        <f t="shared" si="6"/>
        <v>-1.3723200068605841</v>
      </c>
    </row>
    <row r="57" spans="1:15" x14ac:dyDescent="0.25">
      <c r="A57">
        <v>56</v>
      </c>
      <c r="B57">
        <v>5580000</v>
      </c>
      <c r="C57">
        <v>13</v>
      </c>
      <c r="D57">
        <v>9.25</v>
      </c>
      <c r="E57">
        <v>15360</v>
      </c>
      <c r="F57">
        <v>82328</v>
      </c>
      <c r="G57">
        <f t="shared" si="0"/>
        <v>18</v>
      </c>
      <c r="H57">
        <v>2000</v>
      </c>
      <c r="I57">
        <v>56</v>
      </c>
      <c r="J57">
        <f t="shared" si="1"/>
        <v>1.9549103065529008</v>
      </c>
      <c r="K57">
        <f t="shared" si="2"/>
        <v>5.8456789935391242</v>
      </c>
      <c r="L57">
        <f t="shared" si="3"/>
        <v>4.3266750474581057</v>
      </c>
      <c r="M57">
        <f t="shared" si="4"/>
        <v>4.6127095931641842</v>
      </c>
      <c r="N57">
        <f t="shared" si="5"/>
        <v>0.32778583305059655</v>
      </c>
      <c r="O57">
        <f t="shared" si="6"/>
        <v>-0.61504627249281452</v>
      </c>
    </row>
    <row r="58" spans="1:15" x14ac:dyDescent="0.25">
      <c r="A58">
        <v>57</v>
      </c>
      <c r="B58">
        <v>5980000</v>
      </c>
      <c r="C58">
        <v>5</v>
      </c>
      <c r="D58">
        <v>5.75</v>
      </c>
      <c r="E58">
        <v>7594</v>
      </c>
      <c r="F58">
        <v>69125</v>
      </c>
      <c r="G58">
        <f t="shared" si="0"/>
        <v>25</v>
      </c>
      <c r="H58">
        <v>1993</v>
      </c>
      <c r="I58">
        <v>57</v>
      </c>
      <c r="J58">
        <f t="shared" si="1"/>
        <v>2.176256116343136</v>
      </c>
      <c r="K58">
        <f t="shared" si="2"/>
        <v>0.54433448117975636</v>
      </c>
      <c r="L58">
        <f t="shared" si="3"/>
        <v>1.7746789315935596</v>
      </c>
      <c r="M58">
        <f t="shared" si="4"/>
        <v>1.5207112442005626</v>
      </c>
      <c r="N58">
        <f t="shared" si="5"/>
        <v>0.21234174699170752</v>
      </c>
      <c r="O58">
        <f t="shared" si="6"/>
        <v>-0.30322767598843881</v>
      </c>
    </row>
    <row r="59" spans="1:15" x14ac:dyDescent="0.25">
      <c r="A59">
        <v>58</v>
      </c>
      <c r="B59">
        <v>1998888</v>
      </c>
      <c r="C59">
        <v>3</v>
      </c>
      <c r="D59">
        <v>1.5</v>
      </c>
      <c r="E59">
        <v>2520</v>
      </c>
      <c r="F59">
        <v>11273</v>
      </c>
      <c r="G59">
        <f t="shared" si="0"/>
        <v>61</v>
      </c>
      <c r="H59">
        <v>1957</v>
      </c>
      <c r="I59">
        <v>58</v>
      </c>
      <c r="J59">
        <f t="shared" si="1"/>
        <v>-2.6750032420920791E-2</v>
      </c>
      <c r="K59">
        <f t="shared" si="2"/>
        <v>-0.78100164691008556</v>
      </c>
      <c r="L59">
        <f t="shared" si="3"/>
        <v>-1.3241734948133896</v>
      </c>
      <c r="M59">
        <f t="shared" si="4"/>
        <v>-0.49947928150654752</v>
      </c>
      <c r="N59">
        <f t="shared" si="5"/>
        <v>-0.29350323268555129</v>
      </c>
      <c r="O59">
        <f t="shared" si="6"/>
        <v>1.3004108203197791</v>
      </c>
    </row>
    <row r="60" spans="1:15" x14ac:dyDescent="0.25">
      <c r="A60">
        <v>59</v>
      </c>
      <c r="B60">
        <v>2460000</v>
      </c>
      <c r="C60">
        <v>4</v>
      </c>
      <c r="D60">
        <v>2.5</v>
      </c>
      <c r="E60">
        <v>4130</v>
      </c>
      <c r="F60">
        <v>112521</v>
      </c>
      <c r="G60">
        <f t="shared" si="0"/>
        <v>40</v>
      </c>
      <c r="H60">
        <v>1978</v>
      </c>
      <c r="I60">
        <v>59</v>
      </c>
      <c r="J60">
        <f t="shared" si="1"/>
        <v>0.22841299018906647</v>
      </c>
      <c r="K60">
        <f t="shared" si="2"/>
        <v>-0.11833358286516463</v>
      </c>
      <c r="L60">
        <f t="shared" si="3"/>
        <v>-0.59503174742351916</v>
      </c>
      <c r="M60">
        <f t="shared" si="4"/>
        <v>0.14153505558222804</v>
      </c>
      <c r="N60">
        <f t="shared" si="5"/>
        <v>0.59178668818776503</v>
      </c>
      <c r="O60">
        <f t="shared" si="6"/>
        <v>0.36495503080665198</v>
      </c>
    </row>
    <row r="61" spans="1:15" x14ac:dyDescent="0.25">
      <c r="A61">
        <v>60</v>
      </c>
      <c r="B61">
        <v>1195000</v>
      </c>
      <c r="C61">
        <v>4</v>
      </c>
      <c r="D61">
        <v>2.25</v>
      </c>
      <c r="E61">
        <v>2812</v>
      </c>
      <c r="F61">
        <v>17411</v>
      </c>
      <c r="G61">
        <f t="shared" si="0"/>
        <v>39</v>
      </c>
      <c r="H61">
        <v>1979</v>
      </c>
      <c r="I61">
        <v>60</v>
      </c>
      <c r="J61">
        <f t="shared" si="1"/>
        <v>-0.47159313327255215</v>
      </c>
      <c r="K61">
        <f t="shared" si="2"/>
        <v>-0.11833358286516463</v>
      </c>
      <c r="L61">
        <f t="shared" si="3"/>
        <v>-0.77731718427098684</v>
      </c>
      <c r="M61">
        <f t="shared" si="4"/>
        <v>-0.38322078061839693</v>
      </c>
      <c r="N61">
        <f t="shared" si="5"/>
        <v>-0.23983393023690622</v>
      </c>
      <c r="O61">
        <f t="shared" si="6"/>
        <v>0.32040951702031262</v>
      </c>
    </row>
    <row r="62" spans="1:15" x14ac:dyDescent="0.25">
      <c r="A62">
        <v>61</v>
      </c>
      <c r="B62">
        <v>2499800</v>
      </c>
      <c r="C62">
        <v>4</v>
      </c>
      <c r="D62">
        <v>4.25</v>
      </c>
      <c r="E62">
        <v>5360</v>
      </c>
      <c r="F62">
        <v>24515</v>
      </c>
      <c r="G62">
        <f t="shared" si="0"/>
        <v>21</v>
      </c>
      <c r="H62">
        <v>1997</v>
      </c>
      <c r="I62">
        <v>61</v>
      </c>
      <c r="J62">
        <f t="shared" si="1"/>
        <v>0.25043689826319487</v>
      </c>
      <c r="K62">
        <f t="shared" si="2"/>
        <v>-0.11833358286516463</v>
      </c>
      <c r="L62">
        <f t="shared" si="3"/>
        <v>0.680966310508754</v>
      </c>
      <c r="M62">
        <f t="shared" si="4"/>
        <v>0.63125408329601307</v>
      </c>
      <c r="N62">
        <f t="shared" si="5"/>
        <v>-0.17771813932860148</v>
      </c>
      <c r="O62">
        <f t="shared" si="6"/>
        <v>-0.48140973113379637</v>
      </c>
    </row>
    <row r="63" spans="1:15" x14ac:dyDescent="0.25">
      <c r="A63">
        <v>62</v>
      </c>
      <c r="B63">
        <v>339995</v>
      </c>
      <c r="C63">
        <v>2</v>
      </c>
      <c r="D63">
        <v>1.75</v>
      </c>
      <c r="E63">
        <v>1254</v>
      </c>
      <c r="F63">
        <v>22389</v>
      </c>
      <c r="G63">
        <f t="shared" si="0"/>
        <v>37</v>
      </c>
      <c r="H63">
        <v>1981</v>
      </c>
      <c r="I63">
        <v>62</v>
      </c>
      <c r="J63">
        <f t="shared" si="1"/>
        <v>-0.94472256852180214</v>
      </c>
      <c r="K63">
        <f t="shared" si="2"/>
        <v>-1.4436697109550065</v>
      </c>
      <c r="L63">
        <f t="shared" si="3"/>
        <v>-1.1418880579659221</v>
      </c>
      <c r="M63">
        <f t="shared" si="4"/>
        <v>-1.0035315490558581</v>
      </c>
      <c r="N63">
        <f t="shared" si="5"/>
        <v>-0.19630740896135146</v>
      </c>
      <c r="O63">
        <f t="shared" si="6"/>
        <v>0.23131848944763383</v>
      </c>
    </row>
    <row r="64" spans="1:15" x14ac:dyDescent="0.25">
      <c r="A64">
        <v>63</v>
      </c>
      <c r="B64">
        <v>975000</v>
      </c>
      <c r="C64">
        <v>2</v>
      </c>
      <c r="D64">
        <v>1.75</v>
      </c>
      <c r="E64">
        <v>1474</v>
      </c>
      <c r="F64">
        <v>43078</v>
      </c>
      <c r="G64">
        <f t="shared" si="0"/>
        <v>16</v>
      </c>
      <c r="H64">
        <v>2002</v>
      </c>
      <c r="I64">
        <v>63</v>
      </c>
      <c r="J64">
        <f t="shared" si="1"/>
        <v>-0.59333332865718147</v>
      </c>
      <c r="K64">
        <f t="shared" si="2"/>
        <v>-1.4436697109550065</v>
      </c>
      <c r="L64">
        <f t="shared" si="3"/>
        <v>-1.1418880579659221</v>
      </c>
      <c r="M64">
        <f t="shared" si="4"/>
        <v>-0.91593952783875821</v>
      </c>
      <c r="N64">
        <f t="shared" si="5"/>
        <v>-1.540740922853656E-2</v>
      </c>
      <c r="O64">
        <f t="shared" si="6"/>
        <v>-0.70413730006549324</v>
      </c>
    </row>
    <row r="65" spans="1:15" x14ac:dyDescent="0.25">
      <c r="A65">
        <v>64</v>
      </c>
      <c r="B65">
        <v>3900000</v>
      </c>
      <c r="C65">
        <v>6</v>
      </c>
      <c r="D65">
        <v>6.25</v>
      </c>
      <c r="E65">
        <v>4848</v>
      </c>
      <c r="F65">
        <v>8548</v>
      </c>
      <c r="G65">
        <f t="shared" si="0"/>
        <v>1</v>
      </c>
      <c r="H65">
        <v>2017</v>
      </c>
      <c r="I65">
        <v>64</v>
      </c>
      <c r="J65">
        <f t="shared" si="1"/>
        <v>1.025257905433913</v>
      </c>
      <c r="K65">
        <f t="shared" si="2"/>
        <v>1.2070025452246773</v>
      </c>
      <c r="L65">
        <f t="shared" si="3"/>
        <v>2.1392498052884945</v>
      </c>
      <c r="M65">
        <f t="shared" si="4"/>
        <v>0.42740356119076273</v>
      </c>
      <c r="N65">
        <f t="shared" si="5"/>
        <v>-0.31733002466544014</v>
      </c>
      <c r="O65">
        <f t="shared" si="6"/>
        <v>-1.3723200068605841</v>
      </c>
    </row>
    <row r="66" spans="1:15" x14ac:dyDescent="0.25">
      <c r="A66">
        <v>65</v>
      </c>
      <c r="B66">
        <v>2949995</v>
      </c>
      <c r="C66">
        <v>6</v>
      </c>
      <c r="D66">
        <v>4.5</v>
      </c>
      <c r="E66">
        <v>5761</v>
      </c>
      <c r="F66">
        <v>16511</v>
      </c>
      <c r="G66">
        <f t="shared" si="0"/>
        <v>5</v>
      </c>
      <c r="H66">
        <v>2013</v>
      </c>
      <c r="I66">
        <v>65</v>
      </c>
      <c r="J66">
        <f t="shared" si="1"/>
        <v>0.49955884035948217</v>
      </c>
      <c r="K66">
        <f t="shared" si="2"/>
        <v>1.2070025452246773</v>
      </c>
      <c r="L66">
        <f t="shared" si="3"/>
        <v>0.86325174735622157</v>
      </c>
      <c r="M66">
        <f t="shared" si="4"/>
        <v>0.79091044924172682</v>
      </c>
      <c r="N66">
        <f t="shared" si="5"/>
        <v>-0.24770332942292456</v>
      </c>
      <c r="O66">
        <f t="shared" si="6"/>
        <v>-1.1941379517152266</v>
      </c>
    </row>
    <row r="67" spans="1:15" x14ac:dyDescent="0.25">
      <c r="A67">
        <v>66</v>
      </c>
      <c r="B67">
        <v>1650000</v>
      </c>
      <c r="C67">
        <v>4</v>
      </c>
      <c r="D67">
        <v>3.75</v>
      </c>
      <c r="E67">
        <v>3914</v>
      </c>
      <c r="F67">
        <v>41444</v>
      </c>
      <c r="G67">
        <f t="shared" ref="G67:G130" si="7">2018-H67</f>
        <v>19</v>
      </c>
      <c r="H67">
        <v>1999</v>
      </c>
      <c r="I67">
        <v>66</v>
      </c>
      <c r="J67">
        <f t="shared" ref="J67:J130" si="8">(B67-AVERAGE($B$2:$B$141))/_xlfn.STDEV.S($B$2:$B$141)</f>
        <v>-0.21981227463615968</v>
      </c>
      <c r="K67">
        <f t="shared" ref="K67:K130" si="9">(C67-AVERAGE($C$2:$C$141))/_xlfn.STDEV.S($C$2:$C$141)</f>
        <v>-0.11833358286516463</v>
      </c>
      <c r="L67">
        <f t="shared" ref="L67:L130" si="10">(D67-AVERAGE($D$2:$D$141))/_xlfn.STDEV.S($D$2:$D$141)</f>
        <v>0.31639543681381876</v>
      </c>
      <c r="M67">
        <f t="shared" ref="M67:M130" si="11">(E67-AVERAGE($E$2:$E$141))/_xlfn.STDEV.S($E$2:$E$141)</f>
        <v>5.5535616569075547E-2</v>
      </c>
      <c r="N67">
        <f t="shared" ref="N67:N130" si="12">(F67-AVERAGE($F$2:$F$141))/_xlfn.STDEV.S($F$2:$F$141)</f>
        <v>-2.9694740639596522E-2</v>
      </c>
      <c r="O67">
        <f t="shared" ref="O67:O130" si="13">(G67-AVERAGE($G$2:$G$141))/_xlfn.STDEV.S($G$2:$G$141)</f>
        <v>-0.5705007587064751</v>
      </c>
    </row>
    <row r="68" spans="1:15" x14ac:dyDescent="0.25">
      <c r="A68">
        <v>67</v>
      </c>
      <c r="B68">
        <v>2198800</v>
      </c>
      <c r="C68">
        <v>5</v>
      </c>
      <c r="D68">
        <v>3.25</v>
      </c>
      <c r="E68">
        <v>3850</v>
      </c>
      <c r="F68">
        <v>23172</v>
      </c>
      <c r="G68">
        <f t="shared" si="7"/>
        <v>17</v>
      </c>
      <c r="H68">
        <v>2001</v>
      </c>
      <c r="I68">
        <v>67</v>
      </c>
      <c r="J68">
        <f t="shared" si="8"/>
        <v>8.3874176396042929E-2</v>
      </c>
      <c r="K68">
        <f t="shared" si="9"/>
        <v>0.54433448117975636</v>
      </c>
      <c r="L68">
        <f t="shared" si="10"/>
        <v>-4.8175436881116425E-2</v>
      </c>
      <c r="M68">
        <f t="shared" si="11"/>
        <v>3.005430130591925E-2</v>
      </c>
      <c r="N68">
        <f t="shared" si="12"/>
        <v>-0.1894610316695155</v>
      </c>
      <c r="O68">
        <f t="shared" si="13"/>
        <v>-0.65959178627915394</v>
      </c>
    </row>
    <row r="69" spans="1:15" x14ac:dyDescent="0.25">
      <c r="A69">
        <v>68</v>
      </c>
      <c r="B69">
        <v>2988000</v>
      </c>
      <c r="C69">
        <v>6</v>
      </c>
      <c r="D69">
        <v>4.25</v>
      </c>
      <c r="E69">
        <v>5130</v>
      </c>
      <c r="F69">
        <v>9045</v>
      </c>
      <c r="G69">
        <f t="shared" si="7"/>
        <v>1</v>
      </c>
      <c r="H69">
        <v>2017</v>
      </c>
      <c r="I69">
        <v>68</v>
      </c>
      <c r="J69">
        <f t="shared" si="8"/>
        <v>0.52058945911217691</v>
      </c>
      <c r="K69">
        <f t="shared" si="9"/>
        <v>1.2070025452246773</v>
      </c>
      <c r="L69">
        <f t="shared" si="10"/>
        <v>0.680966310508754</v>
      </c>
      <c r="M69">
        <f t="shared" si="11"/>
        <v>0.53968060656904515</v>
      </c>
      <c r="N69">
        <f t="shared" si="12"/>
        <v>-0.31298436755938336</v>
      </c>
      <c r="O69">
        <f t="shared" si="13"/>
        <v>-1.3723200068605841</v>
      </c>
    </row>
    <row r="70" spans="1:15" x14ac:dyDescent="0.25">
      <c r="A70">
        <v>69</v>
      </c>
      <c r="B70">
        <v>3800000</v>
      </c>
      <c r="C70">
        <v>5</v>
      </c>
      <c r="D70">
        <v>5</v>
      </c>
      <c r="E70">
        <v>4568</v>
      </c>
      <c r="F70">
        <v>8570</v>
      </c>
      <c r="G70">
        <f t="shared" si="7"/>
        <v>1</v>
      </c>
      <c r="H70">
        <v>2017</v>
      </c>
      <c r="I70">
        <v>69</v>
      </c>
      <c r="J70">
        <f t="shared" si="8"/>
        <v>0.96992145298635424</v>
      </c>
      <c r="K70">
        <f t="shared" si="9"/>
        <v>0.54433448117975636</v>
      </c>
      <c r="L70">
        <f t="shared" si="10"/>
        <v>1.2278226210511567</v>
      </c>
      <c r="M70">
        <f t="shared" si="11"/>
        <v>0.31592280691445396</v>
      </c>
      <c r="N70">
        <f t="shared" si="12"/>
        <v>-0.31713766157422635</v>
      </c>
      <c r="O70">
        <f t="shared" si="13"/>
        <v>-1.3723200068605841</v>
      </c>
    </row>
    <row r="71" spans="1:15" x14ac:dyDescent="0.25">
      <c r="A71">
        <v>70</v>
      </c>
      <c r="B71">
        <v>3078950</v>
      </c>
      <c r="C71">
        <v>5</v>
      </c>
      <c r="D71">
        <v>5</v>
      </c>
      <c r="E71">
        <v>4998</v>
      </c>
      <c r="F71">
        <v>13500</v>
      </c>
      <c r="G71">
        <f t="shared" si="7"/>
        <v>1</v>
      </c>
      <c r="H71">
        <v>2017</v>
      </c>
      <c r="I71">
        <v>70</v>
      </c>
      <c r="J71">
        <f t="shared" si="8"/>
        <v>0.57091796261323158</v>
      </c>
      <c r="K71">
        <f t="shared" si="9"/>
        <v>0.54433448117975636</v>
      </c>
      <c r="L71">
        <f t="shared" si="10"/>
        <v>1.2278226210511567</v>
      </c>
      <c r="M71">
        <f t="shared" si="11"/>
        <v>0.48712539383878534</v>
      </c>
      <c r="N71">
        <f t="shared" si="12"/>
        <v>-0.27403084158859259</v>
      </c>
      <c r="O71">
        <f t="shared" si="13"/>
        <v>-1.3723200068605841</v>
      </c>
    </row>
    <row r="72" spans="1:15" x14ac:dyDescent="0.25">
      <c r="A72">
        <v>71</v>
      </c>
      <c r="B72">
        <v>305000</v>
      </c>
      <c r="C72">
        <v>2</v>
      </c>
      <c r="D72">
        <v>1</v>
      </c>
      <c r="E72">
        <v>889</v>
      </c>
      <c r="F72">
        <v>435710</v>
      </c>
      <c r="G72">
        <f t="shared" si="7"/>
        <v>40</v>
      </c>
      <c r="H72">
        <v>1978</v>
      </c>
      <c r="I72">
        <v>71</v>
      </c>
      <c r="J72">
        <f t="shared" si="8"/>
        <v>-0.96408756005582541</v>
      </c>
      <c r="K72">
        <f t="shared" si="9"/>
        <v>-1.4436697109550065</v>
      </c>
      <c r="L72">
        <f t="shared" si="10"/>
        <v>-1.6887443685083248</v>
      </c>
      <c r="M72">
        <f t="shared" si="11"/>
        <v>-1.1488546751660462</v>
      </c>
      <c r="N72">
        <f t="shared" si="12"/>
        <v>3.4176791921100773</v>
      </c>
      <c r="O72">
        <f t="shared" si="13"/>
        <v>0.36495503080665198</v>
      </c>
    </row>
    <row r="73" spans="1:15" x14ac:dyDescent="0.25">
      <c r="A73">
        <v>72</v>
      </c>
      <c r="B73">
        <v>2649950</v>
      </c>
      <c r="C73">
        <v>5</v>
      </c>
      <c r="D73">
        <v>5</v>
      </c>
      <c r="E73">
        <v>4309</v>
      </c>
      <c r="F73">
        <v>9137</v>
      </c>
      <c r="G73">
        <f t="shared" si="7"/>
        <v>1</v>
      </c>
      <c r="H73">
        <v>2017</v>
      </c>
      <c r="I73">
        <v>72</v>
      </c>
      <c r="J73">
        <f t="shared" si="8"/>
        <v>0.33352458161320442</v>
      </c>
      <c r="K73">
        <f t="shared" si="9"/>
        <v>0.54433448117975636</v>
      </c>
      <c r="L73">
        <f t="shared" si="10"/>
        <v>1.2278226210511567</v>
      </c>
      <c r="M73">
        <f t="shared" si="11"/>
        <v>0.2128031092088683</v>
      </c>
      <c r="N73">
        <f t="shared" si="12"/>
        <v>-0.31217994008703481</v>
      </c>
      <c r="O73">
        <f t="shared" si="13"/>
        <v>-1.3723200068605841</v>
      </c>
    </row>
    <row r="74" spans="1:15" x14ac:dyDescent="0.25">
      <c r="A74">
        <v>73</v>
      </c>
      <c r="B74">
        <v>707990</v>
      </c>
      <c r="C74">
        <v>2</v>
      </c>
      <c r="D74">
        <v>1.75</v>
      </c>
      <c r="E74">
        <v>1360</v>
      </c>
      <c r="F74">
        <v>1</v>
      </c>
      <c r="G74">
        <f t="shared" si="7"/>
        <v>1</v>
      </c>
      <c r="H74">
        <v>2017</v>
      </c>
      <c r="I74">
        <v>73</v>
      </c>
      <c r="J74">
        <f t="shared" si="8"/>
        <v>-0.74108719033740822</v>
      </c>
      <c r="K74">
        <f t="shared" si="9"/>
        <v>-1.4436697109550065</v>
      </c>
      <c r="L74">
        <f t="shared" si="10"/>
        <v>-1.1418880579659221</v>
      </c>
      <c r="M74">
        <f t="shared" si="11"/>
        <v>-0.96132812065125539</v>
      </c>
      <c r="N74">
        <f t="shared" si="12"/>
        <v>-0.39206308560199432</v>
      </c>
      <c r="O74">
        <f t="shared" si="13"/>
        <v>-1.3723200068605841</v>
      </c>
    </row>
    <row r="75" spans="1:15" x14ac:dyDescent="0.25">
      <c r="A75">
        <v>74</v>
      </c>
      <c r="B75">
        <v>3198000</v>
      </c>
      <c r="C75">
        <v>5</v>
      </c>
      <c r="D75">
        <v>5</v>
      </c>
      <c r="E75">
        <v>6200</v>
      </c>
      <c r="F75">
        <v>20056</v>
      </c>
      <c r="G75">
        <f t="shared" si="7"/>
        <v>17</v>
      </c>
      <c r="H75">
        <v>2001</v>
      </c>
      <c r="I75">
        <v>74</v>
      </c>
      <c r="J75">
        <f t="shared" si="8"/>
        <v>0.63679600925205027</v>
      </c>
      <c r="K75">
        <f t="shared" si="9"/>
        <v>0.54433448117975636</v>
      </c>
      <c r="L75">
        <f t="shared" si="10"/>
        <v>1.2278226210511567</v>
      </c>
      <c r="M75">
        <f t="shared" si="11"/>
        <v>0.96569634612493949</v>
      </c>
      <c r="N75">
        <f t="shared" si="12"/>
        <v>-0.21670664040688567</v>
      </c>
      <c r="O75">
        <f t="shared" si="13"/>
        <v>-0.65959178627915394</v>
      </c>
    </row>
    <row r="76" spans="1:15" x14ac:dyDescent="0.25">
      <c r="A76">
        <v>75</v>
      </c>
      <c r="B76">
        <v>1988000</v>
      </c>
      <c r="C76">
        <v>3</v>
      </c>
      <c r="D76">
        <v>3</v>
      </c>
      <c r="E76">
        <v>3390</v>
      </c>
      <c r="F76">
        <v>19833</v>
      </c>
      <c r="G76">
        <f t="shared" si="7"/>
        <v>47</v>
      </c>
      <c r="H76">
        <v>1971</v>
      </c>
      <c r="I76">
        <v>75</v>
      </c>
      <c r="J76">
        <f t="shared" si="8"/>
        <v>-3.2775065363410995E-2</v>
      </c>
      <c r="K76">
        <f t="shared" si="9"/>
        <v>-0.78100164691008556</v>
      </c>
      <c r="L76">
        <f t="shared" si="10"/>
        <v>-0.23046087372858401</v>
      </c>
      <c r="M76">
        <f t="shared" si="11"/>
        <v>-0.15309265214801662</v>
      </c>
      <c r="N76">
        <f t="shared" si="12"/>
        <v>-0.21865650264964354</v>
      </c>
      <c r="O76">
        <f t="shared" si="13"/>
        <v>0.67677362731102775</v>
      </c>
    </row>
    <row r="77" spans="1:15" x14ac:dyDescent="0.25">
      <c r="A77">
        <v>76</v>
      </c>
      <c r="B77">
        <v>1198888</v>
      </c>
      <c r="C77">
        <v>4</v>
      </c>
      <c r="D77">
        <v>3</v>
      </c>
      <c r="E77">
        <v>2620</v>
      </c>
      <c r="F77">
        <v>17418</v>
      </c>
      <c r="G77">
        <f t="shared" si="7"/>
        <v>50</v>
      </c>
      <c r="H77">
        <v>1968</v>
      </c>
      <c r="I77">
        <v>76</v>
      </c>
      <c r="J77">
        <f t="shared" si="8"/>
        <v>-0.4694416520013911</v>
      </c>
      <c r="K77">
        <f t="shared" si="9"/>
        <v>-0.11833358286516463</v>
      </c>
      <c r="L77">
        <f t="shared" si="10"/>
        <v>-0.23046087372858401</v>
      </c>
      <c r="M77">
        <f t="shared" si="11"/>
        <v>-0.45966472640786582</v>
      </c>
      <c r="N77">
        <f t="shared" si="12"/>
        <v>-0.23977272379879275</v>
      </c>
      <c r="O77">
        <f t="shared" si="13"/>
        <v>0.81041016867004589</v>
      </c>
    </row>
    <row r="78" spans="1:15" x14ac:dyDescent="0.25">
      <c r="A78">
        <v>77</v>
      </c>
      <c r="B78">
        <v>675000</v>
      </c>
      <c r="C78">
        <v>4</v>
      </c>
      <c r="D78">
        <v>1.75</v>
      </c>
      <c r="E78">
        <v>1700</v>
      </c>
      <c r="F78">
        <v>8640</v>
      </c>
      <c r="G78">
        <f t="shared" si="7"/>
        <v>63</v>
      </c>
      <c r="H78">
        <v>1955</v>
      </c>
      <c r="I78">
        <v>77</v>
      </c>
      <c r="J78">
        <f t="shared" si="8"/>
        <v>-0.75934268599985788</v>
      </c>
      <c r="K78">
        <f t="shared" si="9"/>
        <v>-0.11833358286516463</v>
      </c>
      <c r="L78">
        <f t="shared" si="10"/>
        <v>-1.1418880579659221</v>
      </c>
      <c r="M78">
        <f t="shared" si="11"/>
        <v>-0.8259586333157376</v>
      </c>
      <c r="N78">
        <f t="shared" si="12"/>
        <v>-0.31652559719309159</v>
      </c>
      <c r="O78">
        <f t="shared" si="13"/>
        <v>1.3895018478924579</v>
      </c>
    </row>
    <row r="79" spans="1:15" x14ac:dyDescent="0.25">
      <c r="A79">
        <v>78</v>
      </c>
      <c r="B79">
        <v>3588888</v>
      </c>
      <c r="C79">
        <v>5</v>
      </c>
      <c r="D79">
        <v>4.5</v>
      </c>
      <c r="E79">
        <v>5102</v>
      </c>
      <c r="F79">
        <v>15300</v>
      </c>
      <c r="G79">
        <f t="shared" si="7"/>
        <v>1</v>
      </c>
      <c r="H79">
        <v>2017</v>
      </c>
      <c r="I79">
        <v>78</v>
      </c>
      <c r="J79">
        <f t="shared" si="8"/>
        <v>0.85309956149526389</v>
      </c>
      <c r="K79">
        <f t="shared" si="9"/>
        <v>0.54433448117975636</v>
      </c>
      <c r="L79">
        <f t="shared" si="10"/>
        <v>0.86325174735622157</v>
      </c>
      <c r="M79">
        <f t="shared" si="11"/>
        <v>0.5285325311414143</v>
      </c>
      <c r="N79">
        <f t="shared" si="12"/>
        <v>-0.25829204321655591</v>
      </c>
      <c r="O79">
        <f t="shared" si="13"/>
        <v>-1.3723200068605841</v>
      </c>
    </row>
    <row r="80" spans="1:15" x14ac:dyDescent="0.25">
      <c r="A80">
        <v>79</v>
      </c>
      <c r="B80">
        <v>3498000</v>
      </c>
      <c r="C80">
        <v>6</v>
      </c>
      <c r="D80">
        <v>6</v>
      </c>
      <c r="E80">
        <v>6389</v>
      </c>
      <c r="F80">
        <v>9491</v>
      </c>
      <c r="G80">
        <f t="shared" si="7"/>
        <v>1</v>
      </c>
      <c r="H80">
        <v>2017</v>
      </c>
      <c r="I80">
        <v>79</v>
      </c>
      <c r="J80">
        <f t="shared" si="8"/>
        <v>0.80280536659472668</v>
      </c>
      <c r="K80">
        <f t="shared" si="9"/>
        <v>1.2070025452246773</v>
      </c>
      <c r="L80">
        <f t="shared" si="10"/>
        <v>1.9569643684410272</v>
      </c>
      <c r="M80">
        <f t="shared" si="11"/>
        <v>1.0409458552614479</v>
      </c>
      <c r="N80">
        <f t="shared" si="12"/>
        <v>-0.30908464307386763</v>
      </c>
      <c r="O80">
        <f t="shared" si="13"/>
        <v>-1.3723200068605841</v>
      </c>
    </row>
    <row r="81" spans="1:15" x14ac:dyDescent="0.25">
      <c r="A81">
        <v>80</v>
      </c>
      <c r="B81">
        <v>4588000</v>
      </c>
      <c r="C81">
        <v>6</v>
      </c>
      <c r="D81">
        <v>5.25</v>
      </c>
      <c r="E81">
        <v>8277</v>
      </c>
      <c r="F81">
        <v>45100</v>
      </c>
      <c r="G81">
        <f t="shared" si="7"/>
        <v>9</v>
      </c>
      <c r="H81">
        <v>2009</v>
      </c>
      <c r="I81">
        <v>80</v>
      </c>
      <c r="J81">
        <f t="shared" si="8"/>
        <v>1.4059726982731175</v>
      </c>
      <c r="K81">
        <f t="shared" si="9"/>
        <v>1.2070025452246773</v>
      </c>
      <c r="L81">
        <f t="shared" si="10"/>
        <v>1.4101080578986243</v>
      </c>
      <c r="M81">
        <f t="shared" si="11"/>
        <v>1.7926446555245588</v>
      </c>
      <c r="N81">
        <f t="shared" si="12"/>
        <v>2.2725076093846417E-3</v>
      </c>
      <c r="O81">
        <f t="shared" si="13"/>
        <v>-1.015955896569869</v>
      </c>
    </row>
    <row r="82" spans="1:15" x14ac:dyDescent="0.25">
      <c r="A82">
        <v>81</v>
      </c>
      <c r="B82">
        <v>2788880</v>
      </c>
      <c r="C82">
        <v>5</v>
      </c>
      <c r="D82">
        <v>4.25</v>
      </c>
      <c r="E82">
        <v>4397</v>
      </c>
      <c r="F82">
        <v>9572</v>
      </c>
      <c r="G82">
        <f t="shared" si="7"/>
        <v>1</v>
      </c>
      <c r="H82">
        <v>2017</v>
      </c>
      <c r="I82">
        <v>81</v>
      </c>
      <c r="J82">
        <f t="shared" si="8"/>
        <v>0.41040351499859784</v>
      </c>
      <c r="K82">
        <f t="shared" si="9"/>
        <v>0.54433448117975636</v>
      </c>
      <c r="L82">
        <f t="shared" si="10"/>
        <v>0.680966310508754</v>
      </c>
      <c r="M82">
        <f t="shared" si="11"/>
        <v>0.24783991769570821</v>
      </c>
      <c r="N82">
        <f t="shared" si="12"/>
        <v>-0.30837639714712595</v>
      </c>
      <c r="O82">
        <f t="shared" si="13"/>
        <v>-1.3723200068605841</v>
      </c>
    </row>
    <row r="83" spans="1:15" x14ac:dyDescent="0.25">
      <c r="A83">
        <v>82</v>
      </c>
      <c r="B83">
        <v>689888</v>
      </c>
      <c r="C83">
        <v>2</v>
      </c>
      <c r="D83">
        <v>2</v>
      </c>
      <c r="E83">
        <v>1558</v>
      </c>
      <c r="F83">
        <v>4930</v>
      </c>
      <c r="G83">
        <f t="shared" si="7"/>
        <v>39</v>
      </c>
      <c r="H83">
        <v>1979</v>
      </c>
      <c r="I83">
        <v>82</v>
      </c>
      <c r="J83">
        <f t="shared" si="8"/>
        <v>-0.75110419495946534</v>
      </c>
      <c r="K83">
        <f t="shared" si="9"/>
        <v>-1.4436697109550065</v>
      </c>
      <c r="L83">
        <f t="shared" si="10"/>
        <v>-0.9596026211184544</v>
      </c>
      <c r="M83">
        <f t="shared" si="11"/>
        <v>-0.88249530155586564</v>
      </c>
      <c r="N83">
        <f t="shared" si="12"/>
        <v>-0.34896500939323388</v>
      </c>
      <c r="O83">
        <f t="shared" si="13"/>
        <v>0.32040951702031262</v>
      </c>
    </row>
    <row r="84" spans="1:15" x14ac:dyDescent="0.25">
      <c r="A84">
        <v>83</v>
      </c>
      <c r="B84">
        <v>2350000</v>
      </c>
      <c r="C84">
        <v>5</v>
      </c>
      <c r="D84">
        <v>4.5</v>
      </c>
      <c r="E84">
        <v>3800</v>
      </c>
      <c r="F84">
        <v>10000</v>
      </c>
      <c r="G84">
        <f t="shared" si="7"/>
        <v>1</v>
      </c>
      <c r="H84">
        <v>2017</v>
      </c>
      <c r="I84">
        <v>83</v>
      </c>
      <c r="J84">
        <f t="shared" si="8"/>
        <v>0.16754289249675181</v>
      </c>
      <c r="K84">
        <f t="shared" si="9"/>
        <v>0.54433448117975636</v>
      </c>
      <c r="L84">
        <f t="shared" si="10"/>
        <v>0.86325174735622157</v>
      </c>
      <c r="M84">
        <f t="shared" si="11"/>
        <v>1.0147023756578393E-2</v>
      </c>
      <c r="N84">
        <f t="shared" si="12"/>
        <v>-0.30463406064533055</v>
      </c>
      <c r="O84">
        <f t="shared" si="13"/>
        <v>-1.3723200068605841</v>
      </c>
    </row>
    <row r="85" spans="1:15" x14ac:dyDescent="0.25">
      <c r="A85">
        <v>84</v>
      </c>
      <c r="B85">
        <v>985000</v>
      </c>
      <c r="C85">
        <v>4</v>
      </c>
      <c r="D85">
        <v>2.5</v>
      </c>
      <c r="E85">
        <v>2540</v>
      </c>
      <c r="F85">
        <v>8712</v>
      </c>
      <c r="G85">
        <f t="shared" si="7"/>
        <v>35</v>
      </c>
      <c r="H85">
        <v>1983</v>
      </c>
      <c r="I85">
        <v>84</v>
      </c>
      <c r="J85">
        <f t="shared" si="8"/>
        <v>-0.58779968341242561</v>
      </c>
      <c r="K85">
        <f t="shared" si="9"/>
        <v>-0.11833358286516463</v>
      </c>
      <c r="L85">
        <f t="shared" si="10"/>
        <v>-0.59503174742351916</v>
      </c>
      <c r="M85">
        <f t="shared" si="11"/>
        <v>-0.49151637048681118</v>
      </c>
      <c r="N85">
        <f t="shared" si="12"/>
        <v>-0.31589604525821013</v>
      </c>
      <c r="O85">
        <f t="shared" si="13"/>
        <v>0.14222746187495505</v>
      </c>
    </row>
    <row r="86" spans="1:15" x14ac:dyDescent="0.25">
      <c r="A86">
        <v>85</v>
      </c>
      <c r="B86">
        <v>1098888</v>
      </c>
      <c r="C86">
        <v>5</v>
      </c>
      <c r="D86">
        <v>2.5</v>
      </c>
      <c r="E86">
        <v>2420</v>
      </c>
      <c r="F86">
        <v>8395</v>
      </c>
      <c r="G86">
        <f t="shared" si="7"/>
        <v>60</v>
      </c>
      <c r="H86">
        <v>1958</v>
      </c>
      <c r="I86">
        <v>85</v>
      </c>
      <c r="J86">
        <f t="shared" si="8"/>
        <v>-0.5247781044489499</v>
      </c>
      <c r="K86">
        <f t="shared" si="9"/>
        <v>0.54433448117975636</v>
      </c>
      <c r="L86">
        <f t="shared" si="10"/>
        <v>-0.59503174742351916</v>
      </c>
      <c r="M86">
        <f t="shared" si="11"/>
        <v>-0.53929383660522923</v>
      </c>
      <c r="N86">
        <f t="shared" si="12"/>
        <v>-0.31866782252706327</v>
      </c>
      <c r="O86">
        <f t="shared" si="13"/>
        <v>1.2558653065334398</v>
      </c>
    </row>
    <row r="87" spans="1:15" x14ac:dyDescent="0.25">
      <c r="A87">
        <v>86</v>
      </c>
      <c r="B87">
        <v>950000</v>
      </c>
      <c r="C87">
        <v>4</v>
      </c>
      <c r="D87">
        <v>3.75</v>
      </c>
      <c r="E87">
        <v>2750</v>
      </c>
      <c r="F87">
        <v>9315</v>
      </c>
      <c r="G87">
        <f t="shared" si="7"/>
        <v>40</v>
      </c>
      <c r="H87">
        <v>1978</v>
      </c>
      <c r="I87">
        <v>86</v>
      </c>
      <c r="J87">
        <f t="shared" si="8"/>
        <v>-0.60716744176907123</v>
      </c>
      <c r="K87">
        <f t="shared" si="9"/>
        <v>-0.11833358286516463</v>
      </c>
      <c r="L87">
        <f t="shared" si="10"/>
        <v>0.31639543681381876</v>
      </c>
      <c r="M87">
        <f t="shared" si="11"/>
        <v>-0.40790580477957961</v>
      </c>
      <c r="N87">
        <f t="shared" si="12"/>
        <v>-0.31062354780357787</v>
      </c>
      <c r="O87">
        <f t="shared" si="13"/>
        <v>0.36495503080665198</v>
      </c>
    </row>
    <row r="88" spans="1:15" x14ac:dyDescent="0.25">
      <c r="A88">
        <v>87</v>
      </c>
      <c r="B88">
        <v>1549000</v>
      </c>
      <c r="C88">
        <v>8</v>
      </c>
      <c r="D88">
        <v>4.75</v>
      </c>
      <c r="E88">
        <v>3470</v>
      </c>
      <c r="F88">
        <v>9800</v>
      </c>
      <c r="G88">
        <f t="shared" si="7"/>
        <v>51</v>
      </c>
      <c r="H88">
        <v>1967</v>
      </c>
      <c r="I88">
        <v>87</v>
      </c>
      <c r="J88">
        <f t="shared" si="8"/>
        <v>-0.27570209160819409</v>
      </c>
      <c r="K88">
        <f t="shared" si="9"/>
        <v>2.5323386733145195</v>
      </c>
      <c r="L88">
        <f t="shared" si="10"/>
        <v>1.0455371842036891</v>
      </c>
      <c r="M88">
        <f t="shared" si="11"/>
        <v>-0.12124100806907126</v>
      </c>
      <c r="N88">
        <f t="shared" si="12"/>
        <v>-0.30638281602000134</v>
      </c>
      <c r="O88">
        <f t="shared" si="13"/>
        <v>0.8549556824563852</v>
      </c>
    </row>
    <row r="89" spans="1:15" x14ac:dyDescent="0.25">
      <c r="A89">
        <v>88</v>
      </c>
      <c r="B89">
        <v>1799000</v>
      </c>
      <c r="C89">
        <v>4</v>
      </c>
      <c r="D89">
        <v>2.5</v>
      </c>
      <c r="E89">
        <v>3560</v>
      </c>
      <c r="F89">
        <v>35719</v>
      </c>
      <c r="G89">
        <f t="shared" si="7"/>
        <v>42</v>
      </c>
      <c r="H89">
        <v>1976</v>
      </c>
      <c r="I89">
        <v>88</v>
      </c>
      <c r="J89">
        <f t="shared" si="8"/>
        <v>-0.13736096048929711</v>
      </c>
      <c r="K89">
        <f t="shared" si="9"/>
        <v>-0.11833358286516463</v>
      </c>
      <c r="L89">
        <f t="shared" si="10"/>
        <v>-0.59503174742351916</v>
      </c>
      <c r="M89">
        <f t="shared" si="11"/>
        <v>-8.5407908480257713E-2</v>
      </c>
      <c r="N89">
        <f t="shared" si="12"/>
        <v>-7.9752863239546515E-2</v>
      </c>
      <c r="O89">
        <f t="shared" si="13"/>
        <v>0.45404605837933076</v>
      </c>
    </row>
    <row r="90" spans="1:15" x14ac:dyDescent="0.25">
      <c r="A90">
        <v>89</v>
      </c>
      <c r="B90">
        <v>365000</v>
      </c>
      <c r="C90">
        <v>2</v>
      </c>
      <c r="D90">
        <v>1</v>
      </c>
      <c r="E90">
        <v>1012</v>
      </c>
      <c r="F90">
        <v>497890</v>
      </c>
      <c r="G90">
        <f t="shared" si="7"/>
        <v>43</v>
      </c>
      <c r="H90">
        <v>1975</v>
      </c>
      <c r="I90">
        <v>89</v>
      </c>
      <c r="J90">
        <f t="shared" si="8"/>
        <v>-0.93088568858729004</v>
      </c>
      <c r="K90">
        <f t="shared" si="9"/>
        <v>-1.4436697109550065</v>
      </c>
      <c r="L90">
        <f t="shared" si="10"/>
        <v>-1.6887443685083248</v>
      </c>
      <c r="M90">
        <f t="shared" si="11"/>
        <v>-1.0998827723946678</v>
      </c>
      <c r="N90">
        <f t="shared" si="12"/>
        <v>3.9613672380952112</v>
      </c>
      <c r="O90">
        <f t="shared" si="13"/>
        <v>0.49859157216567013</v>
      </c>
    </row>
    <row r="91" spans="1:15" x14ac:dyDescent="0.25">
      <c r="A91">
        <v>90</v>
      </c>
      <c r="B91">
        <v>2495000</v>
      </c>
      <c r="C91">
        <v>5</v>
      </c>
      <c r="D91">
        <v>4.5</v>
      </c>
      <c r="E91">
        <v>4645</v>
      </c>
      <c r="F91">
        <v>8602</v>
      </c>
      <c r="G91">
        <f t="shared" si="7"/>
        <v>1</v>
      </c>
      <c r="H91">
        <v>2017</v>
      </c>
      <c r="I91">
        <v>90</v>
      </c>
      <c r="J91">
        <f t="shared" si="8"/>
        <v>0.24778074854571205</v>
      </c>
      <c r="K91">
        <f t="shared" si="9"/>
        <v>0.54433448117975636</v>
      </c>
      <c r="L91">
        <f t="shared" si="10"/>
        <v>0.86325174735622157</v>
      </c>
      <c r="M91">
        <f t="shared" si="11"/>
        <v>0.34658001434043889</v>
      </c>
      <c r="N91">
        <f t="shared" si="12"/>
        <v>-0.31685786071427907</v>
      </c>
      <c r="O91">
        <f t="shared" si="13"/>
        <v>-1.3723200068605841</v>
      </c>
    </row>
    <row r="92" spans="1:15" x14ac:dyDescent="0.25">
      <c r="A92">
        <v>91</v>
      </c>
      <c r="B92">
        <v>4988000</v>
      </c>
      <c r="C92">
        <v>5</v>
      </c>
      <c r="D92">
        <v>4.75</v>
      </c>
      <c r="E92">
        <v>6500</v>
      </c>
      <c r="F92">
        <v>10500</v>
      </c>
      <c r="G92">
        <f t="shared" si="7"/>
        <v>43</v>
      </c>
      <c r="H92">
        <v>1975</v>
      </c>
      <c r="I92">
        <v>91</v>
      </c>
      <c r="J92">
        <f t="shared" si="8"/>
        <v>1.6273185080633528</v>
      </c>
      <c r="K92">
        <f t="shared" si="9"/>
        <v>0.54433448117975636</v>
      </c>
      <c r="L92">
        <f t="shared" si="10"/>
        <v>1.0455371842036891</v>
      </c>
      <c r="M92">
        <f t="shared" si="11"/>
        <v>1.0851400114209846</v>
      </c>
      <c r="N92">
        <f t="shared" si="12"/>
        <v>-0.3002621722086537</v>
      </c>
      <c r="O92">
        <f t="shared" si="13"/>
        <v>0.49859157216567013</v>
      </c>
    </row>
    <row r="93" spans="1:15" x14ac:dyDescent="0.25">
      <c r="A93">
        <v>92</v>
      </c>
      <c r="B93">
        <v>3499000</v>
      </c>
      <c r="C93">
        <v>5</v>
      </c>
      <c r="D93">
        <v>4.5</v>
      </c>
      <c r="E93">
        <v>7950</v>
      </c>
      <c r="F93">
        <v>26729</v>
      </c>
      <c r="G93">
        <f t="shared" si="7"/>
        <v>13</v>
      </c>
      <c r="H93">
        <v>2005</v>
      </c>
      <c r="I93">
        <v>92</v>
      </c>
      <c r="J93">
        <f t="shared" si="8"/>
        <v>0.80335873111920231</v>
      </c>
      <c r="K93">
        <f t="shared" si="9"/>
        <v>0.54433448117975636</v>
      </c>
      <c r="L93">
        <f t="shared" si="10"/>
        <v>0.86325174735622157</v>
      </c>
      <c r="M93">
        <f t="shared" si="11"/>
        <v>1.6624510603518694</v>
      </c>
      <c r="N93">
        <f t="shared" si="12"/>
        <v>-0.15835941733099637</v>
      </c>
      <c r="O93">
        <f t="shared" si="13"/>
        <v>-0.8377738414245115</v>
      </c>
    </row>
    <row r="94" spans="1:15" x14ac:dyDescent="0.25">
      <c r="A94">
        <v>93</v>
      </c>
      <c r="B94">
        <v>2725000</v>
      </c>
      <c r="C94">
        <v>5</v>
      </c>
      <c r="D94">
        <v>3.5</v>
      </c>
      <c r="E94">
        <v>5030</v>
      </c>
      <c r="F94">
        <v>20007</v>
      </c>
      <c r="G94">
        <f t="shared" si="7"/>
        <v>54</v>
      </c>
      <c r="H94">
        <v>1964</v>
      </c>
      <c r="I94">
        <v>93</v>
      </c>
      <c r="J94">
        <f t="shared" si="8"/>
        <v>0.37505458917509726</v>
      </c>
      <c r="K94">
        <f t="shared" si="9"/>
        <v>0.54433448117975636</v>
      </c>
      <c r="L94">
        <f t="shared" si="10"/>
        <v>0.13410999996635117</v>
      </c>
      <c r="M94">
        <f t="shared" si="11"/>
        <v>0.49986605147036345</v>
      </c>
      <c r="N94">
        <f t="shared" si="12"/>
        <v>-0.21713508547367999</v>
      </c>
      <c r="O94">
        <f t="shared" si="13"/>
        <v>0.98859222381540335</v>
      </c>
    </row>
    <row r="95" spans="1:15" x14ac:dyDescent="0.25">
      <c r="A95">
        <v>94</v>
      </c>
      <c r="B95">
        <v>750000</v>
      </c>
      <c r="C95">
        <v>6</v>
      </c>
      <c r="D95">
        <v>2.75</v>
      </c>
      <c r="E95">
        <v>2480</v>
      </c>
      <c r="F95">
        <v>8732</v>
      </c>
      <c r="G95">
        <f t="shared" si="7"/>
        <v>54</v>
      </c>
      <c r="H95">
        <v>1964</v>
      </c>
      <c r="I95">
        <v>94</v>
      </c>
      <c r="J95">
        <f t="shared" si="8"/>
        <v>-0.71784034666418872</v>
      </c>
      <c r="K95">
        <f t="shared" si="9"/>
        <v>1.2070025452246773</v>
      </c>
      <c r="L95">
        <f t="shared" si="10"/>
        <v>-0.4127463105760516</v>
      </c>
      <c r="M95">
        <f t="shared" si="11"/>
        <v>-0.5154051035460202</v>
      </c>
      <c r="N95">
        <f t="shared" si="12"/>
        <v>-0.31572116972074304</v>
      </c>
      <c r="O95">
        <f t="shared" si="13"/>
        <v>0.98859222381540335</v>
      </c>
    </row>
    <row r="96" spans="1:15" x14ac:dyDescent="0.25">
      <c r="A96">
        <v>95</v>
      </c>
      <c r="B96">
        <v>1695000</v>
      </c>
      <c r="C96">
        <v>4</v>
      </c>
      <c r="D96">
        <v>3.5</v>
      </c>
      <c r="E96">
        <v>4987</v>
      </c>
      <c r="F96">
        <v>31623</v>
      </c>
      <c r="G96">
        <f t="shared" si="7"/>
        <v>19</v>
      </c>
      <c r="H96">
        <v>1999</v>
      </c>
      <c r="I96">
        <v>95</v>
      </c>
      <c r="J96">
        <f t="shared" si="8"/>
        <v>-0.19491087103475824</v>
      </c>
      <c r="K96">
        <f t="shared" si="9"/>
        <v>-0.11833358286516463</v>
      </c>
      <c r="L96">
        <f t="shared" si="10"/>
        <v>0.13410999996635117</v>
      </c>
      <c r="M96">
        <f t="shared" si="11"/>
        <v>0.48274579277793034</v>
      </c>
      <c r="N96">
        <f t="shared" si="12"/>
        <v>-0.1155673733128033</v>
      </c>
      <c r="O96">
        <f t="shared" si="13"/>
        <v>-0.5705007587064751</v>
      </c>
    </row>
    <row r="97" spans="1:15" x14ac:dyDescent="0.25">
      <c r="A97">
        <v>96</v>
      </c>
      <c r="B97">
        <v>908000</v>
      </c>
      <c r="C97">
        <v>4</v>
      </c>
      <c r="D97">
        <v>2.75</v>
      </c>
      <c r="E97">
        <v>2270</v>
      </c>
      <c r="F97">
        <v>8666</v>
      </c>
      <c r="G97">
        <f t="shared" si="7"/>
        <v>40</v>
      </c>
      <c r="H97">
        <v>1978</v>
      </c>
      <c r="I97">
        <v>96</v>
      </c>
      <c r="J97">
        <f t="shared" si="8"/>
        <v>-0.63040875179704592</v>
      </c>
      <c r="K97">
        <f t="shared" si="9"/>
        <v>-0.11833358286516463</v>
      </c>
      <c r="L97">
        <f t="shared" si="10"/>
        <v>-0.4127463105760516</v>
      </c>
      <c r="M97">
        <f t="shared" si="11"/>
        <v>-0.59901566925325178</v>
      </c>
      <c r="N97">
        <f t="shared" si="12"/>
        <v>-0.31629825899438441</v>
      </c>
      <c r="O97">
        <f t="shared" si="13"/>
        <v>0.36495503080665198</v>
      </c>
    </row>
    <row r="98" spans="1:15" x14ac:dyDescent="0.25">
      <c r="A98">
        <v>97</v>
      </c>
      <c r="B98">
        <v>530000</v>
      </c>
      <c r="C98">
        <v>2</v>
      </c>
      <c r="D98">
        <v>2</v>
      </c>
      <c r="E98">
        <v>978</v>
      </c>
      <c r="F98">
        <v>102355</v>
      </c>
      <c r="G98">
        <f t="shared" si="7"/>
        <v>29</v>
      </c>
      <c r="H98">
        <v>1989</v>
      </c>
      <c r="I98">
        <v>97</v>
      </c>
      <c r="J98">
        <f t="shared" si="8"/>
        <v>-0.83958054204881805</v>
      </c>
      <c r="K98">
        <f t="shared" si="9"/>
        <v>-1.4436697109550065</v>
      </c>
      <c r="L98">
        <f t="shared" si="10"/>
        <v>-0.9596026211184544</v>
      </c>
      <c r="M98">
        <f t="shared" si="11"/>
        <v>-1.1134197211282195</v>
      </c>
      <c r="N98">
        <f t="shared" si="12"/>
        <v>0.50289745249325124</v>
      </c>
      <c r="O98">
        <f t="shared" si="13"/>
        <v>-0.12504562084308127</v>
      </c>
    </row>
    <row r="99" spans="1:15" x14ac:dyDescent="0.25">
      <c r="A99">
        <v>98</v>
      </c>
      <c r="B99">
        <v>1999000</v>
      </c>
      <c r="C99">
        <v>5</v>
      </c>
      <c r="D99">
        <v>2.5</v>
      </c>
      <c r="E99">
        <v>3360</v>
      </c>
      <c r="F99">
        <v>10311</v>
      </c>
      <c r="G99">
        <f t="shared" si="7"/>
        <v>36</v>
      </c>
      <c r="H99">
        <v>1982</v>
      </c>
      <c r="I99">
        <v>98</v>
      </c>
      <c r="J99">
        <f t="shared" si="8"/>
        <v>-2.6688055594179527E-2</v>
      </c>
      <c r="K99">
        <f t="shared" si="9"/>
        <v>0.54433448117975636</v>
      </c>
      <c r="L99">
        <f t="shared" si="10"/>
        <v>-0.59503174742351916</v>
      </c>
      <c r="M99">
        <f t="shared" si="11"/>
        <v>-0.16503701867762113</v>
      </c>
      <c r="N99">
        <f t="shared" si="12"/>
        <v>-0.30191474603771756</v>
      </c>
      <c r="O99">
        <f t="shared" si="13"/>
        <v>0.18677297566129444</v>
      </c>
    </row>
    <row r="100" spans="1:15" x14ac:dyDescent="0.25">
      <c r="A100">
        <v>99</v>
      </c>
      <c r="B100">
        <v>1690000</v>
      </c>
      <c r="C100">
        <v>4</v>
      </c>
      <c r="D100">
        <v>2.25</v>
      </c>
      <c r="E100">
        <v>2340</v>
      </c>
      <c r="F100">
        <v>11275</v>
      </c>
      <c r="G100">
        <f t="shared" si="7"/>
        <v>62</v>
      </c>
      <c r="H100">
        <v>1956</v>
      </c>
      <c r="I100">
        <v>99</v>
      </c>
      <c r="J100">
        <f t="shared" si="8"/>
        <v>-0.19767769365713617</v>
      </c>
      <c r="K100">
        <f t="shared" si="9"/>
        <v>-0.11833358286516463</v>
      </c>
      <c r="L100">
        <f t="shared" si="10"/>
        <v>-0.77731718427098684</v>
      </c>
      <c r="M100">
        <f t="shared" si="11"/>
        <v>-0.57114548068417459</v>
      </c>
      <c r="N100">
        <f t="shared" si="12"/>
        <v>-0.29348574513180459</v>
      </c>
      <c r="O100">
        <f t="shared" si="13"/>
        <v>1.3449563341061186</v>
      </c>
    </row>
    <row r="101" spans="1:15" x14ac:dyDescent="0.25">
      <c r="A101">
        <v>100</v>
      </c>
      <c r="B101">
        <v>698000</v>
      </c>
      <c r="C101">
        <v>5</v>
      </c>
      <c r="D101">
        <v>2.75</v>
      </c>
      <c r="E101">
        <v>3006</v>
      </c>
      <c r="F101">
        <v>267617</v>
      </c>
      <c r="G101">
        <f t="shared" si="7"/>
        <v>35</v>
      </c>
      <c r="H101">
        <v>1983</v>
      </c>
      <c r="I101">
        <v>100</v>
      </c>
      <c r="J101">
        <f t="shared" si="8"/>
        <v>-0.74661530193691938</v>
      </c>
      <c r="K101">
        <f t="shared" si="9"/>
        <v>0.54433448117975636</v>
      </c>
      <c r="L101">
        <f t="shared" si="10"/>
        <v>-0.4127463105760516</v>
      </c>
      <c r="M101">
        <f t="shared" si="11"/>
        <v>-0.30598054372695438</v>
      </c>
      <c r="N101">
        <f t="shared" si="12"/>
        <v>1.9479115061374319</v>
      </c>
      <c r="O101">
        <f t="shared" si="13"/>
        <v>0.14222746187495505</v>
      </c>
    </row>
    <row r="102" spans="1:15" x14ac:dyDescent="0.25">
      <c r="A102">
        <v>101</v>
      </c>
      <c r="B102">
        <v>2698000</v>
      </c>
      <c r="C102">
        <v>5</v>
      </c>
      <c r="D102">
        <v>4.5</v>
      </c>
      <c r="E102">
        <v>4400</v>
      </c>
      <c r="F102">
        <v>15580</v>
      </c>
      <c r="G102">
        <f t="shared" si="7"/>
        <v>15</v>
      </c>
      <c r="H102">
        <v>2003</v>
      </c>
      <c r="I102">
        <v>101</v>
      </c>
      <c r="J102">
        <f t="shared" si="8"/>
        <v>0.36011374701425641</v>
      </c>
      <c r="K102">
        <f t="shared" si="9"/>
        <v>0.54433448117975636</v>
      </c>
      <c r="L102">
        <f t="shared" si="10"/>
        <v>0.86325174735622157</v>
      </c>
      <c r="M102">
        <f t="shared" si="11"/>
        <v>0.24903435434866866</v>
      </c>
      <c r="N102">
        <f t="shared" si="12"/>
        <v>-0.25584378569201688</v>
      </c>
      <c r="O102">
        <f t="shared" si="13"/>
        <v>-0.74868281385183266</v>
      </c>
    </row>
    <row r="103" spans="1:15" x14ac:dyDescent="0.25">
      <c r="A103">
        <v>102</v>
      </c>
      <c r="B103">
        <v>1399988</v>
      </c>
      <c r="C103">
        <v>4</v>
      </c>
      <c r="D103">
        <v>3</v>
      </c>
      <c r="E103">
        <v>3580</v>
      </c>
      <c r="F103">
        <v>9845</v>
      </c>
      <c r="G103">
        <f t="shared" si="7"/>
        <v>11</v>
      </c>
      <c r="H103">
        <v>2007</v>
      </c>
      <c r="I103">
        <v>102</v>
      </c>
      <c r="J103">
        <f t="shared" si="8"/>
        <v>-0.35816004612935037</v>
      </c>
      <c r="K103">
        <f t="shared" si="9"/>
        <v>-0.11833358286516463</v>
      </c>
      <c r="L103">
        <f t="shared" si="10"/>
        <v>-0.23046087372858401</v>
      </c>
      <c r="M103">
        <f t="shared" si="11"/>
        <v>-7.7444997460521373E-2</v>
      </c>
      <c r="N103">
        <f t="shared" si="12"/>
        <v>-0.30598934606070038</v>
      </c>
      <c r="O103">
        <f t="shared" si="13"/>
        <v>-0.92686486899719023</v>
      </c>
    </row>
    <row r="104" spans="1:15" x14ac:dyDescent="0.25">
      <c r="A104">
        <v>103</v>
      </c>
      <c r="B104">
        <v>1500000</v>
      </c>
      <c r="C104">
        <v>4</v>
      </c>
      <c r="D104">
        <v>2.75</v>
      </c>
      <c r="E104">
        <v>2140</v>
      </c>
      <c r="F104">
        <v>21930</v>
      </c>
      <c r="G104">
        <f t="shared" si="7"/>
        <v>57</v>
      </c>
      <c r="H104">
        <v>1961</v>
      </c>
      <c r="I104">
        <v>103</v>
      </c>
      <c r="J104">
        <f t="shared" si="8"/>
        <v>-0.30281695330749786</v>
      </c>
      <c r="K104">
        <f t="shared" si="9"/>
        <v>-0.11833358286516463</v>
      </c>
      <c r="L104">
        <f t="shared" si="10"/>
        <v>-0.4127463105760516</v>
      </c>
      <c r="M104">
        <f t="shared" si="11"/>
        <v>-0.650774590881538</v>
      </c>
      <c r="N104">
        <f t="shared" si="12"/>
        <v>-0.20032080254622081</v>
      </c>
      <c r="O104">
        <f t="shared" si="13"/>
        <v>1.1222287651744216</v>
      </c>
    </row>
    <row r="105" spans="1:15" x14ac:dyDescent="0.25">
      <c r="A105">
        <v>104</v>
      </c>
      <c r="B105">
        <v>3250000</v>
      </c>
      <c r="C105">
        <v>5</v>
      </c>
      <c r="D105">
        <v>5</v>
      </c>
      <c r="E105">
        <v>6494</v>
      </c>
      <c r="F105">
        <v>11945</v>
      </c>
      <c r="G105">
        <f t="shared" si="7"/>
        <v>11</v>
      </c>
      <c r="H105">
        <v>2007</v>
      </c>
      <c r="I105">
        <v>104</v>
      </c>
      <c r="J105">
        <f t="shared" si="8"/>
        <v>0.66557096452478093</v>
      </c>
      <c r="K105">
        <f t="shared" si="9"/>
        <v>0.54433448117975636</v>
      </c>
      <c r="L105">
        <f t="shared" si="10"/>
        <v>1.2278226210511567</v>
      </c>
      <c r="M105">
        <f t="shared" si="11"/>
        <v>1.0827511381150636</v>
      </c>
      <c r="N105">
        <f t="shared" si="12"/>
        <v>-0.28762741462665758</v>
      </c>
      <c r="O105">
        <f t="shared" si="13"/>
        <v>-0.92686486899719023</v>
      </c>
    </row>
    <row r="106" spans="1:15" x14ac:dyDescent="0.25">
      <c r="A106">
        <v>105</v>
      </c>
      <c r="B106">
        <v>1998000</v>
      </c>
      <c r="C106">
        <v>3</v>
      </c>
      <c r="D106">
        <v>2.75</v>
      </c>
      <c r="E106">
        <v>3580</v>
      </c>
      <c r="F106">
        <v>17182</v>
      </c>
      <c r="G106">
        <f t="shared" si="7"/>
        <v>48</v>
      </c>
      <c r="H106">
        <v>1970</v>
      </c>
      <c r="I106">
        <v>105</v>
      </c>
      <c r="J106">
        <f t="shared" si="8"/>
        <v>-2.7241420118655116E-2</v>
      </c>
      <c r="K106">
        <f t="shared" si="9"/>
        <v>-0.78100164691008556</v>
      </c>
      <c r="L106">
        <f t="shared" si="10"/>
        <v>-0.4127463105760516</v>
      </c>
      <c r="M106">
        <f t="shared" si="11"/>
        <v>-7.7444997460521373E-2</v>
      </c>
      <c r="N106">
        <f t="shared" si="12"/>
        <v>-0.24183625514090423</v>
      </c>
      <c r="O106">
        <f t="shared" si="13"/>
        <v>0.72131914109736706</v>
      </c>
    </row>
    <row r="107" spans="1:15" x14ac:dyDescent="0.25">
      <c r="A107">
        <v>106</v>
      </c>
      <c r="B107">
        <v>379800</v>
      </c>
      <c r="C107">
        <v>2</v>
      </c>
      <c r="D107">
        <v>1.5</v>
      </c>
      <c r="E107">
        <v>1018</v>
      </c>
      <c r="F107">
        <v>92784</v>
      </c>
      <c r="G107">
        <f t="shared" si="7"/>
        <v>48</v>
      </c>
      <c r="H107">
        <v>1970</v>
      </c>
      <c r="I107">
        <v>106</v>
      </c>
      <c r="J107">
        <f t="shared" si="8"/>
        <v>-0.92269589362505144</v>
      </c>
      <c r="K107">
        <f t="shared" si="9"/>
        <v>-1.4436697109550065</v>
      </c>
      <c r="L107">
        <f t="shared" si="10"/>
        <v>-1.3241734948133896</v>
      </c>
      <c r="M107">
        <f t="shared" si="11"/>
        <v>-1.0974938990887468</v>
      </c>
      <c r="N107">
        <f t="shared" si="12"/>
        <v>0.41921076403838292</v>
      </c>
      <c r="O107">
        <f t="shared" si="13"/>
        <v>0.72131914109736706</v>
      </c>
    </row>
    <row r="108" spans="1:15" x14ac:dyDescent="0.25">
      <c r="A108">
        <v>107</v>
      </c>
      <c r="B108">
        <v>1479800</v>
      </c>
      <c r="C108">
        <v>5</v>
      </c>
      <c r="D108">
        <v>4.5</v>
      </c>
      <c r="E108">
        <v>3770</v>
      </c>
      <c r="F108">
        <v>5667</v>
      </c>
      <c r="G108">
        <f t="shared" si="7"/>
        <v>1</v>
      </c>
      <c r="H108">
        <v>2017</v>
      </c>
      <c r="I108">
        <v>107</v>
      </c>
      <c r="J108">
        <f t="shared" si="8"/>
        <v>-0.31399491670190477</v>
      </c>
      <c r="K108">
        <f t="shared" si="9"/>
        <v>0.54433448117975636</v>
      </c>
      <c r="L108">
        <f t="shared" si="10"/>
        <v>0.86325174735622157</v>
      </c>
      <c r="M108">
        <f t="shared" si="11"/>
        <v>-1.7973427730261203E-3</v>
      </c>
      <c r="N108">
        <f t="shared" si="12"/>
        <v>-0.3425208458375722</v>
      </c>
      <c r="O108">
        <f t="shared" si="13"/>
        <v>-1.3723200068605841</v>
      </c>
    </row>
    <row r="109" spans="1:15" x14ac:dyDescent="0.25">
      <c r="A109">
        <v>108</v>
      </c>
      <c r="B109">
        <v>2750000</v>
      </c>
      <c r="C109">
        <v>4</v>
      </c>
      <c r="D109">
        <v>4.25</v>
      </c>
      <c r="E109">
        <v>6340</v>
      </c>
      <c r="F109">
        <v>8740</v>
      </c>
      <c r="G109">
        <f t="shared" si="7"/>
        <v>10</v>
      </c>
      <c r="H109">
        <v>2008</v>
      </c>
      <c r="I109">
        <v>108</v>
      </c>
      <c r="J109">
        <f t="shared" si="8"/>
        <v>0.38888870228698696</v>
      </c>
      <c r="K109">
        <f t="shared" si="9"/>
        <v>-0.11833358286516463</v>
      </c>
      <c r="L109">
        <f t="shared" si="10"/>
        <v>0.680966310508754</v>
      </c>
      <c r="M109">
        <f t="shared" si="11"/>
        <v>1.0214367232630939</v>
      </c>
      <c r="N109">
        <f t="shared" si="12"/>
        <v>-0.31565121950575625</v>
      </c>
      <c r="O109">
        <f t="shared" si="13"/>
        <v>-0.97141038278352965</v>
      </c>
    </row>
    <row r="110" spans="1:15" x14ac:dyDescent="0.25">
      <c r="A110">
        <v>109</v>
      </c>
      <c r="B110">
        <v>1350000</v>
      </c>
      <c r="C110">
        <v>3</v>
      </c>
      <c r="D110">
        <v>2.5</v>
      </c>
      <c r="E110">
        <v>3030</v>
      </c>
      <c r="F110">
        <v>8662</v>
      </c>
      <c r="G110">
        <f t="shared" si="7"/>
        <v>31</v>
      </c>
      <c r="H110">
        <v>1987</v>
      </c>
      <c r="I110">
        <v>109</v>
      </c>
      <c r="J110">
        <f t="shared" si="8"/>
        <v>-0.38582163197883607</v>
      </c>
      <c r="K110">
        <f t="shared" si="9"/>
        <v>-0.78100164691008556</v>
      </c>
      <c r="L110">
        <f t="shared" si="10"/>
        <v>-0.59503174742351916</v>
      </c>
      <c r="M110">
        <f t="shared" si="11"/>
        <v>-0.29642505050327078</v>
      </c>
      <c r="N110">
        <f t="shared" si="12"/>
        <v>-0.31633323410187786</v>
      </c>
      <c r="O110">
        <f t="shared" si="13"/>
        <v>-3.5954593270402499E-2</v>
      </c>
    </row>
    <row r="111" spans="1:15" x14ac:dyDescent="0.25">
      <c r="A111">
        <v>110</v>
      </c>
      <c r="B111">
        <v>3699000</v>
      </c>
      <c r="C111">
        <v>5</v>
      </c>
      <c r="D111">
        <v>5.25</v>
      </c>
      <c r="E111">
        <v>6348</v>
      </c>
      <c r="F111">
        <v>12210</v>
      </c>
      <c r="G111">
        <f t="shared" si="7"/>
        <v>9</v>
      </c>
      <c r="H111">
        <v>2009</v>
      </c>
      <c r="I111">
        <v>110</v>
      </c>
      <c r="J111">
        <f t="shared" si="8"/>
        <v>0.9140316360143198</v>
      </c>
      <c r="K111">
        <f t="shared" si="9"/>
        <v>0.54433448117975636</v>
      </c>
      <c r="L111">
        <f t="shared" si="10"/>
        <v>1.4101080578986243</v>
      </c>
      <c r="M111">
        <f t="shared" si="11"/>
        <v>1.0246218876709885</v>
      </c>
      <c r="N111">
        <f t="shared" si="12"/>
        <v>-0.28531031375521887</v>
      </c>
      <c r="O111">
        <f t="shared" si="13"/>
        <v>-1.015955896569869</v>
      </c>
    </row>
    <row r="112" spans="1:15" x14ac:dyDescent="0.25">
      <c r="A112">
        <v>111</v>
      </c>
      <c r="B112">
        <v>891990</v>
      </c>
      <c r="C112">
        <v>3</v>
      </c>
      <c r="D112">
        <v>3</v>
      </c>
      <c r="E112">
        <v>1796</v>
      </c>
      <c r="F112">
        <v>1</v>
      </c>
      <c r="G112">
        <f t="shared" si="7"/>
        <v>1</v>
      </c>
      <c r="H112">
        <v>2017</v>
      </c>
      <c r="I112">
        <v>111</v>
      </c>
      <c r="J112">
        <f t="shared" si="8"/>
        <v>-0.63926811783390003</v>
      </c>
      <c r="K112">
        <f t="shared" si="9"/>
        <v>-0.78100164691008556</v>
      </c>
      <c r="L112">
        <f t="shared" si="10"/>
        <v>-0.23046087372858401</v>
      </c>
      <c r="M112">
        <f t="shared" si="11"/>
        <v>-0.7877366604210031</v>
      </c>
      <c r="N112">
        <f t="shared" si="12"/>
        <v>-0.39206308560199432</v>
      </c>
      <c r="O112">
        <f t="shared" si="13"/>
        <v>-1.3723200068605841</v>
      </c>
    </row>
    <row r="113" spans="1:15" x14ac:dyDescent="0.25">
      <c r="A113">
        <v>112</v>
      </c>
      <c r="B113">
        <v>3298000</v>
      </c>
      <c r="C113">
        <v>5</v>
      </c>
      <c r="D113">
        <v>4.5</v>
      </c>
      <c r="E113">
        <v>9116</v>
      </c>
      <c r="F113">
        <v>48787</v>
      </c>
      <c r="G113">
        <f t="shared" si="7"/>
        <v>63</v>
      </c>
      <c r="H113">
        <v>1955</v>
      </c>
      <c r="I113">
        <v>112</v>
      </c>
      <c r="J113">
        <f t="shared" si="8"/>
        <v>0.69213246169960907</v>
      </c>
      <c r="K113">
        <f t="shared" si="9"/>
        <v>0.54433448117975636</v>
      </c>
      <c r="L113">
        <f t="shared" si="10"/>
        <v>0.86325174735622157</v>
      </c>
      <c r="M113">
        <f t="shared" si="11"/>
        <v>2.1266887728024981</v>
      </c>
      <c r="N113">
        <f t="shared" si="12"/>
        <v>3.4510812941439768E-2</v>
      </c>
      <c r="O113">
        <f t="shared" si="13"/>
        <v>1.3895018478924579</v>
      </c>
    </row>
    <row r="114" spans="1:15" x14ac:dyDescent="0.25">
      <c r="A114">
        <v>113</v>
      </c>
      <c r="B114">
        <v>1049000</v>
      </c>
      <c r="C114">
        <v>4</v>
      </c>
      <c r="D114">
        <v>2.5</v>
      </c>
      <c r="E114">
        <v>2150</v>
      </c>
      <c r="F114">
        <v>7707</v>
      </c>
      <c r="G114">
        <f t="shared" si="7"/>
        <v>43</v>
      </c>
      <c r="H114">
        <v>1975</v>
      </c>
      <c r="I114">
        <v>113</v>
      </c>
      <c r="J114">
        <f t="shared" si="8"/>
        <v>-0.55238435384598794</v>
      </c>
      <c r="K114">
        <f t="shared" si="9"/>
        <v>-0.11833358286516463</v>
      </c>
      <c r="L114">
        <f t="shared" si="10"/>
        <v>-0.59503174742351916</v>
      </c>
      <c r="M114">
        <f t="shared" si="11"/>
        <v>-0.64679313537166983</v>
      </c>
      <c r="N114">
        <f t="shared" si="12"/>
        <v>-0.32468354101593061</v>
      </c>
      <c r="O114">
        <f t="shared" si="13"/>
        <v>0.49859157216567013</v>
      </c>
    </row>
    <row r="115" spans="1:15" x14ac:dyDescent="0.25">
      <c r="A115">
        <v>114</v>
      </c>
      <c r="B115">
        <v>9988000</v>
      </c>
      <c r="C115">
        <v>5</v>
      </c>
      <c r="D115">
        <v>5.75</v>
      </c>
      <c r="E115">
        <v>14140</v>
      </c>
      <c r="F115">
        <v>71936</v>
      </c>
      <c r="G115">
        <f t="shared" si="7"/>
        <v>15</v>
      </c>
      <c r="H115">
        <v>2003</v>
      </c>
      <c r="I115">
        <v>114</v>
      </c>
      <c r="J115">
        <f t="shared" si="8"/>
        <v>4.3941411304412918</v>
      </c>
      <c r="K115">
        <f t="shared" si="9"/>
        <v>0.54433448117975636</v>
      </c>
      <c r="L115">
        <f t="shared" si="10"/>
        <v>1.7746789315935596</v>
      </c>
      <c r="M115">
        <f t="shared" si="11"/>
        <v>4.1269720209602676</v>
      </c>
      <c r="N115">
        <f t="shared" si="12"/>
        <v>0.23692050378270479</v>
      </c>
      <c r="O115">
        <f t="shared" si="13"/>
        <v>-0.74868281385183266</v>
      </c>
    </row>
    <row r="116" spans="1:15" x14ac:dyDescent="0.25">
      <c r="A116">
        <v>115</v>
      </c>
      <c r="B116">
        <v>2490000</v>
      </c>
      <c r="C116">
        <v>6</v>
      </c>
      <c r="D116">
        <v>4.5</v>
      </c>
      <c r="E116">
        <v>5400</v>
      </c>
      <c r="F116">
        <v>10500</v>
      </c>
      <c r="G116">
        <f t="shared" si="7"/>
        <v>8</v>
      </c>
      <c r="H116">
        <v>2010</v>
      </c>
      <c r="I116">
        <v>115</v>
      </c>
      <c r="J116">
        <f t="shared" si="8"/>
        <v>0.24501392592333412</v>
      </c>
      <c r="K116">
        <f t="shared" si="9"/>
        <v>1.2070025452246773</v>
      </c>
      <c r="L116">
        <f t="shared" si="10"/>
        <v>0.86325174735622157</v>
      </c>
      <c r="M116">
        <f t="shared" si="11"/>
        <v>0.64717990533548575</v>
      </c>
      <c r="N116">
        <f t="shared" si="12"/>
        <v>-0.3002621722086537</v>
      </c>
      <c r="O116">
        <f t="shared" si="13"/>
        <v>-1.0605014103562085</v>
      </c>
    </row>
    <row r="117" spans="1:15" x14ac:dyDescent="0.25">
      <c r="A117">
        <v>116</v>
      </c>
      <c r="B117">
        <v>3898000</v>
      </c>
      <c r="C117">
        <v>5</v>
      </c>
      <c r="D117">
        <v>4.25</v>
      </c>
      <c r="E117">
        <v>5450</v>
      </c>
      <c r="F117">
        <v>14132</v>
      </c>
      <c r="G117">
        <f t="shared" si="7"/>
        <v>11</v>
      </c>
      <c r="H117">
        <v>2007</v>
      </c>
      <c r="I117">
        <v>116</v>
      </c>
      <c r="J117">
        <f t="shared" si="8"/>
        <v>1.0241511763849618</v>
      </c>
      <c r="K117">
        <f t="shared" si="9"/>
        <v>0.54433448117975636</v>
      </c>
      <c r="L117">
        <f t="shared" si="10"/>
        <v>0.680966310508754</v>
      </c>
      <c r="M117">
        <f t="shared" si="11"/>
        <v>0.6670871828848266</v>
      </c>
      <c r="N117">
        <f t="shared" si="12"/>
        <v>-0.26850477460463301</v>
      </c>
      <c r="O117">
        <f t="shared" si="13"/>
        <v>-0.92686486899719023</v>
      </c>
    </row>
    <row r="118" spans="1:15" x14ac:dyDescent="0.25">
      <c r="A118">
        <v>117</v>
      </c>
      <c r="B118">
        <v>799000</v>
      </c>
      <c r="C118">
        <v>3</v>
      </c>
      <c r="D118">
        <v>2</v>
      </c>
      <c r="E118">
        <v>1250</v>
      </c>
      <c r="F118">
        <v>7585</v>
      </c>
      <c r="G118">
        <f t="shared" si="7"/>
        <v>53</v>
      </c>
      <c r="H118">
        <v>1965</v>
      </c>
      <c r="I118">
        <v>117</v>
      </c>
      <c r="J118">
        <f t="shared" si="8"/>
        <v>-0.69072548496488495</v>
      </c>
      <c r="K118">
        <f t="shared" si="9"/>
        <v>-0.78100164691008556</v>
      </c>
      <c r="L118">
        <f t="shared" si="10"/>
        <v>-0.9596026211184544</v>
      </c>
      <c r="M118">
        <f t="shared" si="11"/>
        <v>-1.0051241312598054</v>
      </c>
      <c r="N118">
        <f t="shared" si="12"/>
        <v>-0.32575028179447979</v>
      </c>
      <c r="O118">
        <f t="shared" si="13"/>
        <v>0.94404671002906404</v>
      </c>
    </row>
    <row r="119" spans="1:15" x14ac:dyDescent="0.25">
      <c r="A119">
        <v>118</v>
      </c>
      <c r="B119">
        <v>1649995</v>
      </c>
      <c r="C119">
        <v>6</v>
      </c>
      <c r="D119">
        <v>3.25</v>
      </c>
      <c r="E119">
        <v>4194</v>
      </c>
      <c r="F119">
        <v>8823</v>
      </c>
      <c r="G119">
        <f t="shared" si="7"/>
        <v>1</v>
      </c>
      <c r="H119">
        <v>2017</v>
      </c>
      <c r="I119">
        <v>118</v>
      </c>
      <c r="J119">
        <f t="shared" si="8"/>
        <v>-0.21981504145878206</v>
      </c>
      <c r="K119">
        <f t="shared" si="9"/>
        <v>1.2070025452246773</v>
      </c>
      <c r="L119">
        <f t="shared" si="10"/>
        <v>-4.8175436881116425E-2</v>
      </c>
      <c r="M119">
        <f t="shared" si="11"/>
        <v>0.16701637084538434</v>
      </c>
      <c r="N119">
        <f t="shared" si="12"/>
        <v>-0.31492548602526788</v>
      </c>
      <c r="O119">
        <f t="shared" si="13"/>
        <v>-1.3723200068605841</v>
      </c>
    </row>
    <row r="120" spans="1:15" x14ac:dyDescent="0.25">
      <c r="A120">
        <v>119</v>
      </c>
      <c r="B120">
        <v>1239000</v>
      </c>
      <c r="C120">
        <v>8</v>
      </c>
      <c r="D120">
        <v>3.25</v>
      </c>
      <c r="E120">
        <v>3820</v>
      </c>
      <c r="F120">
        <v>9223</v>
      </c>
      <c r="G120">
        <f t="shared" si="7"/>
        <v>60</v>
      </c>
      <c r="H120">
        <v>1958</v>
      </c>
      <c r="I120">
        <v>119</v>
      </c>
      <c r="J120">
        <f t="shared" si="8"/>
        <v>-0.4472450941956263</v>
      </c>
      <c r="K120">
        <f t="shared" si="9"/>
        <v>2.5323386733145195</v>
      </c>
      <c r="L120">
        <f t="shared" si="10"/>
        <v>-4.8175436881116425E-2</v>
      </c>
      <c r="M120">
        <f t="shared" si="11"/>
        <v>1.8109934776314736E-2</v>
      </c>
      <c r="N120">
        <f t="shared" si="12"/>
        <v>-0.31142797527592642</v>
      </c>
      <c r="O120">
        <f t="shared" si="13"/>
        <v>1.2558653065334398</v>
      </c>
    </row>
    <row r="121" spans="1:15" x14ac:dyDescent="0.25">
      <c r="A121">
        <v>120</v>
      </c>
      <c r="B121">
        <v>4500000</v>
      </c>
      <c r="C121">
        <v>4</v>
      </c>
      <c r="D121">
        <v>3</v>
      </c>
      <c r="E121">
        <v>5060</v>
      </c>
      <c r="F121">
        <v>47153</v>
      </c>
      <c r="G121">
        <f t="shared" si="7"/>
        <v>34</v>
      </c>
      <c r="H121">
        <v>1984</v>
      </c>
      <c r="I121">
        <v>120</v>
      </c>
      <c r="J121">
        <f t="shared" si="8"/>
        <v>1.3572766201192659</v>
      </c>
      <c r="K121">
        <f t="shared" si="9"/>
        <v>-0.11833358286516463</v>
      </c>
      <c r="L121">
        <f t="shared" si="10"/>
        <v>-0.23046087372858401</v>
      </c>
      <c r="M121">
        <f t="shared" si="11"/>
        <v>0.51181041799996796</v>
      </c>
      <c r="N121">
        <f t="shared" si="12"/>
        <v>2.0223481530379808E-2</v>
      </c>
      <c r="O121">
        <f t="shared" si="13"/>
        <v>9.7681948088615661E-2</v>
      </c>
    </row>
    <row r="122" spans="1:15" x14ac:dyDescent="0.25">
      <c r="A122">
        <v>121</v>
      </c>
      <c r="B122">
        <v>1649999</v>
      </c>
      <c r="C122">
        <v>5</v>
      </c>
      <c r="D122">
        <v>3.75</v>
      </c>
      <c r="E122">
        <v>3982</v>
      </c>
      <c r="F122">
        <v>34830</v>
      </c>
      <c r="G122">
        <f t="shared" si="7"/>
        <v>56</v>
      </c>
      <c r="H122">
        <v>1962</v>
      </c>
      <c r="I122">
        <v>121</v>
      </c>
      <c r="J122">
        <f t="shared" si="8"/>
        <v>-0.21981282800068416</v>
      </c>
      <c r="K122">
        <f t="shared" si="9"/>
        <v>0.54433448117975636</v>
      </c>
      <c r="L122">
        <f t="shared" si="10"/>
        <v>0.31639543681381876</v>
      </c>
      <c r="M122">
        <f t="shared" si="11"/>
        <v>8.260951403617911E-2</v>
      </c>
      <c r="N122">
        <f t="shared" si="12"/>
        <v>-8.752608087995796E-2</v>
      </c>
      <c r="O122">
        <f t="shared" si="13"/>
        <v>1.0776832513880821</v>
      </c>
    </row>
    <row r="123" spans="1:15" x14ac:dyDescent="0.25">
      <c r="A123">
        <v>122</v>
      </c>
      <c r="B123">
        <v>2100000</v>
      </c>
      <c r="C123">
        <v>4</v>
      </c>
      <c r="D123">
        <v>3.25</v>
      </c>
      <c r="E123">
        <v>4881</v>
      </c>
      <c r="F123">
        <v>47916</v>
      </c>
      <c r="G123">
        <f t="shared" si="7"/>
        <v>35</v>
      </c>
      <c r="H123">
        <v>1983</v>
      </c>
      <c r="I123">
        <v>122</v>
      </c>
      <c r="J123">
        <f t="shared" si="8"/>
        <v>2.9201761377854848E-2</v>
      </c>
      <c r="K123">
        <f t="shared" si="9"/>
        <v>-0.11833358286516463</v>
      </c>
      <c r="L123">
        <f t="shared" si="10"/>
        <v>-4.8175436881116425E-2</v>
      </c>
      <c r="M123">
        <f t="shared" si="11"/>
        <v>0.44054236437332772</v>
      </c>
      <c r="N123">
        <f t="shared" si="12"/>
        <v>2.6894983284748687E-2</v>
      </c>
      <c r="O123">
        <f t="shared" si="13"/>
        <v>0.14222746187495505</v>
      </c>
    </row>
    <row r="124" spans="1:15" x14ac:dyDescent="0.25">
      <c r="A124">
        <v>123</v>
      </c>
      <c r="B124">
        <v>1649000</v>
      </c>
      <c r="C124">
        <v>5</v>
      </c>
      <c r="D124">
        <v>3</v>
      </c>
      <c r="E124">
        <v>3970</v>
      </c>
      <c r="F124">
        <v>24011</v>
      </c>
      <c r="G124">
        <f t="shared" si="7"/>
        <v>38</v>
      </c>
      <c r="H124">
        <v>1980</v>
      </c>
      <c r="I124">
        <v>123</v>
      </c>
      <c r="J124">
        <f t="shared" si="8"/>
        <v>-0.22036563916063528</v>
      </c>
      <c r="K124">
        <f t="shared" si="9"/>
        <v>0.54433448117975636</v>
      </c>
      <c r="L124">
        <f t="shared" si="10"/>
        <v>-0.23046087372858401</v>
      </c>
      <c r="M124">
        <f t="shared" si="11"/>
        <v>7.7831767424337311E-2</v>
      </c>
      <c r="N124">
        <f t="shared" si="12"/>
        <v>-0.18212500287277175</v>
      </c>
      <c r="O124">
        <f t="shared" si="13"/>
        <v>0.2758640032339732</v>
      </c>
    </row>
    <row r="125" spans="1:15" x14ac:dyDescent="0.25">
      <c r="A125">
        <v>124</v>
      </c>
      <c r="B125">
        <v>625000</v>
      </c>
      <c r="C125">
        <v>3</v>
      </c>
      <c r="D125">
        <v>1.75</v>
      </c>
      <c r="E125">
        <v>1180</v>
      </c>
      <c r="F125">
        <v>12400</v>
      </c>
      <c r="G125">
        <f t="shared" si="7"/>
        <v>52</v>
      </c>
      <c r="H125">
        <v>1966</v>
      </c>
      <c r="I125">
        <v>124</v>
      </c>
      <c r="J125">
        <f t="shared" si="8"/>
        <v>-0.78701091222363728</v>
      </c>
      <c r="K125">
        <f t="shared" si="9"/>
        <v>-0.78100164691008556</v>
      </c>
      <c r="L125">
        <f t="shared" si="10"/>
        <v>-1.1418880579659221</v>
      </c>
      <c r="M125">
        <f t="shared" si="11"/>
        <v>-1.0329943198288825</v>
      </c>
      <c r="N125">
        <f t="shared" si="12"/>
        <v>-0.28364899614928168</v>
      </c>
      <c r="O125">
        <f t="shared" si="13"/>
        <v>0.89950119624272462</v>
      </c>
    </row>
    <row r="126" spans="1:15" x14ac:dyDescent="0.25">
      <c r="A126">
        <v>125</v>
      </c>
      <c r="B126">
        <v>2398000</v>
      </c>
      <c r="C126">
        <v>5</v>
      </c>
      <c r="D126">
        <v>4.5</v>
      </c>
      <c r="E126">
        <v>5300</v>
      </c>
      <c r="F126">
        <v>33150</v>
      </c>
      <c r="G126">
        <f t="shared" si="7"/>
        <v>48</v>
      </c>
      <c r="H126">
        <v>1970</v>
      </c>
      <c r="I126">
        <v>125</v>
      </c>
      <c r="J126">
        <f t="shared" si="8"/>
        <v>0.19410438967158003</v>
      </c>
      <c r="K126">
        <f t="shared" si="9"/>
        <v>0.54433448117975636</v>
      </c>
      <c r="L126">
        <f t="shared" si="10"/>
        <v>0.86325174735622157</v>
      </c>
      <c r="M126">
        <f t="shared" si="11"/>
        <v>0.60736535023680405</v>
      </c>
      <c r="N126">
        <f t="shared" si="12"/>
        <v>-0.10221562602719218</v>
      </c>
      <c r="O126">
        <f t="shared" si="13"/>
        <v>0.72131914109736706</v>
      </c>
    </row>
    <row r="127" spans="1:15" x14ac:dyDescent="0.25">
      <c r="A127">
        <v>126</v>
      </c>
      <c r="B127">
        <v>2745000</v>
      </c>
      <c r="C127">
        <v>5</v>
      </c>
      <c r="D127">
        <v>5.25</v>
      </c>
      <c r="E127">
        <v>8058</v>
      </c>
      <c r="F127">
        <v>63160</v>
      </c>
      <c r="G127">
        <f t="shared" si="7"/>
        <v>42</v>
      </c>
      <c r="H127">
        <v>1976</v>
      </c>
      <c r="I127">
        <v>126</v>
      </c>
      <c r="J127">
        <f t="shared" si="8"/>
        <v>0.38612187966460904</v>
      </c>
      <c r="K127">
        <f t="shared" si="9"/>
        <v>0.54433448117975636</v>
      </c>
      <c r="L127">
        <f t="shared" si="10"/>
        <v>1.4101080578986243</v>
      </c>
      <c r="M127">
        <f t="shared" si="11"/>
        <v>1.7054507798584457</v>
      </c>
      <c r="N127">
        <f t="shared" si="12"/>
        <v>0.16018511794215265</v>
      </c>
      <c r="O127">
        <f t="shared" si="13"/>
        <v>0.45404605837933076</v>
      </c>
    </row>
    <row r="128" spans="1:15" x14ac:dyDescent="0.25">
      <c r="A128">
        <v>127</v>
      </c>
      <c r="B128">
        <v>1850000</v>
      </c>
      <c r="C128">
        <v>4</v>
      </c>
      <c r="D128">
        <v>3.25</v>
      </c>
      <c r="E128">
        <v>4070</v>
      </c>
      <c r="F128">
        <v>9768</v>
      </c>
      <c r="G128">
        <f t="shared" si="7"/>
        <v>20</v>
      </c>
      <c r="H128">
        <v>1998</v>
      </c>
      <c r="I128">
        <v>127</v>
      </c>
      <c r="J128">
        <f t="shared" si="8"/>
        <v>-0.10913936974104212</v>
      </c>
      <c r="K128">
        <f t="shared" si="9"/>
        <v>-0.11833358286516463</v>
      </c>
      <c r="L128">
        <f t="shared" si="10"/>
        <v>-4.8175436881116425E-2</v>
      </c>
      <c r="M128">
        <f t="shared" si="11"/>
        <v>0.11764632252301901</v>
      </c>
      <c r="N128">
        <f t="shared" si="12"/>
        <v>-0.30666261687994861</v>
      </c>
      <c r="O128">
        <f t="shared" si="13"/>
        <v>-0.52595524492013579</v>
      </c>
    </row>
    <row r="129" spans="1:15" x14ac:dyDescent="0.25">
      <c r="A129">
        <v>128</v>
      </c>
      <c r="B129">
        <v>1250000</v>
      </c>
      <c r="C129">
        <v>5</v>
      </c>
      <c r="D129">
        <v>4.25</v>
      </c>
      <c r="E129">
        <v>2570</v>
      </c>
      <c r="F129">
        <v>31222</v>
      </c>
      <c r="G129">
        <f t="shared" si="7"/>
        <v>53</v>
      </c>
      <c r="H129">
        <v>1965</v>
      </c>
      <c r="I129">
        <v>128</v>
      </c>
      <c r="J129">
        <f t="shared" si="8"/>
        <v>-0.44115808442639481</v>
      </c>
      <c r="K129">
        <f t="shared" si="9"/>
        <v>0.54433448117975636</v>
      </c>
      <c r="L129">
        <f t="shared" si="10"/>
        <v>0.680966310508754</v>
      </c>
      <c r="M129">
        <f t="shared" si="11"/>
        <v>-0.47957200395720667</v>
      </c>
      <c r="N129">
        <f t="shared" si="12"/>
        <v>-0.11907362783901813</v>
      </c>
      <c r="O129">
        <f t="shared" si="13"/>
        <v>0.94404671002906404</v>
      </c>
    </row>
    <row r="130" spans="1:15" x14ac:dyDescent="0.25">
      <c r="A130">
        <v>129</v>
      </c>
      <c r="B130">
        <v>1575000</v>
      </c>
      <c r="C130">
        <v>4</v>
      </c>
      <c r="D130">
        <v>3.5</v>
      </c>
      <c r="E130">
        <v>2768</v>
      </c>
      <c r="F130">
        <v>20971</v>
      </c>
      <c r="G130">
        <f t="shared" si="7"/>
        <v>28</v>
      </c>
      <c r="H130">
        <v>1990</v>
      </c>
      <c r="I130">
        <v>129</v>
      </c>
      <c r="J130">
        <f t="shared" si="8"/>
        <v>-0.26131461397182876</v>
      </c>
      <c r="K130">
        <f t="shared" si="9"/>
        <v>-0.11833358286516463</v>
      </c>
      <c r="L130">
        <f t="shared" si="10"/>
        <v>0.13410999996635117</v>
      </c>
      <c r="M130">
        <f t="shared" si="11"/>
        <v>-0.40073918486181687</v>
      </c>
      <c r="N130">
        <f t="shared" si="12"/>
        <v>-0.20870608456776701</v>
      </c>
      <c r="O130">
        <f t="shared" si="13"/>
        <v>-0.16959113462942066</v>
      </c>
    </row>
    <row r="131" spans="1:15" x14ac:dyDescent="0.25">
      <c r="A131">
        <v>130</v>
      </c>
      <c r="B131">
        <v>769000</v>
      </c>
      <c r="C131">
        <v>3</v>
      </c>
      <c r="D131">
        <v>1.75</v>
      </c>
      <c r="E131">
        <v>1680</v>
      </c>
      <c r="F131">
        <v>18000</v>
      </c>
      <c r="G131">
        <f t="shared" ref="G131:G141" si="14">2018-H131</f>
        <v>59</v>
      </c>
      <c r="H131">
        <v>1959</v>
      </c>
      <c r="I131">
        <v>130</v>
      </c>
      <c r="J131">
        <f t="shared" ref="J131:J141" si="15">(B131-AVERAGE($B$2:$B$141))/_xlfn.STDEV.S($B$2:$B$141)</f>
        <v>-0.70732642069915264</v>
      </c>
      <c r="K131">
        <f t="shared" ref="K131:K141" si="16">(C131-AVERAGE($C$2:$C$141))/_xlfn.STDEV.S($C$2:$C$141)</f>
        <v>-0.78100164691008556</v>
      </c>
      <c r="L131">
        <f t="shared" ref="L131:L141" si="17">(D131-AVERAGE($D$2:$D$141))/_xlfn.STDEV.S($D$2:$D$141)</f>
        <v>-1.1418880579659221</v>
      </c>
      <c r="M131">
        <f t="shared" ref="M131:M141" si="18">(E131-AVERAGE($E$2:$E$141))/_xlfn.STDEV.S($E$2:$E$141)</f>
        <v>-0.83392154433547394</v>
      </c>
      <c r="N131">
        <f t="shared" ref="N131:N141" si="19">(F131-AVERAGE($F$2:$F$141))/_xlfn.STDEV.S($F$2:$F$141)</f>
        <v>-0.23468384565850089</v>
      </c>
      <c r="O131">
        <f t="shared" ref="O131:O141" si="20">(G131-AVERAGE($G$2:$G$141))/_xlfn.STDEV.S($G$2:$G$141)</f>
        <v>1.2113197927471004</v>
      </c>
    </row>
    <row r="132" spans="1:15" x14ac:dyDescent="0.25">
      <c r="A132">
        <v>131</v>
      </c>
      <c r="B132">
        <v>6888000</v>
      </c>
      <c r="C132">
        <v>6</v>
      </c>
      <c r="D132">
        <v>6.5</v>
      </c>
      <c r="E132">
        <v>10088</v>
      </c>
      <c r="F132">
        <v>131244</v>
      </c>
      <c r="G132">
        <f t="shared" si="14"/>
        <v>17</v>
      </c>
      <c r="H132">
        <v>2001</v>
      </c>
      <c r="I132">
        <v>131</v>
      </c>
      <c r="J132">
        <f t="shared" si="15"/>
        <v>2.6787111045669696</v>
      </c>
      <c r="K132">
        <f t="shared" si="16"/>
        <v>1.2070025452246773</v>
      </c>
      <c r="L132">
        <f t="shared" si="17"/>
        <v>2.3215352421359623</v>
      </c>
      <c r="M132">
        <f t="shared" si="18"/>
        <v>2.5136862483616844</v>
      </c>
      <c r="N132">
        <f t="shared" si="19"/>
        <v>0.75549642258756655</v>
      </c>
      <c r="O132">
        <f t="shared" si="20"/>
        <v>-0.65959178627915394</v>
      </c>
    </row>
    <row r="133" spans="1:15" x14ac:dyDescent="0.25">
      <c r="A133">
        <v>132</v>
      </c>
      <c r="B133">
        <v>1495555</v>
      </c>
      <c r="C133">
        <v>4</v>
      </c>
      <c r="D133">
        <v>3.25</v>
      </c>
      <c r="E133">
        <v>2700</v>
      </c>
      <c r="F133">
        <v>4325</v>
      </c>
      <c r="G133">
        <f t="shared" si="14"/>
        <v>1</v>
      </c>
      <c r="H133">
        <v>2017</v>
      </c>
      <c r="I133">
        <v>132</v>
      </c>
      <c r="J133">
        <f t="shared" si="15"/>
        <v>-0.30527665861879189</v>
      </c>
      <c r="K133">
        <f t="shared" si="16"/>
        <v>-0.11833358286516463</v>
      </c>
      <c r="L133">
        <f t="shared" si="17"/>
        <v>-4.8175436881116425E-2</v>
      </c>
      <c r="M133">
        <f t="shared" si="18"/>
        <v>-0.42781308232892046</v>
      </c>
      <c r="N133">
        <f t="shared" si="19"/>
        <v>-0.35425499440161284</v>
      </c>
      <c r="O133">
        <f t="shared" si="20"/>
        <v>-1.3723200068605841</v>
      </c>
    </row>
    <row r="134" spans="1:15" x14ac:dyDescent="0.25">
      <c r="A134">
        <v>133</v>
      </c>
      <c r="B134">
        <v>3488888</v>
      </c>
      <c r="C134">
        <v>5</v>
      </c>
      <c r="D134">
        <v>5</v>
      </c>
      <c r="E134">
        <v>6369</v>
      </c>
      <c r="F134">
        <v>35718</v>
      </c>
      <c r="G134">
        <f t="shared" si="14"/>
        <v>1</v>
      </c>
      <c r="H134">
        <v>2017</v>
      </c>
      <c r="I134">
        <v>133</v>
      </c>
      <c r="J134">
        <f t="shared" si="15"/>
        <v>0.79776310904770509</v>
      </c>
      <c r="K134">
        <f t="shared" si="16"/>
        <v>0.54433448117975636</v>
      </c>
      <c r="L134">
        <f t="shared" si="17"/>
        <v>1.2278226210511567</v>
      </c>
      <c r="M134">
        <f t="shared" si="18"/>
        <v>1.0329829442417116</v>
      </c>
      <c r="N134">
        <f t="shared" si="19"/>
        <v>-7.9761607016419864E-2</v>
      </c>
      <c r="O134">
        <f t="shared" si="20"/>
        <v>-1.3723200068605841</v>
      </c>
    </row>
    <row r="135" spans="1:15" x14ac:dyDescent="0.25">
      <c r="A135">
        <v>134</v>
      </c>
      <c r="B135">
        <v>3188888</v>
      </c>
      <c r="C135">
        <v>5</v>
      </c>
      <c r="D135">
        <v>4</v>
      </c>
      <c r="E135">
        <v>5927</v>
      </c>
      <c r="F135">
        <v>34939</v>
      </c>
      <c r="G135">
        <f t="shared" si="14"/>
        <v>1</v>
      </c>
      <c r="H135">
        <v>2017</v>
      </c>
      <c r="I135">
        <v>134</v>
      </c>
      <c r="J135">
        <f t="shared" si="15"/>
        <v>0.63175375170502879</v>
      </c>
      <c r="K135">
        <f t="shared" si="16"/>
        <v>0.54433448117975636</v>
      </c>
      <c r="L135">
        <f t="shared" si="17"/>
        <v>0.49868087366128633</v>
      </c>
      <c r="M135">
        <f t="shared" si="18"/>
        <v>0.8570026107055384</v>
      </c>
      <c r="N135">
        <f t="shared" si="19"/>
        <v>-8.6573009200762399E-2</v>
      </c>
      <c r="O135">
        <f t="shared" si="20"/>
        <v>-1.3723200068605841</v>
      </c>
    </row>
    <row r="136" spans="1:15" x14ac:dyDescent="0.25">
      <c r="A136">
        <v>135</v>
      </c>
      <c r="B136">
        <v>1898000</v>
      </c>
      <c r="C136">
        <v>3</v>
      </c>
      <c r="D136">
        <v>2.5</v>
      </c>
      <c r="E136">
        <v>2750</v>
      </c>
      <c r="F136">
        <v>29129</v>
      </c>
      <c r="G136">
        <f t="shared" si="14"/>
        <v>88</v>
      </c>
      <c r="H136">
        <v>1930</v>
      </c>
      <c r="I136">
        <v>135</v>
      </c>
      <c r="J136">
        <f t="shared" si="15"/>
        <v>-8.2577872566213906E-2</v>
      </c>
      <c r="K136">
        <f t="shared" si="16"/>
        <v>-0.78100164691008556</v>
      </c>
      <c r="L136">
        <f t="shared" si="17"/>
        <v>-0.59503174742351916</v>
      </c>
      <c r="M136">
        <f t="shared" si="18"/>
        <v>-0.40790580477957961</v>
      </c>
      <c r="N136">
        <f t="shared" si="19"/>
        <v>-0.13737435283494745</v>
      </c>
      <c r="O136">
        <f t="shared" si="20"/>
        <v>2.5031396925509424</v>
      </c>
    </row>
    <row r="137" spans="1:15" x14ac:dyDescent="0.25">
      <c r="A137">
        <v>136</v>
      </c>
      <c r="B137">
        <v>1300000</v>
      </c>
      <c r="C137">
        <v>4</v>
      </c>
      <c r="D137">
        <v>4</v>
      </c>
      <c r="E137">
        <v>3240</v>
      </c>
      <c r="F137">
        <v>22651</v>
      </c>
      <c r="G137">
        <f t="shared" si="14"/>
        <v>22</v>
      </c>
      <c r="H137">
        <v>1996</v>
      </c>
      <c r="I137">
        <v>136</v>
      </c>
      <c r="J137">
        <f t="shared" si="15"/>
        <v>-0.41348985820261547</v>
      </c>
      <c r="K137">
        <f t="shared" si="16"/>
        <v>-0.11833358286516463</v>
      </c>
      <c r="L137">
        <f t="shared" si="17"/>
        <v>0.49868087366128633</v>
      </c>
      <c r="M137">
        <f t="shared" si="18"/>
        <v>-0.2128144847960392</v>
      </c>
      <c r="N137">
        <f t="shared" si="19"/>
        <v>-0.19401653942053279</v>
      </c>
      <c r="O137">
        <f t="shared" si="20"/>
        <v>-0.43686421734745695</v>
      </c>
    </row>
    <row r="138" spans="1:15" x14ac:dyDescent="0.25">
      <c r="A138">
        <v>137</v>
      </c>
      <c r="B138">
        <v>15000000</v>
      </c>
      <c r="C138">
        <v>5</v>
      </c>
      <c r="D138">
        <v>6.75</v>
      </c>
      <c r="E138">
        <v>15975</v>
      </c>
      <c r="F138">
        <v>50397</v>
      </c>
      <c r="G138">
        <f t="shared" si="14"/>
        <v>13</v>
      </c>
      <c r="H138">
        <v>2005</v>
      </c>
      <c r="I138">
        <v>137</v>
      </c>
      <c r="J138">
        <f t="shared" si="15"/>
        <v>7.1676041271129378</v>
      </c>
      <c r="K138">
        <f t="shared" si="16"/>
        <v>0.54433448117975636</v>
      </c>
      <c r="L138">
        <f t="shared" si="17"/>
        <v>2.5038206789834301</v>
      </c>
      <c r="M138">
        <f t="shared" si="18"/>
        <v>4.8575691070210771</v>
      </c>
      <c r="N138">
        <f t="shared" si="19"/>
        <v>4.858829370753924E-2</v>
      </c>
      <c r="O138">
        <f t="shared" si="20"/>
        <v>-0.8377738414245115</v>
      </c>
    </row>
    <row r="139" spans="1:15" x14ac:dyDescent="0.25">
      <c r="A139">
        <v>138</v>
      </c>
      <c r="B139">
        <v>1988888</v>
      </c>
      <c r="C139">
        <v>4</v>
      </c>
      <c r="D139">
        <v>2</v>
      </c>
      <c r="E139">
        <v>2000</v>
      </c>
      <c r="F139">
        <v>41831</v>
      </c>
      <c r="G139">
        <f t="shared" si="14"/>
        <v>62</v>
      </c>
      <c r="H139">
        <v>1956</v>
      </c>
      <c r="I139">
        <v>138</v>
      </c>
      <c r="J139">
        <f t="shared" si="15"/>
        <v>-3.228367766567667E-2</v>
      </c>
      <c r="K139">
        <f t="shared" si="16"/>
        <v>-0.11833358286516463</v>
      </c>
      <c r="L139">
        <f t="shared" si="17"/>
        <v>-0.9596026211184544</v>
      </c>
      <c r="M139">
        <f t="shared" si="18"/>
        <v>-0.70651496801969249</v>
      </c>
      <c r="N139">
        <f t="shared" si="19"/>
        <v>-2.6310898989608634E-2</v>
      </c>
      <c r="O139">
        <f t="shared" si="20"/>
        <v>1.3449563341061186</v>
      </c>
    </row>
    <row r="140" spans="1:15" x14ac:dyDescent="0.25">
      <c r="A140">
        <v>139</v>
      </c>
      <c r="B140">
        <v>2880000</v>
      </c>
      <c r="C140">
        <v>6</v>
      </c>
      <c r="D140">
        <v>5.5</v>
      </c>
      <c r="E140">
        <v>5970</v>
      </c>
      <c r="F140">
        <v>16206</v>
      </c>
      <c r="G140">
        <f t="shared" si="14"/>
        <v>3</v>
      </c>
      <c r="H140">
        <v>2015</v>
      </c>
      <c r="I140">
        <v>139</v>
      </c>
      <c r="J140">
        <f t="shared" si="15"/>
        <v>0.4608260904688134</v>
      </c>
      <c r="K140">
        <f t="shared" si="16"/>
        <v>1.2070025452246773</v>
      </c>
      <c r="L140">
        <f t="shared" si="17"/>
        <v>1.5923934947460918</v>
      </c>
      <c r="M140">
        <f t="shared" si="18"/>
        <v>0.87412286939797157</v>
      </c>
      <c r="N140">
        <f t="shared" si="19"/>
        <v>-0.25037018136929745</v>
      </c>
      <c r="O140">
        <f t="shared" si="20"/>
        <v>-1.2832289792879052</v>
      </c>
    </row>
    <row r="141" spans="1:15" x14ac:dyDescent="0.25">
      <c r="A141">
        <v>140</v>
      </c>
      <c r="B141">
        <v>949000</v>
      </c>
      <c r="C141">
        <v>4</v>
      </c>
      <c r="D141">
        <v>3</v>
      </c>
      <c r="E141">
        <v>2906</v>
      </c>
      <c r="F141">
        <v>8263</v>
      </c>
      <c r="G141">
        <f t="shared" si="14"/>
        <v>34</v>
      </c>
      <c r="H141">
        <v>1984</v>
      </c>
      <c r="I141">
        <v>140</v>
      </c>
      <c r="J141">
        <f t="shared" si="15"/>
        <v>-0.60772080629354674</v>
      </c>
      <c r="K141">
        <f t="shared" si="16"/>
        <v>-0.11833358286516463</v>
      </c>
      <c r="L141">
        <f t="shared" si="17"/>
        <v>-0.23046087372858401</v>
      </c>
      <c r="M141">
        <f t="shared" si="18"/>
        <v>-0.34579509882563614</v>
      </c>
      <c r="N141">
        <f t="shared" si="19"/>
        <v>-0.31982200107434594</v>
      </c>
      <c r="O141">
        <f t="shared" si="20"/>
        <v>9.7681948088615661E-2</v>
      </c>
    </row>
  </sheetData>
  <sortState ref="AP2:AR5">
    <sortCondition ref="AR2:AR5"/>
  </sortState>
  <conditionalFormatting sqref="J2:N141">
    <cfRule type="cellIs" dxfId="110" priority="73" operator="between">
      <formula>2</formula>
      <formula>3</formula>
    </cfRule>
    <cfRule type="cellIs" dxfId="109" priority="74" operator="between">
      <formula>-3</formula>
      <formula>-2</formula>
    </cfRule>
    <cfRule type="cellIs" dxfId="108" priority="75" operator="lessThan">
      <formula>-3</formula>
    </cfRule>
    <cfRule type="cellIs" dxfId="107" priority="76" operator="greaterThan">
      <formula>3</formula>
    </cfRule>
  </conditionalFormatting>
  <conditionalFormatting sqref="O2:O141">
    <cfRule type="cellIs" dxfId="106" priority="69" operator="between">
      <formula>-2</formula>
      <formula>-3</formula>
    </cfRule>
    <cfRule type="cellIs" dxfId="105" priority="70" operator="between">
      <formula>2</formula>
      <formula>3</formula>
    </cfRule>
    <cfRule type="cellIs" dxfId="104" priority="71" operator="lessThan">
      <formula>-3</formula>
    </cfRule>
    <cfRule type="cellIs" dxfId="103" priority="72" operator="greaterThan">
      <formula>3</formula>
    </cfRule>
  </conditionalFormatting>
  <conditionalFormatting sqref="AU2:AU6">
    <cfRule type="cellIs" dxfId="102" priority="33" operator="between">
      <formula>2</formula>
      <formula>3</formula>
    </cfRule>
    <cfRule type="cellIs" dxfId="101" priority="34" operator="between">
      <formula>-3</formula>
      <formula>-2</formula>
    </cfRule>
    <cfRule type="cellIs" dxfId="100" priority="35" operator="lessThan">
      <formula>-3</formula>
    </cfRule>
    <cfRule type="cellIs" dxfId="99" priority="36" operator="greaterThan">
      <formula>3</formula>
    </cfRule>
  </conditionalFormatting>
  <conditionalFormatting sqref="AR2:AR5">
    <cfRule type="cellIs" dxfId="98" priority="41" operator="between">
      <formula>2</formula>
      <formula>3</formula>
    </cfRule>
    <cfRule type="cellIs" dxfId="97" priority="42" operator="between">
      <formula>-3</formula>
      <formula>-2</formula>
    </cfRule>
    <cfRule type="cellIs" dxfId="96" priority="43" operator="lessThan">
      <formula>-3</formula>
    </cfRule>
    <cfRule type="cellIs" dxfId="95" priority="44" operator="greaterThan">
      <formula>3</formula>
    </cfRule>
  </conditionalFormatting>
  <conditionalFormatting sqref="AX2:AX5">
    <cfRule type="cellIs" dxfId="94" priority="25" operator="between">
      <formula>2</formula>
      <formula>3</formula>
    </cfRule>
    <cfRule type="cellIs" dxfId="93" priority="26" operator="between">
      <formula>-3</formula>
      <formula>-2</formula>
    </cfRule>
    <cfRule type="cellIs" dxfId="92" priority="27" operator="lessThan">
      <formula>-3</formula>
    </cfRule>
    <cfRule type="cellIs" dxfId="91" priority="28" operator="greaterThan">
      <formula>3</formula>
    </cfRule>
  </conditionalFormatting>
  <conditionalFormatting sqref="BA2:BA6">
    <cfRule type="cellIs" dxfId="90" priority="17" operator="between">
      <formula>2</formula>
      <formula>3</formula>
    </cfRule>
    <cfRule type="cellIs" dxfId="89" priority="18" operator="between">
      <formula>-3</formula>
      <formula>-2</formula>
    </cfRule>
    <cfRule type="cellIs" dxfId="88" priority="19" operator="lessThan">
      <formula>-3</formula>
    </cfRule>
    <cfRule type="cellIs" dxfId="87" priority="20" operator="greaterThan">
      <formula>3</formula>
    </cfRule>
  </conditionalFormatting>
  <conditionalFormatting sqref="BD2:BD5">
    <cfRule type="cellIs" dxfId="86" priority="9" operator="between">
      <formula>2</formula>
      <formula>3</formula>
    </cfRule>
    <cfRule type="cellIs" dxfId="85" priority="10" operator="between">
      <formula>-3</formula>
      <formula>-2</formula>
    </cfRule>
    <cfRule type="cellIs" dxfId="84" priority="11" operator="lessThan">
      <formula>-3</formula>
    </cfRule>
    <cfRule type="cellIs" dxfId="83" priority="12" operator="greaterThan">
      <formula>3</formula>
    </cfRule>
  </conditionalFormatting>
  <conditionalFormatting sqref="BG2:BG4">
    <cfRule type="cellIs" dxfId="82" priority="1" operator="between">
      <formula>-2</formula>
      <formula>-3</formula>
    </cfRule>
    <cfRule type="cellIs" dxfId="81" priority="2" operator="between">
      <formula>2</formula>
      <formula>3</formula>
    </cfRule>
    <cfRule type="cellIs" dxfId="80" priority="3" operator="lessThan">
      <formula>-3</formula>
    </cfRule>
    <cfRule type="cellIs" dxfId="79" priority="4" operator="greaterThan">
      <formula>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EE55-1929-41C8-BBB3-3B7319D7A25E}">
  <dimension ref="A1:G141"/>
  <sheetViews>
    <sheetView topLeftCell="B1" workbookViewId="0">
      <selection activeCell="G2" sqref="G2"/>
    </sheetView>
  </sheetViews>
  <sheetFormatPr defaultRowHeight="15" x14ac:dyDescent="0.25"/>
  <cols>
    <col min="16" max="16" width="13" customWidth="1"/>
  </cols>
  <sheetData>
    <row r="1" spans="1:7" x14ac:dyDescent="0.25">
      <c r="A1" t="s">
        <v>571</v>
      </c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607</v>
      </c>
    </row>
    <row r="2" spans="1:7" x14ac:dyDescent="0.25">
      <c r="A2">
        <v>1</v>
      </c>
      <c r="B2">
        <v>684500</v>
      </c>
      <c r="C2">
        <v>2</v>
      </c>
      <c r="D2">
        <v>2</v>
      </c>
      <c r="E2">
        <v>1730</v>
      </c>
      <c r="F2">
        <v>2912</v>
      </c>
      <c r="G2">
        <v>39</v>
      </c>
    </row>
    <row r="3" spans="1:7" x14ac:dyDescent="0.25">
      <c r="A3">
        <v>2</v>
      </c>
      <c r="B3">
        <v>449000</v>
      </c>
      <c r="C3">
        <v>1</v>
      </c>
      <c r="D3">
        <v>1</v>
      </c>
      <c r="E3">
        <v>810</v>
      </c>
      <c r="F3">
        <v>74992</v>
      </c>
      <c r="G3">
        <v>38</v>
      </c>
    </row>
    <row r="4" spans="1:7" x14ac:dyDescent="0.25">
      <c r="A4">
        <v>3</v>
      </c>
      <c r="B4">
        <v>2298000</v>
      </c>
      <c r="C4">
        <v>5</v>
      </c>
      <c r="D4">
        <v>3</v>
      </c>
      <c r="E4">
        <v>3530</v>
      </c>
      <c r="F4">
        <v>11984</v>
      </c>
      <c r="G4">
        <v>63</v>
      </c>
    </row>
    <row r="5" spans="1:7" x14ac:dyDescent="0.25">
      <c r="A5">
        <v>4</v>
      </c>
      <c r="B5">
        <v>2848000</v>
      </c>
      <c r="C5">
        <v>3</v>
      </c>
      <c r="D5">
        <v>3.25</v>
      </c>
      <c r="E5">
        <v>3600</v>
      </c>
      <c r="F5">
        <v>16259</v>
      </c>
      <c r="G5">
        <v>26</v>
      </c>
    </row>
    <row r="6" spans="1:7" x14ac:dyDescent="0.25">
      <c r="A6">
        <v>5</v>
      </c>
      <c r="B6">
        <v>649800</v>
      </c>
      <c r="C6">
        <v>3</v>
      </c>
      <c r="D6">
        <v>1.75</v>
      </c>
      <c r="E6">
        <v>1380</v>
      </c>
      <c r="F6">
        <v>9600</v>
      </c>
      <c r="G6">
        <v>61</v>
      </c>
    </row>
    <row r="7" spans="1:7" x14ac:dyDescent="0.25">
      <c r="A7">
        <v>6</v>
      </c>
      <c r="B7">
        <v>2500000</v>
      </c>
      <c r="C7">
        <v>4</v>
      </c>
      <c r="D7">
        <v>3</v>
      </c>
      <c r="E7">
        <v>2857</v>
      </c>
      <c r="F7">
        <v>37445</v>
      </c>
      <c r="G7">
        <v>75</v>
      </c>
    </row>
    <row r="8" spans="1:7" x14ac:dyDescent="0.25">
      <c r="A8">
        <v>7</v>
      </c>
      <c r="B8">
        <v>369900</v>
      </c>
      <c r="C8">
        <v>2</v>
      </c>
      <c r="D8">
        <v>1</v>
      </c>
      <c r="E8">
        <v>1105</v>
      </c>
      <c r="F8">
        <v>497890</v>
      </c>
      <c r="G8">
        <v>43</v>
      </c>
    </row>
    <row r="9" spans="1:7" x14ac:dyDescent="0.25">
      <c r="A9">
        <v>8</v>
      </c>
      <c r="B9">
        <v>1400000</v>
      </c>
      <c r="C9">
        <v>3</v>
      </c>
      <c r="D9">
        <v>2</v>
      </c>
      <c r="E9">
        <v>2460</v>
      </c>
      <c r="F9">
        <v>9799</v>
      </c>
      <c r="G9">
        <v>63</v>
      </c>
    </row>
    <row r="10" spans="1:7" x14ac:dyDescent="0.25">
      <c r="A10">
        <v>9</v>
      </c>
      <c r="B10">
        <v>949950</v>
      </c>
      <c r="C10">
        <v>4</v>
      </c>
      <c r="D10">
        <v>2.5</v>
      </c>
      <c r="E10">
        <v>2740</v>
      </c>
      <c r="F10">
        <v>11160</v>
      </c>
      <c r="G10">
        <v>44</v>
      </c>
    </row>
    <row r="11" spans="1:7" x14ac:dyDescent="0.25">
      <c r="A11">
        <v>10</v>
      </c>
      <c r="B11">
        <v>750000</v>
      </c>
      <c r="C11">
        <v>3</v>
      </c>
      <c r="D11">
        <v>3</v>
      </c>
      <c r="E11">
        <v>2437</v>
      </c>
      <c r="F11">
        <v>976179</v>
      </c>
      <c r="G11">
        <v>45</v>
      </c>
    </row>
    <row r="12" spans="1:7" x14ac:dyDescent="0.25">
      <c r="A12">
        <v>11</v>
      </c>
      <c r="B12">
        <v>2689950</v>
      </c>
      <c r="C12">
        <v>5</v>
      </c>
      <c r="D12">
        <v>4</v>
      </c>
      <c r="E12">
        <v>4304</v>
      </c>
      <c r="F12">
        <v>9450</v>
      </c>
      <c r="G12">
        <v>1</v>
      </c>
    </row>
    <row r="13" spans="1:7" x14ac:dyDescent="0.25">
      <c r="A13">
        <v>12</v>
      </c>
      <c r="B13">
        <v>850000</v>
      </c>
      <c r="C13">
        <v>3</v>
      </c>
      <c r="D13">
        <v>2.25</v>
      </c>
      <c r="E13">
        <v>2120</v>
      </c>
      <c r="F13">
        <v>4192</v>
      </c>
      <c r="G13">
        <v>19</v>
      </c>
    </row>
    <row r="14" spans="1:7" x14ac:dyDescent="0.25">
      <c r="A14">
        <v>13</v>
      </c>
      <c r="B14">
        <v>2350000</v>
      </c>
      <c r="C14">
        <v>6</v>
      </c>
      <c r="D14">
        <v>4</v>
      </c>
      <c r="E14">
        <v>5780</v>
      </c>
      <c r="F14">
        <v>20908</v>
      </c>
      <c r="G14">
        <v>30</v>
      </c>
    </row>
    <row r="15" spans="1:7" x14ac:dyDescent="0.25">
      <c r="A15">
        <v>14</v>
      </c>
      <c r="B15">
        <v>359000</v>
      </c>
      <c r="C15">
        <v>2</v>
      </c>
      <c r="D15">
        <v>1.75</v>
      </c>
      <c r="E15">
        <v>1001</v>
      </c>
      <c r="F15">
        <v>468270</v>
      </c>
      <c r="G15">
        <v>39</v>
      </c>
    </row>
    <row r="16" spans="1:7" x14ac:dyDescent="0.25">
      <c r="A16">
        <v>15</v>
      </c>
      <c r="B16">
        <v>888000</v>
      </c>
      <c r="C16">
        <v>3</v>
      </c>
      <c r="D16">
        <v>1.75</v>
      </c>
      <c r="E16">
        <v>1919</v>
      </c>
      <c r="F16">
        <v>8297</v>
      </c>
      <c r="G16">
        <v>50</v>
      </c>
    </row>
    <row r="17" spans="1:7" x14ac:dyDescent="0.25">
      <c r="A17">
        <v>16</v>
      </c>
      <c r="B17">
        <v>655000</v>
      </c>
      <c r="C17">
        <v>2</v>
      </c>
      <c r="D17">
        <v>1.75</v>
      </c>
      <c r="E17">
        <v>1351</v>
      </c>
      <c r="F17">
        <v>155556</v>
      </c>
      <c r="G17">
        <v>20</v>
      </c>
    </row>
    <row r="18" spans="1:7" x14ac:dyDescent="0.25">
      <c r="A18">
        <v>17</v>
      </c>
      <c r="B18">
        <v>799000</v>
      </c>
      <c r="C18">
        <v>3</v>
      </c>
      <c r="D18">
        <v>1.75</v>
      </c>
      <c r="E18">
        <v>1640</v>
      </c>
      <c r="F18">
        <v>10399</v>
      </c>
      <c r="G18">
        <v>51</v>
      </c>
    </row>
    <row r="19" spans="1:7" x14ac:dyDescent="0.25">
      <c r="A19">
        <v>18</v>
      </c>
      <c r="B19">
        <v>549000</v>
      </c>
      <c r="C19">
        <v>2</v>
      </c>
      <c r="D19">
        <v>2.25</v>
      </c>
      <c r="E19">
        <v>1750</v>
      </c>
      <c r="F19">
        <v>2634</v>
      </c>
      <c r="G19">
        <v>32</v>
      </c>
    </row>
    <row r="20" spans="1:7" x14ac:dyDescent="0.25">
      <c r="A20">
        <v>19</v>
      </c>
      <c r="B20">
        <v>1498000</v>
      </c>
      <c r="C20">
        <v>5</v>
      </c>
      <c r="D20">
        <v>3.25</v>
      </c>
      <c r="E20">
        <v>4560</v>
      </c>
      <c r="F20">
        <v>18750</v>
      </c>
      <c r="G20">
        <v>51</v>
      </c>
    </row>
    <row r="21" spans="1:7" x14ac:dyDescent="0.25">
      <c r="A21">
        <v>20</v>
      </c>
      <c r="B21">
        <v>999950</v>
      </c>
      <c r="C21">
        <v>4</v>
      </c>
      <c r="D21">
        <v>3</v>
      </c>
      <c r="E21">
        <v>3400</v>
      </c>
      <c r="F21">
        <v>13062</v>
      </c>
      <c r="G21">
        <v>36</v>
      </c>
    </row>
    <row r="22" spans="1:7" x14ac:dyDescent="0.25">
      <c r="A22">
        <v>21</v>
      </c>
      <c r="B22">
        <v>899000</v>
      </c>
      <c r="C22">
        <v>3</v>
      </c>
      <c r="D22">
        <v>2.5</v>
      </c>
      <c r="E22">
        <v>1970</v>
      </c>
      <c r="F22">
        <v>3502</v>
      </c>
      <c r="G22">
        <v>18</v>
      </c>
    </row>
    <row r="23" spans="1:7" x14ac:dyDescent="0.25">
      <c r="A23">
        <v>22</v>
      </c>
      <c r="B23">
        <v>949950</v>
      </c>
      <c r="C23">
        <v>6</v>
      </c>
      <c r="D23">
        <v>3</v>
      </c>
      <c r="E23">
        <v>2300</v>
      </c>
      <c r="F23">
        <v>13503</v>
      </c>
      <c r="G23">
        <v>63</v>
      </c>
    </row>
    <row r="24" spans="1:7" x14ac:dyDescent="0.25">
      <c r="A24">
        <v>23</v>
      </c>
      <c r="B24">
        <v>1490000</v>
      </c>
      <c r="C24">
        <v>3</v>
      </c>
      <c r="D24">
        <v>1.75</v>
      </c>
      <c r="E24">
        <v>2020</v>
      </c>
      <c r="F24">
        <v>8515</v>
      </c>
      <c r="G24">
        <v>57</v>
      </c>
    </row>
    <row r="25" spans="1:7" x14ac:dyDescent="0.25">
      <c r="A25">
        <v>24</v>
      </c>
      <c r="B25">
        <v>998000</v>
      </c>
      <c r="C25">
        <v>4</v>
      </c>
      <c r="D25">
        <v>2.5</v>
      </c>
      <c r="E25">
        <v>2570</v>
      </c>
      <c r="F25">
        <v>11375</v>
      </c>
      <c r="G25">
        <v>45</v>
      </c>
    </row>
    <row r="26" spans="1:7" x14ac:dyDescent="0.25">
      <c r="A26">
        <v>25</v>
      </c>
      <c r="B26">
        <v>950000</v>
      </c>
      <c r="C26">
        <v>3</v>
      </c>
      <c r="D26">
        <v>2.75</v>
      </c>
      <c r="E26">
        <v>2330</v>
      </c>
      <c r="F26">
        <v>36671</v>
      </c>
      <c r="G26">
        <v>52</v>
      </c>
    </row>
    <row r="27" spans="1:7" x14ac:dyDescent="0.25">
      <c r="A27">
        <v>26</v>
      </c>
      <c r="B27">
        <v>649950</v>
      </c>
      <c r="C27">
        <v>3</v>
      </c>
      <c r="D27">
        <v>1.75</v>
      </c>
      <c r="E27">
        <v>1400</v>
      </c>
      <c r="F27">
        <v>15000</v>
      </c>
      <c r="G27">
        <v>106</v>
      </c>
    </row>
    <row r="28" spans="1:7" x14ac:dyDescent="0.25">
      <c r="A28">
        <v>27</v>
      </c>
      <c r="B28">
        <v>835000</v>
      </c>
      <c r="C28">
        <v>3</v>
      </c>
      <c r="D28">
        <v>2</v>
      </c>
      <c r="E28">
        <v>1440</v>
      </c>
      <c r="F28">
        <v>8400</v>
      </c>
      <c r="G28">
        <v>50</v>
      </c>
    </row>
    <row r="29" spans="1:7" x14ac:dyDescent="0.25">
      <c r="A29">
        <v>28</v>
      </c>
      <c r="B29">
        <v>2836000</v>
      </c>
      <c r="C29">
        <v>4</v>
      </c>
      <c r="D29">
        <v>3.5</v>
      </c>
      <c r="E29">
        <v>4800</v>
      </c>
      <c r="F29">
        <v>10634</v>
      </c>
      <c r="G29">
        <v>9</v>
      </c>
    </row>
    <row r="30" spans="1:7" x14ac:dyDescent="0.25">
      <c r="A30">
        <v>29</v>
      </c>
      <c r="B30">
        <v>685000</v>
      </c>
      <c r="C30">
        <v>3</v>
      </c>
      <c r="D30">
        <v>2</v>
      </c>
      <c r="E30">
        <v>1430</v>
      </c>
      <c r="F30">
        <v>7464</v>
      </c>
      <c r="G30">
        <v>55</v>
      </c>
    </row>
    <row r="31" spans="1:7" x14ac:dyDescent="0.25">
      <c r="A31">
        <v>30</v>
      </c>
      <c r="B31">
        <v>765000</v>
      </c>
      <c r="C31">
        <v>3</v>
      </c>
      <c r="D31">
        <v>1.75</v>
      </c>
      <c r="E31">
        <v>1250</v>
      </c>
      <c r="F31">
        <v>8190</v>
      </c>
      <c r="G31">
        <v>52</v>
      </c>
    </row>
    <row r="32" spans="1:7" x14ac:dyDescent="0.25">
      <c r="A32">
        <v>31</v>
      </c>
      <c r="B32">
        <v>725000</v>
      </c>
      <c r="C32">
        <v>1</v>
      </c>
      <c r="D32">
        <v>1.5</v>
      </c>
      <c r="E32">
        <v>1008</v>
      </c>
      <c r="F32">
        <v>102684</v>
      </c>
      <c r="G32">
        <v>10</v>
      </c>
    </row>
    <row r="33" spans="1:7" x14ac:dyDescent="0.25">
      <c r="A33">
        <v>32</v>
      </c>
      <c r="B33">
        <v>979000</v>
      </c>
      <c r="C33">
        <v>4</v>
      </c>
      <c r="D33">
        <v>2.5</v>
      </c>
      <c r="E33">
        <v>2570</v>
      </c>
      <c r="F33">
        <v>9760</v>
      </c>
      <c r="G33">
        <v>49</v>
      </c>
    </row>
    <row r="34" spans="1:7" x14ac:dyDescent="0.25">
      <c r="A34">
        <v>33</v>
      </c>
      <c r="B34">
        <v>2895000</v>
      </c>
      <c r="C34">
        <v>5</v>
      </c>
      <c r="D34">
        <v>4.25</v>
      </c>
      <c r="E34">
        <v>5050</v>
      </c>
      <c r="F34">
        <v>15120</v>
      </c>
      <c r="G34">
        <v>1</v>
      </c>
    </row>
    <row r="35" spans="1:7" x14ac:dyDescent="0.25">
      <c r="A35">
        <v>34</v>
      </c>
      <c r="B35">
        <v>850000</v>
      </c>
      <c r="C35">
        <v>5</v>
      </c>
      <c r="D35">
        <v>2.75</v>
      </c>
      <c r="E35">
        <v>2690</v>
      </c>
      <c r="F35">
        <v>15908</v>
      </c>
      <c r="G35">
        <v>50</v>
      </c>
    </row>
    <row r="36" spans="1:7" x14ac:dyDescent="0.25">
      <c r="A36">
        <v>35</v>
      </c>
      <c r="B36">
        <v>1325000</v>
      </c>
      <c r="C36">
        <v>6</v>
      </c>
      <c r="D36">
        <v>3.5</v>
      </c>
      <c r="E36">
        <v>4140</v>
      </c>
      <c r="F36">
        <v>16491</v>
      </c>
      <c r="G36">
        <v>19</v>
      </c>
    </row>
    <row r="37" spans="1:7" x14ac:dyDescent="0.25">
      <c r="A37">
        <v>36</v>
      </c>
      <c r="B37">
        <v>2450000</v>
      </c>
      <c r="C37">
        <v>4</v>
      </c>
      <c r="D37">
        <v>4</v>
      </c>
      <c r="E37">
        <v>4850</v>
      </c>
      <c r="F37">
        <v>9123</v>
      </c>
      <c r="G37">
        <v>16</v>
      </c>
    </row>
    <row r="38" spans="1:7" x14ac:dyDescent="0.25">
      <c r="A38">
        <v>37</v>
      </c>
      <c r="B38">
        <v>829950</v>
      </c>
      <c r="C38">
        <v>3</v>
      </c>
      <c r="D38">
        <v>2.5</v>
      </c>
      <c r="E38">
        <v>2200</v>
      </c>
      <c r="F38">
        <v>7000</v>
      </c>
      <c r="G38">
        <v>44</v>
      </c>
    </row>
    <row r="39" spans="1:7" x14ac:dyDescent="0.25">
      <c r="A39">
        <v>38</v>
      </c>
      <c r="B39">
        <v>950000</v>
      </c>
      <c r="C39">
        <v>4</v>
      </c>
      <c r="D39">
        <v>2.75</v>
      </c>
      <c r="E39">
        <v>2270</v>
      </c>
      <c r="F39">
        <v>7700</v>
      </c>
      <c r="G39">
        <v>52</v>
      </c>
    </row>
    <row r="40" spans="1:7" x14ac:dyDescent="0.25">
      <c r="A40">
        <v>39</v>
      </c>
      <c r="B40">
        <v>1988000</v>
      </c>
      <c r="C40">
        <v>5</v>
      </c>
      <c r="D40">
        <v>4</v>
      </c>
      <c r="E40">
        <v>4381</v>
      </c>
      <c r="F40">
        <v>7890</v>
      </c>
      <c r="G40">
        <v>1</v>
      </c>
    </row>
    <row r="41" spans="1:7" x14ac:dyDescent="0.25">
      <c r="A41">
        <v>40</v>
      </c>
      <c r="B41">
        <v>1998000</v>
      </c>
      <c r="C41">
        <v>5</v>
      </c>
      <c r="D41">
        <v>3.25</v>
      </c>
      <c r="E41">
        <v>3770</v>
      </c>
      <c r="F41">
        <v>16362</v>
      </c>
      <c r="G41">
        <v>42</v>
      </c>
    </row>
    <row r="42" spans="1:7" x14ac:dyDescent="0.25">
      <c r="A42">
        <v>41</v>
      </c>
      <c r="B42">
        <v>1800000</v>
      </c>
      <c r="C42">
        <v>6</v>
      </c>
      <c r="D42">
        <v>3.5</v>
      </c>
      <c r="E42">
        <v>4600</v>
      </c>
      <c r="F42">
        <v>8610</v>
      </c>
      <c r="G42">
        <v>22</v>
      </c>
    </row>
    <row r="43" spans="1:7" x14ac:dyDescent="0.25">
      <c r="A43">
        <v>42</v>
      </c>
      <c r="B43">
        <v>1288000</v>
      </c>
      <c r="C43">
        <v>5</v>
      </c>
      <c r="D43">
        <v>4.25</v>
      </c>
      <c r="E43">
        <v>3770</v>
      </c>
      <c r="F43">
        <v>10949</v>
      </c>
      <c r="G43">
        <v>38</v>
      </c>
    </row>
    <row r="44" spans="1:7" x14ac:dyDescent="0.25">
      <c r="A44">
        <v>43</v>
      </c>
      <c r="B44">
        <v>769990</v>
      </c>
      <c r="C44">
        <v>3</v>
      </c>
      <c r="D44">
        <v>3.25</v>
      </c>
      <c r="E44">
        <v>2002</v>
      </c>
      <c r="F44">
        <v>1</v>
      </c>
      <c r="G44">
        <v>1</v>
      </c>
    </row>
    <row r="45" spans="1:7" x14ac:dyDescent="0.25">
      <c r="A45">
        <v>44</v>
      </c>
      <c r="B45">
        <v>2785950</v>
      </c>
      <c r="C45">
        <v>5</v>
      </c>
      <c r="D45">
        <v>4.5</v>
      </c>
      <c r="E45">
        <v>4586</v>
      </c>
      <c r="F45">
        <v>11408</v>
      </c>
      <c r="G45">
        <v>1</v>
      </c>
    </row>
    <row r="46" spans="1:7" x14ac:dyDescent="0.25">
      <c r="A46">
        <v>45</v>
      </c>
      <c r="B46">
        <v>1498000</v>
      </c>
      <c r="C46">
        <v>4</v>
      </c>
      <c r="D46">
        <v>3.25</v>
      </c>
      <c r="E46">
        <v>4380</v>
      </c>
      <c r="F46">
        <v>9186</v>
      </c>
      <c r="G46">
        <v>19</v>
      </c>
    </row>
    <row r="47" spans="1:7" x14ac:dyDescent="0.25">
      <c r="A47">
        <v>46</v>
      </c>
      <c r="B47">
        <v>2354000</v>
      </c>
      <c r="C47">
        <v>4</v>
      </c>
      <c r="D47">
        <v>2.75</v>
      </c>
      <c r="E47">
        <v>2288</v>
      </c>
      <c r="F47">
        <v>10347</v>
      </c>
      <c r="G47">
        <v>88</v>
      </c>
    </row>
    <row r="48" spans="1:7" x14ac:dyDescent="0.25">
      <c r="A48">
        <v>47</v>
      </c>
      <c r="B48">
        <v>892000</v>
      </c>
      <c r="C48">
        <v>3</v>
      </c>
      <c r="D48">
        <v>2.75</v>
      </c>
      <c r="E48">
        <v>2040</v>
      </c>
      <c r="F48">
        <v>8636</v>
      </c>
      <c r="G48">
        <v>39</v>
      </c>
    </row>
    <row r="49" spans="1:7" x14ac:dyDescent="0.25">
      <c r="A49">
        <v>48</v>
      </c>
      <c r="B49">
        <v>4800000</v>
      </c>
      <c r="C49">
        <v>5</v>
      </c>
      <c r="D49">
        <v>3.75</v>
      </c>
      <c r="E49">
        <v>5090</v>
      </c>
      <c r="F49">
        <v>30539</v>
      </c>
      <c r="G49">
        <v>36</v>
      </c>
    </row>
    <row r="50" spans="1:7" x14ac:dyDescent="0.25">
      <c r="A50">
        <v>49</v>
      </c>
      <c r="B50">
        <v>1374950</v>
      </c>
      <c r="C50">
        <v>4</v>
      </c>
      <c r="D50">
        <v>2.75</v>
      </c>
      <c r="E50">
        <v>2260</v>
      </c>
      <c r="F50">
        <v>14780</v>
      </c>
      <c r="G50">
        <v>48</v>
      </c>
    </row>
    <row r="51" spans="1:7" x14ac:dyDescent="0.25">
      <c r="A51">
        <v>50</v>
      </c>
      <c r="B51">
        <v>3588888</v>
      </c>
      <c r="C51">
        <v>6</v>
      </c>
      <c r="D51">
        <v>6</v>
      </c>
      <c r="E51">
        <v>5701</v>
      </c>
      <c r="F51">
        <v>10230</v>
      </c>
      <c r="G51">
        <v>1</v>
      </c>
    </row>
    <row r="52" spans="1:7" x14ac:dyDescent="0.25">
      <c r="A52">
        <v>51</v>
      </c>
      <c r="B52">
        <v>1208000</v>
      </c>
      <c r="C52">
        <v>2</v>
      </c>
      <c r="D52">
        <v>2.5</v>
      </c>
      <c r="E52">
        <v>1751</v>
      </c>
      <c r="F52">
        <v>105864</v>
      </c>
      <c r="G52">
        <v>10</v>
      </c>
    </row>
    <row r="53" spans="1:7" x14ac:dyDescent="0.25">
      <c r="A53">
        <v>52</v>
      </c>
      <c r="B53">
        <v>1088000</v>
      </c>
      <c r="C53">
        <v>3</v>
      </c>
      <c r="D53">
        <v>2.5</v>
      </c>
      <c r="E53">
        <v>3180</v>
      </c>
      <c r="F53">
        <v>10497</v>
      </c>
      <c r="G53">
        <v>33</v>
      </c>
    </row>
    <row r="54" spans="1:7" x14ac:dyDescent="0.25">
      <c r="A54">
        <v>53</v>
      </c>
      <c r="B54">
        <v>549950</v>
      </c>
      <c r="C54">
        <v>2</v>
      </c>
      <c r="D54">
        <v>1.75</v>
      </c>
      <c r="E54">
        <v>1320</v>
      </c>
      <c r="F54">
        <v>2175</v>
      </c>
      <c r="G54">
        <v>32</v>
      </c>
    </row>
    <row r="55" spans="1:7" x14ac:dyDescent="0.25">
      <c r="A55">
        <v>54</v>
      </c>
      <c r="B55">
        <v>3500000</v>
      </c>
      <c r="C55">
        <v>3</v>
      </c>
      <c r="D55">
        <v>3</v>
      </c>
      <c r="E55">
        <v>2740</v>
      </c>
      <c r="F55">
        <v>52307</v>
      </c>
      <c r="G55">
        <v>34</v>
      </c>
    </row>
    <row r="56" spans="1:7" x14ac:dyDescent="0.25">
      <c r="A56">
        <v>55</v>
      </c>
      <c r="B56">
        <v>3988800</v>
      </c>
      <c r="C56">
        <v>5</v>
      </c>
      <c r="D56">
        <v>5.5</v>
      </c>
      <c r="E56">
        <v>5489</v>
      </c>
      <c r="F56">
        <v>15666</v>
      </c>
      <c r="G56">
        <v>1</v>
      </c>
    </row>
    <row r="57" spans="1:7" x14ac:dyDescent="0.25">
      <c r="A57">
        <v>56</v>
      </c>
      <c r="B57">
        <v>5580000</v>
      </c>
      <c r="C57">
        <v>13</v>
      </c>
      <c r="D57">
        <v>9.25</v>
      </c>
      <c r="E57">
        <v>15360</v>
      </c>
      <c r="F57">
        <v>82328</v>
      </c>
      <c r="G57">
        <v>18</v>
      </c>
    </row>
    <row r="58" spans="1:7" x14ac:dyDescent="0.25">
      <c r="A58">
        <v>57</v>
      </c>
      <c r="B58">
        <v>5980000</v>
      </c>
      <c r="C58">
        <v>5</v>
      </c>
      <c r="D58">
        <v>5.75</v>
      </c>
      <c r="E58">
        <v>7594</v>
      </c>
      <c r="F58">
        <v>69125</v>
      </c>
      <c r="G58">
        <v>25</v>
      </c>
    </row>
    <row r="59" spans="1:7" x14ac:dyDescent="0.25">
      <c r="A59">
        <v>58</v>
      </c>
      <c r="B59">
        <v>1998888</v>
      </c>
      <c r="C59">
        <v>3</v>
      </c>
      <c r="D59">
        <v>1.5</v>
      </c>
      <c r="E59">
        <v>2520</v>
      </c>
      <c r="F59">
        <v>11273</v>
      </c>
      <c r="G59">
        <v>61</v>
      </c>
    </row>
    <row r="60" spans="1:7" x14ac:dyDescent="0.25">
      <c r="A60">
        <v>59</v>
      </c>
      <c r="B60">
        <v>2460000</v>
      </c>
      <c r="C60">
        <v>4</v>
      </c>
      <c r="D60">
        <v>2.5</v>
      </c>
      <c r="E60">
        <v>4130</v>
      </c>
      <c r="F60">
        <v>112521</v>
      </c>
      <c r="G60">
        <v>40</v>
      </c>
    </row>
    <row r="61" spans="1:7" x14ac:dyDescent="0.25">
      <c r="A61">
        <v>60</v>
      </c>
      <c r="B61">
        <v>1195000</v>
      </c>
      <c r="C61">
        <v>4</v>
      </c>
      <c r="D61">
        <v>2.25</v>
      </c>
      <c r="E61">
        <v>2812</v>
      </c>
      <c r="F61">
        <v>17411</v>
      </c>
      <c r="G61">
        <v>39</v>
      </c>
    </row>
    <row r="62" spans="1:7" x14ac:dyDescent="0.25">
      <c r="A62">
        <v>61</v>
      </c>
      <c r="B62">
        <v>2499800</v>
      </c>
      <c r="C62">
        <v>4</v>
      </c>
      <c r="D62">
        <v>4.25</v>
      </c>
      <c r="E62">
        <v>5360</v>
      </c>
      <c r="F62">
        <v>24515</v>
      </c>
      <c r="G62">
        <v>21</v>
      </c>
    </row>
    <row r="63" spans="1:7" x14ac:dyDescent="0.25">
      <c r="A63">
        <v>62</v>
      </c>
      <c r="B63">
        <v>339995</v>
      </c>
      <c r="C63">
        <v>2</v>
      </c>
      <c r="D63">
        <v>1.75</v>
      </c>
      <c r="E63">
        <v>1254</v>
      </c>
      <c r="F63">
        <v>22389</v>
      </c>
      <c r="G63">
        <v>37</v>
      </c>
    </row>
    <row r="64" spans="1:7" x14ac:dyDescent="0.25">
      <c r="A64">
        <v>63</v>
      </c>
      <c r="B64">
        <v>975000</v>
      </c>
      <c r="C64">
        <v>2</v>
      </c>
      <c r="D64">
        <v>1.75</v>
      </c>
      <c r="E64">
        <v>1474</v>
      </c>
      <c r="F64">
        <v>43078</v>
      </c>
      <c r="G64">
        <v>16</v>
      </c>
    </row>
    <row r="65" spans="1:7" x14ac:dyDescent="0.25">
      <c r="A65">
        <v>64</v>
      </c>
      <c r="B65">
        <v>3900000</v>
      </c>
      <c r="C65">
        <v>6</v>
      </c>
      <c r="D65">
        <v>6.25</v>
      </c>
      <c r="E65">
        <v>4848</v>
      </c>
      <c r="F65">
        <v>8548</v>
      </c>
      <c r="G65">
        <v>1</v>
      </c>
    </row>
    <row r="66" spans="1:7" x14ac:dyDescent="0.25">
      <c r="A66">
        <v>65</v>
      </c>
      <c r="B66">
        <v>2949995</v>
      </c>
      <c r="C66">
        <v>6</v>
      </c>
      <c r="D66">
        <v>4.5</v>
      </c>
      <c r="E66">
        <v>5761</v>
      </c>
      <c r="F66">
        <v>16511</v>
      </c>
      <c r="G66">
        <v>5</v>
      </c>
    </row>
    <row r="67" spans="1:7" x14ac:dyDescent="0.25">
      <c r="A67">
        <v>66</v>
      </c>
      <c r="B67">
        <v>1650000</v>
      </c>
      <c r="C67">
        <v>4</v>
      </c>
      <c r="D67">
        <v>3.75</v>
      </c>
      <c r="E67">
        <v>3914</v>
      </c>
      <c r="F67">
        <v>41444</v>
      </c>
      <c r="G67">
        <v>19</v>
      </c>
    </row>
    <row r="68" spans="1:7" x14ac:dyDescent="0.25">
      <c r="A68">
        <v>67</v>
      </c>
      <c r="B68">
        <v>2198800</v>
      </c>
      <c r="C68">
        <v>5</v>
      </c>
      <c r="D68">
        <v>3.25</v>
      </c>
      <c r="E68">
        <v>3850</v>
      </c>
      <c r="F68">
        <v>23172</v>
      </c>
      <c r="G68">
        <v>17</v>
      </c>
    </row>
    <row r="69" spans="1:7" x14ac:dyDescent="0.25">
      <c r="A69">
        <v>68</v>
      </c>
      <c r="B69">
        <v>2988000</v>
      </c>
      <c r="C69">
        <v>6</v>
      </c>
      <c r="D69">
        <v>4.25</v>
      </c>
      <c r="E69">
        <v>5130</v>
      </c>
      <c r="F69">
        <v>9045</v>
      </c>
      <c r="G69">
        <v>1</v>
      </c>
    </row>
    <row r="70" spans="1:7" x14ac:dyDescent="0.25">
      <c r="A70">
        <v>69</v>
      </c>
      <c r="B70">
        <v>3800000</v>
      </c>
      <c r="C70">
        <v>5</v>
      </c>
      <c r="D70">
        <v>5</v>
      </c>
      <c r="E70">
        <v>4568</v>
      </c>
      <c r="F70">
        <v>8570</v>
      </c>
      <c r="G70">
        <v>1</v>
      </c>
    </row>
    <row r="71" spans="1:7" x14ac:dyDescent="0.25">
      <c r="A71">
        <v>70</v>
      </c>
      <c r="B71">
        <v>3078950</v>
      </c>
      <c r="C71">
        <v>5</v>
      </c>
      <c r="D71">
        <v>5</v>
      </c>
      <c r="E71">
        <v>4998</v>
      </c>
      <c r="F71">
        <v>13500</v>
      </c>
      <c r="G71">
        <v>1</v>
      </c>
    </row>
    <row r="72" spans="1:7" x14ac:dyDescent="0.25">
      <c r="A72">
        <v>71</v>
      </c>
      <c r="B72">
        <v>305000</v>
      </c>
      <c r="C72">
        <v>2</v>
      </c>
      <c r="D72">
        <v>1</v>
      </c>
      <c r="E72">
        <v>889</v>
      </c>
      <c r="F72">
        <v>435710</v>
      </c>
      <c r="G72">
        <v>40</v>
      </c>
    </row>
    <row r="73" spans="1:7" x14ac:dyDescent="0.25">
      <c r="A73">
        <v>72</v>
      </c>
      <c r="B73">
        <v>2649950</v>
      </c>
      <c r="C73">
        <v>5</v>
      </c>
      <c r="D73">
        <v>5</v>
      </c>
      <c r="E73">
        <v>4309</v>
      </c>
      <c r="F73">
        <v>9137</v>
      </c>
      <c r="G73">
        <v>1</v>
      </c>
    </row>
    <row r="74" spans="1:7" x14ac:dyDescent="0.25">
      <c r="A74">
        <v>73</v>
      </c>
      <c r="B74">
        <v>707990</v>
      </c>
      <c r="C74">
        <v>2</v>
      </c>
      <c r="D74">
        <v>1.75</v>
      </c>
      <c r="E74">
        <v>1360</v>
      </c>
      <c r="F74">
        <v>1</v>
      </c>
      <c r="G74">
        <v>1</v>
      </c>
    </row>
    <row r="75" spans="1:7" x14ac:dyDescent="0.25">
      <c r="A75">
        <v>74</v>
      </c>
      <c r="B75">
        <v>3198000</v>
      </c>
      <c r="C75">
        <v>5</v>
      </c>
      <c r="D75">
        <v>5</v>
      </c>
      <c r="E75">
        <v>6200</v>
      </c>
      <c r="F75">
        <v>20056</v>
      </c>
      <c r="G75">
        <v>17</v>
      </c>
    </row>
    <row r="76" spans="1:7" x14ac:dyDescent="0.25">
      <c r="A76">
        <v>75</v>
      </c>
      <c r="B76">
        <v>1988000</v>
      </c>
      <c r="C76">
        <v>3</v>
      </c>
      <c r="D76">
        <v>3</v>
      </c>
      <c r="E76">
        <v>3390</v>
      </c>
      <c r="F76">
        <v>19833</v>
      </c>
      <c r="G76">
        <v>47</v>
      </c>
    </row>
    <row r="77" spans="1:7" x14ac:dyDescent="0.25">
      <c r="A77">
        <v>76</v>
      </c>
      <c r="B77">
        <v>1198888</v>
      </c>
      <c r="C77">
        <v>4</v>
      </c>
      <c r="D77">
        <v>3</v>
      </c>
      <c r="E77">
        <v>2620</v>
      </c>
      <c r="F77">
        <v>17418</v>
      </c>
      <c r="G77">
        <v>50</v>
      </c>
    </row>
    <row r="78" spans="1:7" x14ac:dyDescent="0.25">
      <c r="A78">
        <v>77</v>
      </c>
      <c r="B78">
        <v>675000</v>
      </c>
      <c r="C78">
        <v>4</v>
      </c>
      <c r="D78">
        <v>1.75</v>
      </c>
      <c r="E78">
        <v>1700</v>
      </c>
      <c r="F78">
        <v>8640</v>
      </c>
      <c r="G78">
        <v>63</v>
      </c>
    </row>
    <row r="79" spans="1:7" x14ac:dyDescent="0.25">
      <c r="A79">
        <v>78</v>
      </c>
      <c r="B79">
        <v>3588888</v>
      </c>
      <c r="C79">
        <v>5</v>
      </c>
      <c r="D79">
        <v>4.5</v>
      </c>
      <c r="E79">
        <v>5102</v>
      </c>
      <c r="F79">
        <v>15300</v>
      </c>
      <c r="G79">
        <v>1</v>
      </c>
    </row>
    <row r="80" spans="1:7" x14ac:dyDescent="0.25">
      <c r="A80">
        <v>79</v>
      </c>
      <c r="B80">
        <v>3498000</v>
      </c>
      <c r="C80">
        <v>6</v>
      </c>
      <c r="D80">
        <v>6</v>
      </c>
      <c r="E80">
        <v>6389</v>
      </c>
      <c r="F80">
        <v>9491</v>
      </c>
      <c r="G80">
        <v>1</v>
      </c>
    </row>
    <row r="81" spans="1:7" x14ac:dyDescent="0.25">
      <c r="A81">
        <v>80</v>
      </c>
      <c r="B81">
        <v>4588000</v>
      </c>
      <c r="C81">
        <v>6</v>
      </c>
      <c r="D81">
        <v>5.25</v>
      </c>
      <c r="E81">
        <v>8277</v>
      </c>
      <c r="F81">
        <v>45100</v>
      </c>
      <c r="G81">
        <v>9</v>
      </c>
    </row>
    <row r="82" spans="1:7" x14ac:dyDescent="0.25">
      <c r="A82">
        <v>81</v>
      </c>
      <c r="B82">
        <v>2788880</v>
      </c>
      <c r="C82">
        <v>5</v>
      </c>
      <c r="D82">
        <v>4.25</v>
      </c>
      <c r="E82">
        <v>4397</v>
      </c>
      <c r="F82">
        <v>9572</v>
      </c>
      <c r="G82">
        <v>1</v>
      </c>
    </row>
    <row r="83" spans="1:7" x14ac:dyDescent="0.25">
      <c r="A83">
        <v>82</v>
      </c>
      <c r="B83">
        <v>689888</v>
      </c>
      <c r="C83">
        <v>2</v>
      </c>
      <c r="D83">
        <v>2</v>
      </c>
      <c r="E83">
        <v>1558</v>
      </c>
      <c r="F83">
        <v>4930</v>
      </c>
      <c r="G83">
        <v>39</v>
      </c>
    </row>
    <row r="84" spans="1:7" x14ac:dyDescent="0.25">
      <c r="A84">
        <v>83</v>
      </c>
      <c r="B84">
        <v>2350000</v>
      </c>
      <c r="C84">
        <v>5</v>
      </c>
      <c r="D84">
        <v>4.5</v>
      </c>
      <c r="E84">
        <v>3800</v>
      </c>
      <c r="F84">
        <v>10000</v>
      </c>
      <c r="G84">
        <v>1</v>
      </c>
    </row>
    <row r="85" spans="1:7" x14ac:dyDescent="0.25">
      <c r="A85">
        <v>84</v>
      </c>
      <c r="B85">
        <v>985000</v>
      </c>
      <c r="C85">
        <v>4</v>
      </c>
      <c r="D85">
        <v>2.5</v>
      </c>
      <c r="E85">
        <v>2540</v>
      </c>
      <c r="F85">
        <v>8712</v>
      </c>
      <c r="G85">
        <v>35</v>
      </c>
    </row>
    <row r="86" spans="1:7" x14ac:dyDescent="0.25">
      <c r="A86">
        <v>85</v>
      </c>
      <c r="B86">
        <v>1098888</v>
      </c>
      <c r="C86">
        <v>5</v>
      </c>
      <c r="D86">
        <v>2.5</v>
      </c>
      <c r="E86">
        <v>2420</v>
      </c>
      <c r="F86">
        <v>8395</v>
      </c>
      <c r="G86">
        <v>60</v>
      </c>
    </row>
    <row r="87" spans="1:7" x14ac:dyDescent="0.25">
      <c r="A87">
        <v>86</v>
      </c>
      <c r="B87">
        <v>950000</v>
      </c>
      <c r="C87">
        <v>4</v>
      </c>
      <c r="D87">
        <v>3.75</v>
      </c>
      <c r="E87">
        <v>2750</v>
      </c>
      <c r="F87">
        <v>9315</v>
      </c>
      <c r="G87">
        <v>40</v>
      </c>
    </row>
    <row r="88" spans="1:7" x14ac:dyDescent="0.25">
      <c r="A88">
        <v>87</v>
      </c>
      <c r="B88">
        <v>1549000</v>
      </c>
      <c r="C88">
        <v>8</v>
      </c>
      <c r="D88">
        <v>4.75</v>
      </c>
      <c r="E88">
        <v>3470</v>
      </c>
      <c r="F88">
        <v>9800</v>
      </c>
      <c r="G88">
        <v>51</v>
      </c>
    </row>
    <row r="89" spans="1:7" x14ac:dyDescent="0.25">
      <c r="A89">
        <v>88</v>
      </c>
      <c r="B89">
        <v>1799000</v>
      </c>
      <c r="C89">
        <v>4</v>
      </c>
      <c r="D89">
        <v>2.5</v>
      </c>
      <c r="E89">
        <v>3560</v>
      </c>
      <c r="F89">
        <v>35719</v>
      </c>
      <c r="G89">
        <v>42</v>
      </c>
    </row>
    <row r="90" spans="1:7" x14ac:dyDescent="0.25">
      <c r="A90">
        <v>89</v>
      </c>
      <c r="B90">
        <v>365000</v>
      </c>
      <c r="C90">
        <v>2</v>
      </c>
      <c r="D90">
        <v>1</v>
      </c>
      <c r="E90">
        <v>1012</v>
      </c>
      <c r="F90">
        <v>497890</v>
      </c>
      <c r="G90">
        <v>43</v>
      </c>
    </row>
    <row r="91" spans="1:7" x14ac:dyDescent="0.25">
      <c r="A91">
        <v>90</v>
      </c>
      <c r="B91">
        <v>2495000</v>
      </c>
      <c r="C91">
        <v>5</v>
      </c>
      <c r="D91">
        <v>4.5</v>
      </c>
      <c r="E91">
        <v>4645</v>
      </c>
      <c r="F91">
        <v>8602</v>
      </c>
      <c r="G91">
        <v>1</v>
      </c>
    </row>
    <row r="92" spans="1:7" x14ac:dyDescent="0.25">
      <c r="A92">
        <v>91</v>
      </c>
      <c r="B92">
        <v>4988000</v>
      </c>
      <c r="C92">
        <v>5</v>
      </c>
      <c r="D92">
        <v>4.75</v>
      </c>
      <c r="E92">
        <v>6500</v>
      </c>
      <c r="F92">
        <v>10500</v>
      </c>
      <c r="G92">
        <v>43</v>
      </c>
    </row>
    <row r="93" spans="1:7" x14ac:dyDescent="0.25">
      <c r="A93">
        <v>92</v>
      </c>
      <c r="B93">
        <v>3499000</v>
      </c>
      <c r="C93">
        <v>5</v>
      </c>
      <c r="D93">
        <v>4.5</v>
      </c>
      <c r="E93">
        <v>7950</v>
      </c>
      <c r="F93">
        <v>26729</v>
      </c>
      <c r="G93">
        <v>13</v>
      </c>
    </row>
    <row r="94" spans="1:7" x14ac:dyDescent="0.25">
      <c r="A94">
        <v>93</v>
      </c>
      <c r="B94">
        <v>2725000</v>
      </c>
      <c r="C94">
        <v>5</v>
      </c>
      <c r="D94">
        <v>3.5</v>
      </c>
      <c r="E94">
        <v>5030</v>
      </c>
      <c r="F94">
        <v>20007</v>
      </c>
      <c r="G94">
        <v>54</v>
      </c>
    </row>
    <row r="95" spans="1:7" x14ac:dyDescent="0.25">
      <c r="A95">
        <v>94</v>
      </c>
      <c r="B95">
        <v>750000</v>
      </c>
      <c r="C95">
        <v>6</v>
      </c>
      <c r="D95">
        <v>2.75</v>
      </c>
      <c r="E95">
        <v>2480</v>
      </c>
      <c r="F95">
        <v>8732</v>
      </c>
      <c r="G95">
        <v>54</v>
      </c>
    </row>
    <row r="96" spans="1:7" x14ac:dyDescent="0.25">
      <c r="A96">
        <v>95</v>
      </c>
      <c r="B96">
        <v>1695000</v>
      </c>
      <c r="C96">
        <v>4</v>
      </c>
      <c r="D96">
        <v>3.5</v>
      </c>
      <c r="E96">
        <v>4987</v>
      </c>
      <c r="F96">
        <v>31623</v>
      </c>
      <c r="G96">
        <v>19</v>
      </c>
    </row>
    <row r="97" spans="1:7" x14ac:dyDescent="0.25">
      <c r="A97">
        <v>96</v>
      </c>
      <c r="B97">
        <v>908000</v>
      </c>
      <c r="C97">
        <v>4</v>
      </c>
      <c r="D97">
        <v>2.75</v>
      </c>
      <c r="E97">
        <v>2270</v>
      </c>
      <c r="F97">
        <v>8666</v>
      </c>
      <c r="G97">
        <v>40</v>
      </c>
    </row>
    <row r="98" spans="1:7" x14ac:dyDescent="0.25">
      <c r="A98">
        <v>97</v>
      </c>
      <c r="B98">
        <v>530000</v>
      </c>
      <c r="C98">
        <v>2</v>
      </c>
      <c r="D98">
        <v>2</v>
      </c>
      <c r="E98">
        <v>978</v>
      </c>
      <c r="F98">
        <v>102355</v>
      </c>
      <c r="G98">
        <v>29</v>
      </c>
    </row>
    <row r="99" spans="1:7" x14ac:dyDescent="0.25">
      <c r="A99">
        <v>98</v>
      </c>
      <c r="B99">
        <v>1999000</v>
      </c>
      <c r="C99">
        <v>5</v>
      </c>
      <c r="D99">
        <v>2.5</v>
      </c>
      <c r="E99">
        <v>3360</v>
      </c>
      <c r="F99">
        <v>10311</v>
      </c>
      <c r="G99">
        <v>36</v>
      </c>
    </row>
    <row r="100" spans="1:7" x14ac:dyDescent="0.25">
      <c r="A100">
        <v>99</v>
      </c>
      <c r="B100">
        <v>1690000</v>
      </c>
      <c r="C100">
        <v>4</v>
      </c>
      <c r="D100">
        <v>2.25</v>
      </c>
      <c r="E100">
        <v>2340</v>
      </c>
      <c r="F100">
        <v>11275</v>
      </c>
      <c r="G100">
        <v>62</v>
      </c>
    </row>
    <row r="101" spans="1:7" x14ac:dyDescent="0.25">
      <c r="A101">
        <v>100</v>
      </c>
      <c r="B101">
        <v>698000</v>
      </c>
      <c r="C101">
        <v>5</v>
      </c>
      <c r="D101">
        <v>2.75</v>
      </c>
      <c r="E101">
        <v>3006</v>
      </c>
      <c r="F101">
        <v>267617</v>
      </c>
      <c r="G101">
        <v>35</v>
      </c>
    </row>
    <row r="102" spans="1:7" x14ac:dyDescent="0.25">
      <c r="A102">
        <v>101</v>
      </c>
      <c r="B102">
        <v>2698000</v>
      </c>
      <c r="C102">
        <v>5</v>
      </c>
      <c r="D102">
        <v>4.5</v>
      </c>
      <c r="E102">
        <v>4400</v>
      </c>
      <c r="F102">
        <v>15580</v>
      </c>
      <c r="G102">
        <v>15</v>
      </c>
    </row>
    <row r="103" spans="1:7" x14ac:dyDescent="0.25">
      <c r="A103">
        <v>102</v>
      </c>
      <c r="B103">
        <v>1399988</v>
      </c>
      <c r="C103">
        <v>4</v>
      </c>
      <c r="D103">
        <v>3</v>
      </c>
      <c r="E103">
        <v>3580</v>
      </c>
      <c r="F103">
        <v>9845</v>
      </c>
      <c r="G103">
        <v>11</v>
      </c>
    </row>
    <row r="104" spans="1:7" x14ac:dyDescent="0.25">
      <c r="A104">
        <v>103</v>
      </c>
      <c r="B104">
        <v>1500000</v>
      </c>
      <c r="C104">
        <v>4</v>
      </c>
      <c r="D104">
        <v>2.75</v>
      </c>
      <c r="E104">
        <v>2140</v>
      </c>
      <c r="F104">
        <v>21930</v>
      </c>
      <c r="G104">
        <v>57</v>
      </c>
    </row>
    <row r="105" spans="1:7" x14ac:dyDescent="0.25">
      <c r="A105">
        <v>104</v>
      </c>
      <c r="B105">
        <v>3250000</v>
      </c>
      <c r="C105">
        <v>5</v>
      </c>
      <c r="D105">
        <v>5</v>
      </c>
      <c r="E105">
        <v>6494</v>
      </c>
      <c r="F105">
        <v>11945</v>
      </c>
      <c r="G105">
        <v>11</v>
      </c>
    </row>
    <row r="106" spans="1:7" x14ac:dyDescent="0.25">
      <c r="A106">
        <v>105</v>
      </c>
      <c r="B106">
        <v>1998000</v>
      </c>
      <c r="C106">
        <v>3</v>
      </c>
      <c r="D106">
        <v>2.75</v>
      </c>
      <c r="E106">
        <v>3580</v>
      </c>
      <c r="F106">
        <v>17182</v>
      </c>
      <c r="G106">
        <v>48</v>
      </c>
    </row>
    <row r="107" spans="1:7" x14ac:dyDescent="0.25">
      <c r="A107">
        <v>106</v>
      </c>
      <c r="B107">
        <v>379800</v>
      </c>
      <c r="C107">
        <v>2</v>
      </c>
      <c r="D107">
        <v>1.5</v>
      </c>
      <c r="E107">
        <v>1018</v>
      </c>
      <c r="F107">
        <v>92784</v>
      </c>
      <c r="G107">
        <v>48</v>
      </c>
    </row>
    <row r="108" spans="1:7" x14ac:dyDescent="0.25">
      <c r="A108">
        <v>107</v>
      </c>
      <c r="B108">
        <v>1479800</v>
      </c>
      <c r="C108">
        <v>5</v>
      </c>
      <c r="D108">
        <v>4.5</v>
      </c>
      <c r="E108">
        <v>3770</v>
      </c>
      <c r="F108">
        <v>5667</v>
      </c>
      <c r="G108">
        <v>1</v>
      </c>
    </row>
    <row r="109" spans="1:7" x14ac:dyDescent="0.25">
      <c r="A109">
        <v>108</v>
      </c>
      <c r="B109">
        <v>2750000</v>
      </c>
      <c r="C109">
        <v>4</v>
      </c>
      <c r="D109">
        <v>4.25</v>
      </c>
      <c r="E109">
        <v>6340</v>
      </c>
      <c r="F109">
        <v>8740</v>
      </c>
      <c r="G109">
        <v>10</v>
      </c>
    </row>
    <row r="110" spans="1:7" x14ac:dyDescent="0.25">
      <c r="A110">
        <v>109</v>
      </c>
      <c r="B110">
        <v>1350000</v>
      </c>
      <c r="C110">
        <v>3</v>
      </c>
      <c r="D110">
        <v>2.5</v>
      </c>
      <c r="E110">
        <v>3030</v>
      </c>
      <c r="F110">
        <v>8662</v>
      </c>
      <c r="G110">
        <v>31</v>
      </c>
    </row>
    <row r="111" spans="1:7" x14ac:dyDescent="0.25">
      <c r="A111">
        <v>110</v>
      </c>
      <c r="B111">
        <v>3699000</v>
      </c>
      <c r="C111">
        <v>5</v>
      </c>
      <c r="D111">
        <v>5.25</v>
      </c>
      <c r="E111">
        <v>6348</v>
      </c>
      <c r="F111">
        <v>12210</v>
      </c>
      <c r="G111">
        <v>9</v>
      </c>
    </row>
    <row r="112" spans="1:7" x14ac:dyDescent="0.25">
      <c r="A112">
        <v>111</v>
      </c>
      <c r="B112">
        <v>891990</v>
      </c>
      <c r="C112">
        <v>3</v>
      </c>
      <c r="D112">
        <v>3</v>
      </c>
      <c r="E112">
        <v>1796</v>
      </c>
      <c r="F112">
        <v>1</v>
      </c>
      <c r="G112">
        <v>1</v>
      </c>
    </row>
    <row r="113" spans="1:7" x14ac:dyDescent="0.25">
      <c r="A113">
        <v>112</v>
      </c>
      <c r="B113">
        <v>3298000</v>
      </c>
      <c r="C113">
        <v>5</v>
      </c>
      <c r="D113">
        <v>4.5</v>
      </c>
      <c r="E113">
        <v>9116</v>
      </c>
      <c r="F113">
        <v>48787</v>
      </c>
      <c r="G113">
        <v>63</v>
      </c>
    </row>
    <row r="114" spans="1:7" x14ac:dyDescent="0.25">
      <c r="A114">
        <v>113</v>
      </c>
      <c r="B114">
        <v>1049000</v>
      </c>
      <c r="C114">
        <v>4</v>
      </c>
      <c r="D114">
        <v>2.5</v>
      </c>
      <c r="E114">
        <v>2150</v>
      </c>
      <c r="F114">
        <v>7707</v>
      </c>
      <c r="G114">
        <v>43</v>
      </c>
    </row>
    <row r="115" spans="1:7" x14ac:dyDescent="0.25">
      <c r="A115">
        <v>114</v>
      </c>
      <c r="B115">
        <v>9988000</v>
      </c>
      <c r="C115">
        <v>5</v>
      </c>
      <c r="D115">
        <v>5.75</v>
      </c>
      <c r="E115">
        <v>14140</v>
      </c>
      <c r="F115">
        <v>71936</v>
      </c>
      <c r="G115">
        <v>15</v>
      </c>
    </row>
    <row r="116" spans="1:7" x14ac:dyDescent="0.25">
      <c r="A116">
        <v>115</v>
      </c>
      <c r="B116">
        <v>2490000</v>
      </c>
      <c r="C116">
        <v>6</v>
      </c>
      <c r="D116">
        <v>4.5</v>
      </c>
      <c r="E116">
        <v>5400</v>
      </c>
      <c r="F116">
        <v>10500</v>
      </c>
      <c r="G116">
        <v>8</v>
      </c>
    </row>
    <row r="117" spans="1:7" x14ac:dyDescent="0.25">
      <c r="A117">
        <v>116</v>
      </c>
      <c r="B117">
        <v>3898000</v>
      </c>
      <c r="C117">
        <v>5</v>
      </c>
      <c r="D117">
        <v>4.25</v>
      </c>
      <c r="E117">
        <v>5450</v>
      </c>
      <c r="F117">
        <v>14132</v>
      </c>
      <c r="G117">
        <v>11</v>
      </c>
    </row>
    <row r="118" spans="1:7" x14ac:dyDescent="0.25">
      <c r="A118">
        <v>117</v>
      </c>
      <c r="B118">
        <v>799000</v>
      </c>
      <c r="C118">
        <v>3</v>
      </c>
      <c r="D118">
        <v>2</v>
      </c>
      <c r="E118">
        <v>1250</v>
      </c>
      <c r="F118">
        <v>7585</v>
      </c>
      <c r="G118">
        <v>53</v>
      </c>
    </row>
    <row r="119" spans="1:7" x14ac:dyDescent="0.25">
      <c r="A119">
        <v>118</v>
      </c>
      <c r="B119">
        <v>1649995</v>
      </c>
      <c r="C119">
        <v>6</v>
      </c>
      <c r="D119">
        <v>3.25</v>
      </c>
      <c r="E119">
        <v>4194</v>
      </c>
      <c r="F119">
        <v>8823</v>
      </c>
      <c r="G119">
        <v>1</v>
      </c>
    </row>
    <row r="120" spans="1:7" x14ac:dyDescent="0.25">
      <c r="A120">
        <v>119</v>
      </c>
      <c r="B120">
        <v>1239000</v>
      </c>
      <c r="C120">
        <v>8</v>
      </c>
      <c r="D120">
        <v>3.25</v>
      </c>
      <c r="E120">
        <v>3820</v>
      </c>
      <c r="F120">
        <v>9223</v>
      </c>
      <c r="G120">
        <v>60</v>
      </c>
    </row>
    <row r="121" spans="1:7" x14ac:dyDescent="0.25">
      <c r="A121">
        <v>120</v>
      </c>
      <c r="B121">
        <v>4500000</v>
      </c>
      <c r="C121">
        <v>4</v>
      </c>
      <c r="D121">
        <v>3</v>
      </c>
      <c r="E121">
        <v>5060</v>
      </c>
      <c r="F121">
        <v>47153</v>
      </c>
      <c r="G121">
        <v>34</v>
      </c>
    </row>
    <row r="122" spans="1:7" x14ac:dyDescent="0.25">
      <c r="A122">
        <v>121</v>
      </c>
      <c r="B122">
        <v>1649999</v>
      </c>
      <c r="C122">
        <v>5</v>
      </c>
      <c r="D122">
        <v>3.75</v>
      </c>
      <c r="E122">
        <v>3982</v>
      </c>
      <c r="F122">
        <v>34830</v>
      </c>
      <c r="G122">
        <v>56</v>
      </c>
    </row>
    <row r="123" spans="1:7" x14ac:dyDescent="0.25">
      <c r="A123">
        <v>122</v>
      </c>
      <c r="B123">
        <v>2100000</v>
      </c>
      <c r="C123">
        <v>4</v>
      </c>
      <c r="D123">
        <v>3.25</v>
      </c>
      <c r="E123">
        <v>4881</v>
      </c>
      <c r="F123">
        <v>47916</v>
      </c>
      <c r="G123">
        <v>35</v>
      </c>
    </row>
    <row r="124" spans="1:7" x14ac:dyDescent="0.25">
      <c r="A124">
        <v>123</v>
      </c>
      <c r="B124">
        <v>1649000</v>
      </c>
      <c r="C124">
        <v>5</v>
      </c>
      <c r="D124">
        <v>3</v>
      </c>
      <c r="E124">
        <v>3970</v>
      </c>
      <c r="F124">
        <v>24011</v>
      </c>
      <c r="G124">
        <v>38</v>
      </c>
    </row>
    <row r="125" spans="1:7" x14ac:dyDescent="0.25">
      <c r="A125">
        <v>124</v>
      </c>
      <c r="B125">
        <v>625000</v>
      </c>
      <c r="C125">
        <v>3</v>
      </c>
      <c r="D125">
        <v>1.75</v>
      </c>
      <c r="E125">
        <v>1180</v>
      </c>
      <c r="F125">
        <v>12400</v>
      </c>
      <c r="G125">
        <v>52</v>
      </c>
    </row>
    <row r="126" spans="1:7" x14ac:dyDescent="0.25">
      <c r="A126">
        <v>125</v>
      </c>
      <c r="B126">
        <v>2398000</v>
      </c>
      <c r="C126">
        <v>5</v>
      </c>
      <c r="D126">
        <v>4.5</v>
      </c>
      <c r="E126">
        <v>5300</v>
      </c>
      <c r="F126">
        <v>33150</v>
      </c>
      <c r="G126">
        <v>48</v>
      </c>
    </row>
    <row r="127" spans="1:7" x14ac:dyDescent="0.25">
      <c r="A127">
        <v>126</v>
      </c>
      <c r="B127">
        <v>2745000</v>
      </c>
      <c r="C127">
        <v>5</v>
      </c>
      <c r="D127">
        <v>5.25</v>
      </c>
      <c r="E127">
        <v>8058</v>
      </c>
      <c r="F127">
        <v>63160</v>
      </c>
      <c r="G127">
        <v>42</v>
      </c>
    </row>
    <row r="128" spans="1:7" x14ac:dyDescent="0.25">
      <c r="A128">
        <v>127</v>
      </c>
      <c r="B128">
        <v>1850000</v>
      </c>
      <c r="C128">
        <v>4</v>
      </c>
      <c r="D128">
        <v>3.25</v>
      </c>
      <c r="E128">
        <v>4070</v>
      </c>
      <c r="F128">
        <v>9768</v>
      </c>
      <c r="G128">
        <v>20</v>
      </c>
    </row>
    <row r="129" spans="1:7" x14ac:dyDescent="0.25">
      <c r="A129">
        <v>128</v>
      </c>
      <c r="B129">
        <v>1250000</v>
      </c>
      <c r="C129">
        <v>5</v>
      </c>
      <c r="D129">
        <v>4.25</v>
      </c>
      <c r="E129">
        <v>2570</v>
      </c>
      <c r="F129">
        <v>31222</v>
      </c>
      <c r="G129">
        <v>53</v>
      </c>
    </row>
    <row r="130" spans="1:7" x14ac:dyDescent="0.25">
      <c r="A130">
        <v>129</v>
      </c>
      <c r="B130">
        <v>1575000</v>
      </c>
      <c r="C130">
        <v>4</v>
      </c>
      <c r="D130">
        <v>3.5</v>
      </c>
      <c r="E130">
        <v>2768</v>
      </c>
      <c r="F130">
        <v>20971</v>
      </c>
      <c r="G130">
        <v>28</v>
      </c>
    </row>
    <row r="131" spans="1:7" x14ac:dyDescent="0.25">
      <c r="A131">
        <v>130</v>
      </c>
      <c r="B131">
        <v>769000</v>
      </c>
      <c r="C131">
        <v>3</v>
      </c>
      <c r="D131">
        <v>1.75</v>
      </c>
      <c r="E131">
        <v>1680</v>
      </c>
      <c r="F131">
        <v>18000</v>
      </c>
      <c r="G131">
        <v>59</v>
      </c>
    </row>
    <row r="132" spans="1:7" x14ac:dyDescent="0.25">
      <c r="A132">
        <v>131</v>
      </c>
      <c r="B132">
        <v>6888000</v>
      </c>
      <c r="C132">
        <v>6</v>
      </c>
      <c r="D132">
        <v>6.5</v>
      </c>
      <c r="E132">
        <v>10088</v>
      </c>
      <c r="F132">
        <v>131244</v>
      </c>
      <c r="G132">
        <v>17</v>
      </c>
    </row>
    <row r="133" spans="1:7" x14ac:dyDescent="0.25">
      <c r="A133">
        <v>132</v>
      </c>
      <c r="B133">
        <v>1495555</v>
      </c>
      <c r="C133">
        <v>4</v>
      </c>
      <c r="D133">
        <v>3.25</v>
      </c>
      <c r="E133">
        <v>2700</v>
      </c>
      <c r="F133">
        <v>4325</v>
      </c>
      <c r="G133">
        <v>1</v>
      </c>
    </row>
    <row r="134" spans="1:7" x14ac:dyDescent="0.25">
      <c r="A134">
        <v>133</v>
      </c>
      <c r="B134">
        <v>3488888</v>
      </c>
      <c r="C134">
        <v>5</v>
      </c>
      <c r="D134">
        <v>5</v>
      </c>
      <c r="E134">
        <v>6369</v>
      </c>
      <c r="F134">
        <v>35718</v>
      </c>
      <c r="G134">
        <v>1</v>
      </c>
    </row>
    <row r="135" spans="1:7" x14ac:dyDescent="0.25">
      <c r="A135">
        <v>134</v>
      </c>
      <c r="B135">
        <v>3188888</v>
      </c>
      <c r="C135">
        <v>5</v>
      </c>
      <c r="D135">
        <v>4</v>
      </c>
      <c r="E135">
        <v>5927</v>
      </c>
      <c r="F135">
        <v>34939</v>
      </c>
      <c r="G135">
        <v>1</v>
      </c>
    </row>
    <row r="136" spans="1:7" x14ac:dyDescent="0.25">
      <c r="A136">
        <v>135</v>
      </c>
      <c r="B136">
        <v>1898000</v>
      </c>
      <c r="C136">
        <v>3</v>
      </c>
      <c r="D136">
        <v>2.5</v>
      </c>
      <c r="E136">
        <v>2750</v>
      </c>
      <c r="F136">
        <v>29129</v>
      </c>
      <c r="G136">
        <v>88</v>
      </c>
    </row>
    <row r="137" spans="1:7" x14ac:dyDescent="0.25">
      <c r="A137">
        <v>136</v>
      </c>
      <c r="B137">
        <v>1300000</v>
      </c>
      <c r="C137">
        <v>4</v>
      </c>
      <c r="D137">
        <v>4</v>
      </c>
      <c r="E137">
        <v>3240</v>
      </c>
      <c r="F137">
        <v>22651</v>
      </c>
      <c r="G137">
        <v>22</v>
      </c>
    </row>
    <row r="138" spans="1:7" x14ac:dyDescent="0.25">
      <c r="A138">
        <v>137</v>
      </c>
      <c r="B138">
        <v>15000000</v>
      </c>
      <c r="C138">
        <v>5</v>
      </c>
      <c r="D138">
        <v>6.75</v>
      </c>
      <c r="E138">
        <v>15975</v>
      </c>
      <c r="F138">
        <v>50397</v>
      </c>
      <c r="G138">
        <v>13</v>
      </c>
    </row>
    <row r="139" spans="1:7" x14ac:dyDescent="0.25">
      <c r="A139">
        <v>138</v>
      </c>
      <c r="B139">
        <v>1988888</v>
      </c>
      <c r="C139">
        <v>4</v>
      </c>
      <c r="D139">
        <v>2</v>
      </c>
      <c r="E139">
        <v>2000</v>
      </c>
      <c r="F139">
        <v>41831</v>
      </c>
      <c r="G139">
        <v>62</v>
      </c>
    </row>
    <row r="140" spans="1:7" x14ac:dyDescent="0.25">
      <c r="A140">
        <v>139</v>
      </c>
      <c r="B140">
        <v>2880000</v>
      </c>
      <c r="C140">
        <v>6</v>
      </c>
      <c r="D140">
        <v>5.5</v>
      </c>
      <c r="E140">
        <v>5970</v>
      </c>
      <c r="F140">
        <v>16206</v>
      </c>
      <c r="G140">
        <v>3</v>
      </c>
    </row>
    <row r="141" spans="1:7" x14ac:dyDescent="0.25">
      <c r="A141">
        <v>140</v>
      </c>
      <c r="B141">
        <v>949000</v>
      </c>
      <c r="C141">
        <v>4</v>
      </c>
      <c r="D141">
        <v>3</v>
      </c>
      <c r="E141">
        <v>2906</v>
      </c>
      <c r="F141">
        <v>8263</v>
      </c>
      <c r="G141">
        <v>34</v>
      </c>
    </row>
  </sheetData>
  <autoFilter ref="A1:P141" xr:uid="{7636FE5C-7D08-4391-9126-428D7C2EE44F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97B3-AF12-4317-ACF8-DDC6A796399C}">
  <dimension ref="A1:G16"/>
  <sheetViews>
    <sheetView workbookViewId="0">
      <selection activeCell="D15" sqref="D15"/>
    </sheetView>
  </sheetViews>
  <sheetFormatPr defaultRowHeight="15" x14ac:dyDescent="0.25"/>
  <cols>
    <col min="1" max="1" width="11" customWidth="1"/>
    <col min="2" max="2" width="14" bestFit="1" customWidth="1"/>
    <col min="5" max="5" width="14.85546875" customWidth="1"/>
    <col min="6" max="6" width="12.28515625" bestFit="1" customWidth="1"/>
  </cols>
  <sheetData>
    <row r="1" spans="1:7" x14ac:dyDescent="0.25">
      <c r="A1" t="s">
        <v>611</v>
      </c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607</v>
      </c>
    </row>
    <row r="2" spans="1:7" x14ac:dyDescent="0.25">
      <c r="A2" t="s">
        <v>598</v>
      </c>
      <c r="B2" s="18">
        <f>+B4-(2*B$10)</f>
        <v>-3374152.4391151872</v>
      </c>
      <c r="C2" s="19">
        <f t="shared" ref="B2:G3" si="0">+C4-(2*C$10)</f>
        <v>-0.3485820027981501</v>
      </c>
      <c r="D2" s="19">
        <f t="shared" si="0"/>
        <v>-0.79835489626758394</v>
      </c>
      <c r="E2" s="18">
        <f t="shared" si="0"/>
        <v>-3760.4185863582497</v>
      </c>
      <c r="F2" s="18">
        <f t="shared" si="0"/>
        <v>-298261.06136910734</v>
      </c>
      <c r="G2" s="20">
        <f t="shared" si="0"/>
        <v>-35.539706353966686</v>
      </c>
    </row>
    <row r="3" spans="1:7" x14ac:dyDescent="0.25">
      <c r="A3" t="s">
        <v>599</v>
      </c>
      <c r="B3" s="18">
        <f t="shared" si="0"/>
        <v>-1567025.3903625056</v>
      </c>
      <c r="C3" s="19">
        <f t="shared" si="0"/>
        <v>1.1604691409917094</v>
      </c>
      <c r="D3" s="19">
        <f t="shared" si="0"/>
        <v>0.57312054534542023</v>
      </c>
      <c r="E3" s="18">
        <f t="shared" si="0"/>
        <v>-1248.7742956674047</v>
      </c>
      <c r="F3" s="18">
        <f t="shared" si="0"/>
        <v>-183894.00757940489</v>
      </c>
      <c r="G3" s="20">
        <f t="shared" si="0"/>
        <v>-13.090756616930172</v>
      </c>
    </row>
    <row r="4" spans="1:7" x14ac:dyDescent="0.25">
      <c r="A4" t="s">
        <v>600</v>
      </c>
      <c r="B4" s="18">
        <f t="shared" ref="B4:G4" si="1">B5-B$10</f>
        <v>240101.65839017578</v>
      </c>
      <c r="C4" s="19">
        <f t="shared" si="1"/>
        <v>2.6695202847815693</v>
      </c>
      <c r="D4" s="19">
        <f t="shared" si="1"/>
        <v>1.9445959869584244</v>
      </c>
      <c r="E4" s="18">
        <f t="shared" si="1"/>
        <v>1262.8699950234404</v>
      </c>
      <c r="F4" s="18">
        <f t="shared" si="1"/>
        <v>-69526.953789702442</v>
      </c>
      <c r="G4" s="20">
        <f t="shared" si="1"/>
        <v>9.3581931201063426</v>
      </c>
    </row>
    <row r="5" spans="1:7" x14ac:dyDescent="0.25">
      <c r="A5" t="s">
        <v>597</v>
      </c>
      <c r="B5" s="18">
        <f>AVERAGE('Z-Score'!B2:B141)</f>
        <v>2047228.7071428571</v>
      </c>
      <c r="C5" s="19">
        <f>AVERAGE('Z-Score'!C2:C141)</f>
        <v>4.1785714285714288</v>
      </c>
      <c r="D5" s="19">
        <f>AVERAGE('Z-Score'!D2:D141)</f>
        <v>3.3160714285714286</v>
      </c>
      <c r="E5" s="18">
        <f>AVERAGE('Z-Score'!E2:E141)</f>
        <v>3774.5142857142855</v>
      </c>
      <c r="F5" s="18">
        <f>AVERAGE('Z-Score'!F2:F141)</f>
        <v>44840.1</v>
      </c>
      <c r="G5" s="20">
        <f>AVERAGE('Z-Score'!G2:G141)</f>
        <v>31.807142857142857</v>
      </c>
    </row>
    <row r="6" spans="1:7" x14ac:dyDescent="0.25">
      <c r="A6" t="s">
        <v>594</v>
      </c>
      <c r="B6" s="18">
        <f t="shared" ref="B6:G6" si="2">+B5+B10</f>
        <v>3854355.7558955383</v>
      </c>
      <c r="C6" s="19">
        <f t="shared" si="2"/>
        <v>5.6876225723612883</v>
      </c>
      <c r="D6" s="19">
        <f t="shared" si="2"/>
        <v>4.6875468701844323</v>
      </c>
      <c r="E6" s="18">
        <f t="shared" si="2"/>
        <v>6286.1585764051306</v>
      </c>
      <c r="F6" s="18">
        <f t="shared" si="2"/>
        <v>159207.15378970245</v>
      </c>
      <c r="G6" s="20">
        <f t="shared" si="2"/>
        <v>54.256092594179371</v>
      </c>
    </row>
    <row r="7" spans="1:7" x14ac:dyDescent="0.25">
      <c r="A7" t="s">
        <v>595</v>
      </c>
      <c r="B7" s="18">
        <f t="shared" ref="B7:G7" si="3">+B5+(2*B10)</f>
        <v>5661482.8046482196</v>
      </c>
      <c r="C7" s="19">
        <f t="shared" si="3"/>
        <v>7.1966737161511478</v>
      </c>
      <c r="D7" s="19">
        <f t="shared" si="3"/>
        <v>6.0590223117974364</v>
      </c>
      <c r="E7" s="18">
        <f t="shared" si="3"/>
        <v>8797.8028670959757</v>
      </c>
      <c r="F7" s="18">
        <f t="shared" si="3"/>
        <v>273574.20757940487</v>
      </c>
      <c r="G7" s="20">
        <f t="shared" si="3"/>
        <v>76.705042331215878</v>
      </c>
    </row>
    <row r="8" spans="1:7" x14ac:dyDescent="0.25">
      <c r="A8" t="s">
        <v>596</v>
      </c>
      <c r="B8" s="18">
        <f t="shared" ref="B8:G8" si="4">B5+(3*B10)</f>
        <v>7468609.853400901</v>
      </c>
      <c r="C8" s="19">
        <f t="shared" si="4"/>
        <v>8.7057248599410073</v>
      </c>
      <c r="D8" s="19">
        <f t="shared" si="4"/>
        <v>7.4304977534104406</v>
      </c>
      <c r="E8" s="18">
        <f t="shared" si="4"/>
        <v>11309.447157786821</v>
      </c>
      <c r="F8" s="18">
        <f t="shared" si="4"/>
        <v>387941.26136910729</v>
      </c>
      <c r="G8" s="20">
        <f t="shared" si="4"/>
        <v>99.153992068252393</v>
      </c>
    </row>
    <row r="10" spans="1:7" x14ac:dyDescent="0.25">
      <c r="A10" t="s">
        <v>601</v>
      </c>
      <c r="B10" s="20">
        <f>_xlfn.STDEV.S('Z-Score'!B2:B141)</f>
        <v>1807127.0487526814</v>
      </c>
      <c r="C10" s="20">
        <f>_xlfn.STDEV.S('Z-Score'!C2:C141)</f>
        <v>1.5090511437898597</v>
      </c>
      <c r="D10" s="20">
        <f>_xlfn.STDEV.S('Z-Score'!D2:D141)</f>
        <v>1.3714754416130042</v>
      </c>
      <c r="E10" s="20">
        <f>_xlfn.STDEV.S('Z-Score'!E2:E141)</f>
        <v>2511.6442906908451</v>
      </c>
      <c r="F10" s="20">
        <f>_xlfn.STDEV.S('Z-Score'!F2:F141)</f>
        <v>114367.05378970245</v>
      </c>
      <c r="G10" s="20">
        <f>_xlfn.STDEV.S('Z-Score'!G2:G141)</f>
        <v>22.448949737036514</v>
      </c>
    </row>
    <row r="12" spans="1:7" x14ac:dyDescent="0.25">
      <c r="A12" t="s">
        <v>648</v>
      </c>
      <c r="B12" s="18">
        <f>_xlfn.QUARTILE.INC('Z-Score'!B2:B141,1)</f>
        <v>897250</v>
      </c>
      <c r="C12" s="21">
        <f>_xlfn.QUARTILE.INC('Z-Score'!C2:C141,1)</f>
        <v>3</v>
      </c>
      <c r="D12">
        <f>_xlfn.QUARTILE.INC('Z-Score'!D2:D141,1)</f>
        <v>2.5</v>
      </c>
      <c r="E12">
        <f>_xlfn.QUARTILE.INC('Z-Score'!E2:E141,1)</f>
        <v>2135</v>
      </c>
      <c r="F12">
        <f>_xlfn.QUARTILE.INC('Z-Score'!F2:F141,1)</f>
        <v>8989.5</v>
      </c>
      <c r="G12" s="20">
        <f>_xlfn.QUARTILE.INC('Z-Score'!G2:G141,1)</f>
        <v>11</v>
      </c>
    </row>
    <row r="13" spans="1:7" x14ac:dyDescent="0.25">
      <c r="A13" t="s">
        <v>650</v>
      </c>
      <c r="B13" s="18">
        <f>_xlfn.QUARTILE.INC('Z-Score'!B2:B141,3)</f>
        <v>2730000</v>
      </c>
      <c r="C13" s="21">
        <f>_xlfn.QUARTILE.INC('Z-Score'!C2:C141,3)</f>
        <v>5</v>
      </c>
      <c r="D13">
        <f>_xlfn.QUARTILE.INC('Z-Score'!D2:D141,3)</f>
        <v>4.25</v>
      </c>
      <c r="E13">
        <f>_xlfn.QUARTILE.INC('Z-Score'!E2:E141,3)</f>
        <v>4857.75</v>
      </c>
      <c r="F13">
        <f>_xlfn.QUARTILE.INC('Z-Score'!F2:F141,3)</f>
        <v>31322.25</v>
      </c>
      <c r="G13" s="20">
        <f>_xlfn.QUARTILE.INC('Z-Score'!G2:G141,3)</f>
        <v>49.25</v>
      </c>
    </row>
    <row r="14" spans="1:7" x14ac:dyDescent="0.25">
      <c r="A14" t="s">
        <v>649</v>
      </c>
      <c r="B14" s="18">
        <f>B13-B12</f>
        <v>1832750</v>
      </c>
      <c r="C14" s="21">
        <f>C13-C12</f>
        <v>2</v>
      </c>
      <c r="D14">
        <f t="shared" ref="D14:G14" si="5">D13-D12</f>
        <v>1.75</v>
      </c>
      <c r="E14">
        <f t="shared" si="5"/>
        <v>2722.75</v>
      </c>
      <c r="F14">
        <f t="shared" si="5"/>
        <v>22332.75</v>
      </c>
      <c r="G14" s="20">
        <f t="shared" si="5"/>
        <v>38.25</v>
      </c>
    </row>
    <row r="15" spans="1:7" x14ac:dyDescent="0.25">
      <c r="A15" t="s">
        <v>654</v>
      </c>
      <c r="B15" s="22">
        <f>+B12-(B14*1.5)</f>
        <v>-1851875</v>
      </c>
      <c r="C15" s="22">
        <f>+C12-(C14*1.5)</f>
        <v>0</v>
      </c>
      <c r="D15" s="22">
        <f>+D12-(D14*1.5)</f>
        <v>-0.125</v>
      </c>
      <c r="E15" s="22">
        <f t="shared" ref="C15:G15" si="6">+E12-(E14*1.5)</f>
        <v>-1949.125</v>
      </c>
      <c r="F15" s="22">
        <f t="shared" si="6"/>
        <v>-24509.625</v>
      </c>
      <c r="G15" s="22">
        <f t="shared" si="6"/>
        <v>-46.375</v>
      </c>
    </row>
    <row r="16" spans="1:7" x14ac:dyDescent="0.25">
      <c r="A16" t="s">
        <v>655</v>
      </c>
      <c r="B16" s="22">
        <f>+B13+(B14*1.5)</f>
        <v>5479125</v>
      </c>
      <c r="C16" s="22">
        <f t="shared" ref="C16:G16" si="7">+C13+(C14*1.5)</f>
        <v>8</v>
      </c>
      <c r="D16" s="22">
        <f t="shared" si="7"/>
        <v>6.875</v>
      </c>
      <c r="E16" s="22">
        <f t="shared" si="7"/>
        <v>8941.875</v>
      </c>
      <c r="F16" s="22">
        <f t="shared" si="7"/>
        <v>64821.375</v>
      </c>
      <c r="G16" s="22">
        <f t="shared" si="7"/>
        <v>106.625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E759-C455-43D9-8A7B-E4C634265557}">
  <dimension ref="A1:B19"/>
  <sheetViews>
    <sheetView workbookViewId="0">
      <selection activeCell="D21" sqref="D21"/>
    </sheetView>
  </sheetViews>
  <sheetFormatPr defaultRowHeight="15" x14ac:dyDescent="0.25"/>
  <cols>
    <col min="1" max="1" width="23.28515625" bestFit="1" customWidth="1"/>
    <col min="2" max="2" width="13.28515625" bestFit="1" customWidth="1"/>
  </cols>
  <sheetData>
    <row r="1" spans="1:2" x14ac:dyDescent="0.25">
      <c r="A1" s="4" t="s">
        <v>7</v>
      </c>
      <c r="B1" s="4"/>
    </row>
    <row r="2" spans="1:2" x14ac:dyDescent="0.25">
      <c r="A2" s="7" t="s">
        <v>574</v>
      </c>
      <c r="B2" s="23">
        <v>2047228.7071428571</v>
      </c>
    </row>
    <row r="3" spans="1:2" ht="15.75" thickBot="1" x14ac:dyDescent="0.3">
      <c r="A3" s="2" t="s">
        <v>666</v>
      </c>
      <c r="B3" s="2">
        <v>196666.24945664313</v>
      </c>
    </row>
    <row r="4" spans="1:2" x14ac:dyDescent="0.25">
      <c r="A4" t="s">
        <v>608</v>
      </c>
      <c r="B4" s="22">
        <f>B2-B3</f>
        <v>1850562.457686214</v>
      </c>
    </row>
    <row r="5" spans="1:2" x14ac:dyDescent="0.25">
      <c r="A5" t="s">
        <v>609</v>
      </c>
      <c r="B5" s="22">
        <f>+B2+B3</f>
        <v>2243894.9565995</v>
      </c>
    </row>
    <row r="7" spans="1:2" ht="15.75" thickBot="1" x14ac:dyDescent="0.3"/>
    <row r="8" spans="1:2" x14ac:dyDescent="0.25">
      <c r="A8" s="4" t="s">
        <v>7</v>
      </c>
      <c r="B8" s="4"/>
    </row>
    <row r="9" spans="1:2" x14ac:dyDescent="0.25">
      <c r="A9" s="7" t="s">
        <v>574</v>
      </c>
      <c r="B9" s="23">
        <v>2047228.7071428571</v>
      </c>
    </row>
    <row r="10" spans="1:2" ht="15.75" thickBot="1" x14ac:dyDescent="0.3">
      <c r="A10" s="2" t="s">
        <v>667</v>
      </c>
      <c r="B10" s="2">
        <v>252904.24398623916</v>
      </c>
    </row>
    <row r="11" spans="1:2" x14ac:dyDescent="0.25">
      <c r="A11" t="s">
        <v>608</v>
      </c>
      <c r="B11" s="22">
        <f>B9-B10</f>
        <v>1794324.4631566179</v>
      </c>
    </row>
    <row r="12" spans="1:2" x14ac:dyDescent="0.25">
      <c r="A12" t="s">
        <v>609</v>
      </c>
      <c r="B12" s="22">
        <f>+B9+B10</f>
        <v>2300132.9511290961</v>
      </c>
    </row>
    <row r="14" spans="1:2" ht="15.75" thickBot="1" x14ac:dyDescent="0.3"/>
    <row r="15" spans="1:2" x14ac:dyDescent="0.25">
      <c r="A15" s="4" t="s">
        <v>7</v>
      </c>
      <c r="B15" s="4"/>
    </row>
    <row r="16" spans="1:2" x14ac:dyDescent="0.25">
      <c r="A16" s="7" t="s">
        <v>574</v>
      </c>
      <c r="B16" s="23">
        <v>2047228.7071428571</v>
      </c>
    </row>
    <row r="17" spans="1:2" ht="15.75" thickBot="1" x14ac:dyDescent="0.3">
      <c r="A17" s="2" t="s">
        <v>668</v>
      </c>
      <c r="B17" s="2">
        <v>398879.42305456632</v>
      </c>
    </row>
    <row r="18" spans="1:2" x14ac:dyDescent="0.25">
      <c r="A18" t="s">
        <v>608</v>
      </c>
      <c r="B18" s="22">
        <f>B16-B17</f>
        <v>1648349.2840882908</v>
      </c>
    </row>
    <row r="19" spans="1:2" x14ac:dyDescent="0.25">
      <c r="A19" t="s">
        <v>609</v>
      </c>
      <c r="B19" s="22">
        <f>+B16+B17</f>
        <v>2446108.1301974235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0A38-D8D8-4FE6-83DC-35981CEF418F}">
  <dimension ref="A1:AB141"/>
  <sheetViews>
    <sheetView workbookViewId="0">
      <selection activeCell="J34" sqref="J34"/>
    </sheetView>
  </sheetViews>
  <sheetFormatPr defaultRowHeight="15" x14ac:dyDescent="0.25"/>
  <cols>
    <col min="26" max="26" width="11" customWidth="1"/>
    <col min="29" max="29" width="9.140625" customWidth="1"/>
  </cols>
  <sheetData>
    <row r="1" spans="1:8" x14ac:dyDescent="0.25">
      <c r="A1" t="s">
        <v>571</v>
      </c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13</v>
      </c>
      <c r="H1" t="s">
        <v>607</v>
      </c>
    </row>
    <row r="2" spans="1:8" x14ac:dyDescent="0.25">
      <c r="A2">
        <v>1</v>
      </c>
      <c r="B2">
        <v>684500</v>
      </c>
      <c r="C2">
        <v>2</v>
      </c>
      <c r="D2">
        <v>2</v>
      </c>
      <c r="E2">
        <v>1730</v>
      </c>
      <c r="F2">
        <v>2912</v>
      </c>
      <c r="G2">
        <v>1979</v>
      </c>
      <c r="H2">
        <f>2018-G2</f>
        <v>39</v>
      </c>
    </row>
    <row r="3" spans="1:8" x14ac:dyDescent="0.25">
      <c r="A3">
        <v>2</v>
      </c>
      <c r="B3">
        <v>449000</v>
      </c>
      <c r="C3">
        <v>1</v>
      </c>
      <c r="D3">
        <v>1</v>
      </c>
      <c r="E3">
        <v>810</v>
      </c>
      <c r="F3">
        <v>74992</v>
      </c>
      <c r="G3">
        <v>1980</v>
      </c>
      <c r="H3">
        <f t="shared" ref="H3:H66" si="0">2018-G3</f>
        <v>38</v>
      </c>
    </row>
    <row r="4" spans="1:8" x14ac:dyDescent="0.25">
      <c r="A4">
        <v>3</v>
      </c>
      <c r="B4">
        <v>2298000</v>
      </c>
      <c r="C4">
        <v>5</v>
      </c>
      <c r="D4">
        <v>3</v>
      </c>
      <c r="E4">
        <v>3530</v>
      </c>
      <c r="F4">
        <v>11984</v>
      </c>
      <c r="G4">
        <v>1955</v>
      </c>
      <c r="H4">
        <f t="shared" si="0"/>
        <v>63</v>
      </c>
    </row>
    <row r="5" spans="1:8" x14ac:dyDescent="0.25">
      <c r="A5">
        <v>4</v>
      </c>
      <c r="B5">
        <v>2848000</v>
      </c>
      <c r="C5">
        <v>3</v>
      </c>
      <c r="D5">
        <v>3.25</v>
      </c>
      <c r="E5">
        <v>3600</v>
      </c>
      <c r="F5">
        <v>16259</v>
      </c>
      <c r="G5">
        <v>1992</v>
      </c>
      <c r="H5">
        <f t="shared" si="0"/>
        <v>26</v>
      </c>
    </row>
    <row r="6" spans="1:8" x14ac:dyDescent="0.25">
      <c r="A6">
        <v>5</v>
      </c>
      <c r="B6">
        <v>649800</v>
      </c>
      <c r="C6">
        <v>3</v>
      </c>
      <c r="D6">
        <v>1.75</v>
      </c>
      <c r="E6">
        <v>1380</v>
      </c>
      <c r="F6">
        <v>9600</v>
      </c>
      <c r="G6">
        <v>1957</v>
      </c>
      <c r="H6">
        <f t="shared" si="0"/>
        <v>61</v>
      </c>
    </row>
    <row r="7" spans="1:8" x14ac:dyDescent="0.25">
      <c r="A7">
        <v>6</v>
      </c>
      <c r="B7">
        <v>2500000</v>
      </c>
      <c r="C7">
        <v>4</v>
      </c>
      <c r="D7">
        <v>3</v>
      </c>
      <c r="E7">
        <v>2857</v>
      </c>
      <c r="F7">
        <v>37445</v>
      </c>
      <c r="G7">
        <v>1943</v>
      </c>
      <c r="H7">
        <f t="shared" si="0"/>
        <v>75</v>
      </c>
    </row>
    <row r="8" spans="1:8" x14ac:dyDescent="0.25">
      <c r="A8">
        <v>7</v>
      </c>
      <c r="B8">
        <v>369900</v>
      </c>
      <c r="C8">
        <v>2</v>
      </c>
      <c r="D8">
        <v>1</v>
      </c>
      <c r="E8">
        <v>1105</v>
      </c>
      <c r="F8">
        <v>497890</v>
      </c>
      <c r="G8">
        <v>1975</v>
      </c>
      <c r="H8">
        <f t="shared" si="0"/>
        <v>43</v>
      </c>
    </row>
    <row r="9" spans="1:8" x14ac:dyDescent="0.25">
      <c r="A9">
        <v>8</v>
      </c>
      <c r="B9">
        <v>1400000</v>
      </c>
      <c r="C9">
        <v>3</v>
      </c>
      <c r="D9">
        <v>2</v>
      </c>
      <c r="E9">
        <v>2460</v>
      </c>
      <c r="F9">
        <v>9799</v>
      </c>
      <c r="G9">
        <v>1955</v>
      </c>
      <c r="H9">
        <f t="shared" si="0"/>
        <v>63</v>
      </c>
    </row>
    <row r="10" spans="1:8" x14ac:dyDescent="0.25">
      <c r="A10">
        <v>9</v>
      </c>
      <c r="B10">
        <v>949950</v>
      </c>
      <c r="C10">
        <v>4</v>
      </c>
      <c r="D10">
        <v>2.5</v>
      </c>
      <c r="E10">
        <v>2740</v>
      </c>
      <c r="F10">
        <v>11160</v>
      </c>
      <c r="G10">
        <v>1974</v>
      </c>
      <c r="H10">
        <f t="shared" si="0"/>
        <v>44</v>
      </c>
    </row>
    <row r="11" spans="1:8" x14ac:dyDescent="0.25">
      <c r="A11">
        <v>10</v>
      </c>
      <c r="B11">
        <v>750000</v>
      </c>
      <c r="C11">
        <v>3</v>
      </c>
      <c r="D11">
        <v>3</v>
      </c>
      <c r="E11">
        <v>2437</v>
      </c>
      <c r="F11">
        <v>976179</v>
      </c>
      <c r="G11">
        <v>1973</v>
      </c>
      <c r="H11">
        <f t="shared" si="0"/>
        <v>45</v>
      </c>
    </row>
    <row r="12" spans="1:8" x14ac:dyDescent="0.25">
      <c r="A12">
        <v>11</v>
      </c>
      <c r="B12">
        <v>2689950</v>
      </c>
      <c r="C12">
        <v>5</v>
      </c>
      <c r="D12">
        <v>4</v>
      </c>
      <c r="E12">
        <v>4304</v>
      </c>
      <c r="F12">
        <v>9450</v>
      </c>
      <c r="G12">
        <v>2017</v>
      </c>
      <c r="H12">
        <f t="shared" si="0"/>
        <v>1</v>
      </c>
    </row>
    <row r="13" spans="1:8" x14ac:dyDescent="0.25">
      <c r="A13">
        <v>12</v>
      </c>
      <c r="B13">
        <v>850000</v>
      </c>
      <c r="C13">
        <v>3</v>
      </c>
      <c r="D13">
        <v>2.25</v>
      </c>
      <c r="E13">
        <v>2120</v>
      </c>
      <c r="F13">
        <v>4192</v>
      </c>
      <c r="G13">
        <v>1999</v>
      </c>
      <c r="H13">
        <f t="shared" si="0"/>
        <v>19</v>
      </c>
    </row>
    <row r="14" spans="1:8" x14ac:dyDescent="0.25">
      <c r="A14">
        <v>13</v>
      </c>
      <c r="B14">
        <v>2350000</v>
      </c>
      <c r="C14">
        <v>6</v>
      </c>
      <c r="D14">
        <v>4</v>
      </c>
      <c r="E14">
        <v>5780</v>
      </c>
      <c r="F14">
        <v>20908</v>
      </c>
      <c r="G14">
        <v>1988</v>
      </c>
      <c r="H14">
        <f t="shared" si="0"/>
        <v>30</v>
      </c>
    </row>
    <row r="15" spans="1:8" x14ac:dyDescent="0.25">
      <c r="A15">
        <v>14</v>
      </c>
      <c r="B15">
        <v>359000</v>
      </c>
      <c r="C15">
        <v>2</v>
      </c>
      <c r="D15">
        <v>1.75</v>
      </c>
      <c r="E15">
        <v>1001</v>
      </c>
      <c r="F15">
        <v>468270</v>
      </c>
      <c r="G15">
        <v>1979</v>
      </c>
      <c r="H15">
        <f t="shared" si="0"/>
        <v>39</v>
      </c>
    </row>
    <row r="16" spans="1:8" x14ac:dyDescent="0.25">
      <c r="A16">
        <v>15</v>
      </c>
      <c r="B16">
        <v>888000</v>
      </c>
      <c r="C16">
        <v>3</v>
      </c>
      <c r="D16">
        <v>1.75</v>
      </c>
      <c r="E16">
        <v>1919</v>
      </c>
      <c r="F16">
        <v>8297</v>
      </c>
      <c r="G16">
        <v>1968</v>
      </c>
      <c r="H16">
        <f t="shared" si="0"/>
        <v>50</v>
      </c>
    </row>
    <row r="17" spans="1:28" x14ac:dyDescent="0.25">
      <c r="A17">
        <v>16</v>
      </c>
      <c r="B17">
        <v>655000</v>
      </c>
      <c r="C17">
        <v>2</v>
      </c>
      <c r="D17">
        <v>1.75</v>
      </c>
      <c r="E17">
        <v>1351</v>
      </c>
      <c r="F17">
        <v>155556</v>
      </c>
      <c r="G17">
        <v>1998</v>
      </c>
      <c r="H17">
        <f t="shared" si="0"/>
        <v>20</v>
      </c>
    </row>
    <row r="18" spans="1:28" x14ac:dyDescent="0.25">
      <c r="A18">
        <v>17</v>
      </c>
      <c r="B18">
        <v>799000</v>
      </c>
      <c r="C18">
        <v>3</v>
      </c>
      <c r="D18">
        <v>1.75</v>
      </c>
      <c r="E18">
        <v>1640</v>
      </c>
      <c r="F18">
        <v>10399</v>
      </c>
      <c r="G18">
        <v>1967</v>
      </c>
      <c r="H18">
        <f t="shared" si="0"/>
        <v>51</v>
      </c>
    </row>
    <row r="19" spans="1:28" x14ac:dyDescent="0.25">
      <c r="A19">
        <v>18</v>
      </c>
      <c r="B19">
        <v>549000</v>
      </c>
      <c r="C19">
        <v>2</v>
      </c>
      <c r="D19">
        <v>2.25</v>
      </c>
      <c r="E19">
        <v>1750</v>
      </c>
      <c r="F19">
        <v>2634</v>
      </c>
      <c r="G19">
        <v>1986</v>
      </c>
      <c r="H19">
        <f t="shared" si="0"/>
        <v>32</v>
      </c>
      <c r="Z19" t="s">
        <v>611</v>
      </c>
      <c r="AA19" t="s">
        <v>610</v>
      </c>
      <c r="AB19" t="s">
        <v>645</v>
      </c>
    </row>
    <row r="20" spans="1:28" ht="15" customHeight="1" x14ac:dyDescent="0.25">
      <c r="A20">
        <v>19</v>
      </c>
      <c r="B20">
        <v>1498000</v>
      </c>
      <c r="C20">
        <v>5</v>
      </c>
      <c r="D20">
        <v>3.25</v>
      </c>
      <c r="E20">
        <v>4560</v>
      </c>
      <c r="F20">
        <v>18750</v>
      </c>
      <c r="G20">
        <v>1967</v>
      </c>
      <c r="H20">
        <f t="shared" si="0"/>
        <v>51</v>
      </c>
      <c r="Z20" s="14" t="s">
        <v>8</v>
      </c>
      <c r="AA20">
        <f>CORREL(B1:B141,C1:C141)</f>
        <v>0.46052118775359402</v>
      </c>
      <c r="AB20" s="16" t="s">
        <v>641</v>
      </c>
    </row>
    <row r="21" spans="1:28" x14ac:dyDescent="0.25">
      <c r="A21">
        <v>20</v>
      </c>
      <c r="B21">
        <v>999950</v>
      </c>
      <c r="C21">
        <v>4</v>
      </c>
      <c r="D21">
        <v>3</v>
      </c>
      <c r="E21">
        <v>3400</v>
      </c>
      <c r="F21">
        <v>13062</v>
      </c>
      <c r="G21">
        <v>1982</v>
      </c>
      <c r="H21">
        <f t="shared" si="0"/>
        <v>36</v>
      </c>
      <c r="Z21" s="14" t="s">
        <v>9</v>
      </c>
      <c r="AA21">
        <f>CORREL(B1:B141,D1:D141)</f>
        <v>0.73058683679692793</v>
      </c>
      <c r="AB21" t="s">
        <v>642</v>
      </c>
    </row>
    <row r="22" spans="1:28" ht="30" x14ac:dyDescent="0.25">
      <c r="A22">
        <v>21</v>
      </c>
      <c r="B22">
        <v>899000</v>
      </c>
      <c r="C22">
        <v>3</v>
      </c>
      <c r="D22">
        <v>2.5</v>
      </c>
      <c r="E22">
        <v>1970</v>
      </c>
      <c r="F22">
        <v>3502</v>
      </c>
      <c r="G22">
        <v>2000</v>
      </c>
      <c r="H22">
        <f t="shared" si="0"/>
        <v>18</v>
      </c>
      <c r="Z22" s="14" t="s">
        <v>11</v>
      </c>
      <c r="AA22">
        <f>CORREL(B1:B141,E1:E141)</f>
        <v>0.8842890143272627</v>
      </c>
      <c r="AB22" t="s">
        <v>643</v>
      </c>
    </row>
    <row r="23" spans="1:28" x14ac:dyDescent="0.25">
      <c r="A23">
        <v>22</v>
      </c>
      <c r="B23">
        <v>949950</v>
      </c>
      <c r="C23">
        <v>6</v>
      </c>
      <c r="D23">
        <v>3</v>
      </c>
      <c r="E23">
        <v>2300</v>
      </c>
      <c r="F23">
        <v>13503</v>
      </c>
      <c r="G23">
        <v>1955</v>
      </c>
      <c r="H23">
        <f t="shared" si="0"/>
        <v>63</v>
      </c>
      <c r="Z23" s="14" t="s">
        <v>12</v>
      </c>
      <c r="AA23">
        <f>CORREL(B1:B141,F1:F141)</f>
        <v>-0.10202646410787096</v>
      </c>
      <c r="AB23" t="s">
        <v>646</v>
      </c>
    </row>
    <row r="24" spans="1:28" x14ac:dyDescent="0.25">
      <c r="A24">
        <v>23</v>
      </c>
      <c r="B24">
        <v>1490000</v>
      </c>
      <c r="C24">
        <v>3</v>
      </c>
      <c r="D24">
        <v>1.75</v>
      </c>
      <c r="E24">
        <v>2020</v>
      </c>
      <c r="F24">
        <v>8515</v>
      </c>
      <c r="G24">
        <v>1961</v>
      </c>
      <c r="H24">
        <f t="shared" si="0"/>
        <v>57</v>
      </c>
      <c r="Z24" s="14" t="s">
        <v>607</v>
      </c>
      <c r="AA24">
        <f>CORREL(B1:B141,H1:H141)</f>
        <v>-0.34295855355208799</v>
      </c>
      <c r="AB24" t="s">
        <v>644</v>
      </c>
    </row>
    <row r="25" spans="1:28" x14ac:dyDescent="0.25">
      <c r="A25">
        <v>24</v>
      </c>
      <c r="B25">
        <v>998000</v>
      </c>
      <c r="C25">
        <v>4</v>
      </c>
      <c r="D25">
        <v>2.5</v>
      </c>
      <c r="E25">
        <v>2570</v>
      </c>
      <c r="F25">
        <v>11375</v>
      </c>
      <c r="G25">
        <v>1973</v>
      </c>
      <c r="H25">
        <f t="shared" si="0"/>
        <v>45</v>
      </c>
    </row>
    <row r="26" spans="1:28" x14ac:dyDescent="0.25">
      <c r="A26">
        <v>25</v>
      </c>
      <c r="B26">
        <v>950000</v>
      </c>
      <c r="C26">
        <v>3</v>
      </c>
      <c r="D26">
        <v>2.75</v>
      </c>
      <c r="E26">
        <v>2330</v>
      </c>
      <c r="F26">
        <v>36671</v>
      </c>
      <c r="G26">
        <v>1966</v>
      </c>
      <c r="H26">
        <f t="shared" si="0"/>
        <v>52</v>
      </c>
    </row>
    <row r="27" spans="1:28" x14ac:dyDescent="0.25">
      <c r="A27">
        <v>26</v>
      </c>
      <c r="B27">
        <v>649950</v>
      </c>
      <c r="C27">
        <v>3</v>
      </c>
      <c r="D27">
        <v>1.75</v>
      </c>
      <c r="E27">
        <v>1400</v>
      </c>
      <c r="F27">
        <v>15000</v>
      </c>
      <c r="G27">
        <v>1912</v>
      </c>
      <c r="H27">
        <f t="shared" si="0"/>
        <v>106</v>
      </c>
    </row>
    <row r="28" spans="1:28" x14ac:dyDescent="0.25">
      <c r="A28">
        <v>27</v>
      </c>
      <c r="B28">
        <v>835000</v>
      </c>
      <c r="C28">
        <v>3</v>
      </c>
      <c r="D28">
        <v>2</v>
      </c>
      <c r="E28">
        <v>1440</v>
      </c>
      <c r="F28">
        <v>8400</v>
      </c>
      <c r="G28">
        <v>1968</v>
      </c>
      <c r="H28">
        <f t="shared" si="0"/>
        <v>50</v>
      </c>
    </row>
    <row r="29" spans="1:28" x14ac:dyDescent="0.25">
      <c r="A29">
        <v>28</v>
      </c>
      <c r="B29">
        <v>2836000</v>
      </c>
      <c r="C29">
        <v>4</v>
      </c>
      <c r="D29">
        <v>3.5</v>
      </c>
      <c r="E29">
        <v>4800</v>
      </c>
      <c r="F29">
        <v>10634</v>
      </c>
      <c r="G29">
        <v>2009</v>
      </c>
      <c r="H29">
        <f t="shared" si="0"/>
        <v>9</v>
      </c>
    </row>
    <row r="30" spans="1:28" x14ac:dyDescent="0.25">
      <c r="A30">
        <v>29</v>
      </c>
      <c r="B30">
        <v>685000</v>
      </c>
      <c r="C30">
        <v>3</v>
      </c>
      <c r="D30">
        <v>2</v>
      </c>
      <c r="E30">
        <v>1430</v>
      </c>
      <c r="F30">
        <v>7464</v>
      </c>
      <c r="G30">
        <v>1963</v>
      </c>
      <c r="H30">
        <f t="shared" si="0"/>
        <v>55</v>
      </c>
    </row>
    <row r="31" spans="1:28" x14ac:dyDescent="0.25">
      <c r="A31">
        <v>30</v>
      </c>
      <c r="B31">
        <v>765000</v>
      </c>
      <c r="C31">
        <v>3</v>
      </c>
      <c r="D31">
        <v>1.75</v>
      </c>
      <c r="E31">
        <v>1250</v>
      </c>
      <c r="F31">
        <v>8190</v>
      </c>
      <c r="G31">
        <v>1966</v>
      </c>
      <c r="H31">
        <f t="shared" si="0"/>
        <v>52</v>
      </c>
    </row>
    <row r="32" spans="1:28" x14ac:dyDescent="0.25">
      <c r="A32">
        <v>31</v>
      </c>
      <c r="B32">
        <v>725000</v>
      </c>
      <c r="C32">
        <v>1</v>
      </c>
      <c r="D32">
        <v>1.5</v>
      </c>
      <c r="E32">
        <v>1008</v>
      </c>
      <c r="F32">
        <v>102684</v>
      </c>
      <c r="G32">
        <v>2008</v>
      </c>
      <c r="H32">
        <f t="shared" si="0"/>
        <v>10</v>
      </c>
    </row>
    <row r="33" spans="1:8" x14ac:dyDescent="0.25">
      <c r="A33">
        <v>32</v>
      </c>
      <c r="B33">
        <v>979000</v>
      </c>
      <c r="C33">
        <v>4</v>
      </c>
      <c r="D33">
        <v>2.5</v>
      </c>
      <c r="E33">
        <v>2570</v>
      </c>
      <c r="F33">
        <v>9760</v>
      </c>
      <c r="G33">
        <v>1969</v>
      </c>
      <c r="H33">
        <f t="shared" si="0"/>
        <v>49</v>
      </c>
    </row>
    <row r="34" spans="1:8" x14ac:dyDescent="0.25">
      <c r="A34">
        <v>33</v>
      </c>
      <c r="B34">
        <v>2895000</v>
      </c>
      <c r="C34">
        <v>5</v>
      </c>
      <c r="D34">
        <v>4.25</v>
      </c>
      <c r="E34">
        <v>5050</v>
      </c>
      <c r="F34">
        <v>15120</v>
      </c>
      <c r="G34">
        <v>2017</v>
      </c>
      <c r="H34">
        <f t="shared" si="0"/>
        <v>1</v>
      </c>
    </row>
    <row r="35" spans="1:8" x14ac:dyDescent="0.25">
      <c r="A35">
        <v>34</v>
      </c>
      <c r="B35">
        <v>850000</v>
      </c>
      <c r="C35">
        <v>5</v>
      </c>
      <c r="D35">
        <v>2.75</v>
      </c>
      <c r="E35">
        <v>2690</v>
      </c>
      <c r="F35">
        <v>15908</v>
      </c>
      <c r="G35">
        <v>1968</v>
      </c>
      <c r="H35">
        <f t="shared" si="0"/>
        <v>50</v>
      </c>
    </row>
    <row r="36" spans="1:8" x14ac:dyDescent="0.25">
      <c r="A36">
        <v>35</v>
      </c>
      <c r="B36">
        <v>1325000</v>
      </c>
      <c r="C36">
        <v>6</v>
      </c>
      <c r="D36">
        <v>3.5</v>
      </c>
      <c r="E36">
        <v>4140</v>
      </c>
      <c r="F36">
        <v>16491</v>
      </c>
      <c r="G36">
        <v>1999</v>
      </c>
      <c r="H36">
        <f t="shared" si="0"/>
        <v>19</v>
      </c>
    </row>
    <row r="37" spans="1:8" x14ac:dyDescent="0.25">
      <c r="A37">
        <v>36</v>
      </c>
      <c r="B37">
        <v>2450000</v>
      </c>
      <c r="C37">
        <v>4</v>
      </c>
      <c r="D37">
        <v>4</v>
      </c>
      <c r="E37">
        <v>4850</v>
      </c>
      <c r="F37">
        <v>9123</v>
      </c>
      <c r="G37">
        <v>2002</v>
      </c>
      <c r="H37">
        <f t="shared" si="0"/>
        <v>16</v>
      </c>
    </row>
    <row r="38" spans="1:8" x14ac:dyDescent="0.25">
      <c r="A38">
        <v>37</v>
      </c>
      <c r="B38">
        <v>829950</v>
      </c>
      <c r="C38">
        <v>3</v>
      </c>
      <c r="D38">
        <v>2.5</v>
      </c>
      <c r="E38">
        <v>2200</v>
      </c>
      <c r="F38">
        <v>7000</v>
      </c>
      <c r="G38">
        <v>1974</v>
      </c>
      <c r="H38">
        <f t="shared" si="0"/>
        <v>44</v>
      </c>
    </row>
    <row r="39" spans="1:8" x14ac:dyDescent="0.25">
      <c r="A39">
        <v>38</v>
      </c>
      <c r="B39">
        <v>950000</v>
      </c>
      <c r="C39">
        <v>4</v>
      </c>
      <c r="D39">
        <v>2.75</v>
      </c>
      <c r="E39">
        <v>2270</v>
      </c>
      <c r="F39">
        <v>7700</v>
      </c>
      <c r="G39">
        <v>1966</v>
      </c>
      <c r="H39">
        <f t="shared" si="0"/>
        <v>52</v>
      </c>
    </row>
    <row r="40" spans="1:8" x14ac:dyDescent="0.25">
      <c r="A40">
        <v>39</v>
      </c>
      <c r="B40">
        <v>1988000</v>
      </c>
      <c r="C40">
        <v>5</v>
      </c>
      <c r="D40">
        <v>4</v>
      </c>
      <c r="E40">
        <v>4381</v>
      </c>
      <c r="F40">
        <v>7890</v>
      </c>
      <c r="G40">
        <v>2017</v>
      </c>
      <c r="H40">
        <f t="shared" si="0"/>
        <v>1</v>
      </c>
    </row>
    <row r="41" spans="1:8" x14ac:dyDescent="0.25">
      <c r="A41">
        <v>40</v>
      </c>
      <c r="B41">
        <v>1998000</v>
      </c>
      <c r="C41">
        <v>5</v>
      </c>
      <c r="D41">
        <v>3.25</v>
      </c>
      <c r="E41">
        <v>3770</v>
      </c>
      <c r="F41">
        <v>16362</v>
      </c>
      <c r="G41">
        <v>1976</v>
      </c>
      <c r="H41">
        <f t="shared" si="0"/>
        <v>42</v>
      </c>
    </row>
    <row r="42" spans="1:8" x14ac:dyDescent="0.25">
      <c r="A42">
        <v>41</v>
      </c>
      <c r="B42">
        <v>1800000</v>
      </c>
      <c r="C42">
        <v>6</v>
      </c>
      <c r="D42">
        <v>3.5</v>
      </c>
      <c r="E42">
        <v>4600</v>
      </c>
      <c r="F42">
        <v>8610</v>
      </c>
      <c r="G42">
        <v>1996</v>
      </c>
      <c r="H42">
        <f t="shared" si="0"/>
        <v>22</v>
      </c>
    </row>
    <row r="43" spans="1:8" x14ac:dyDescent="0.25">
      <c r="A43">
        <v>42</v>
      </c>
      <c r="B43">
        <v>1288000</v>
      </c>
      <c r="C43">
        <v>5</v>
      </c>
      <c r="D43">
        <v>4.25</v>
      </c>
      <c r="E43">
        <v>3770</v>
      </c>
      <c r="F43">
        <v>10949</v>
      </c>
      <c r="G43">
        <v>1980</v>
      </c>
      <c r="H43">
        <f t="shared" si="0"/>
        <v>38</v>
      </c>
    </row>
    <row r="44" spans="1:8" x14ac:dyDescent="0.25">
      <c r="A44">
        <v>43</v>
      </c>
      <c r="B44">
        <v>769990</v>
      </c>
      <c r="C44">
        <v>3</v>
      </c>
      <c r="D44">
        <v>3.25</v>
      </c>
      <c r="E44">
        <v>2002</v>
      </c>
      <c r="F44">
        <v>1</v>
      </c>
      <c r="G44">
        <v>2017</v>
      </c>
      <c r="H44">
        <f t="shared" si="0"/>
        <v>1</v>
      </c>
    </row>
    <row r="45" spans="1:8" x14ac:dyDescent="0.25">
      <c r="A45">
        <v>44</v>
      </c>
      <c r="B45">
        <v>2785950</v>
      </c>
      <c r="C45">
        <v>5</v>
      </c>
      <c r="D45">
        <v>4.5</v>
      </c>
      <c r="E45">
        <v>4586</v>
      </c>
      <c r="F45">
        <v>11408</v>
      </c>
      <c r="G45">
        <v>2017</v>
      </c>
      <c r="H45">
        <f t="shared" si="0"/>
        <v>1</v>
      </c>
    </row>
    <row r="46" spans="1:8" x14ac:dyDescent="0.25">
      <c r="A46">
        <v>45</v>
      </c>
      <c r="B46">
        <v>1498000</v>
      </c>
      <c r="C46">
        <v>4</v>
      </c>
      <c r="D46">
        <v>3.25</v>
      </c>
      <c r="E46">
        <v>4380</v>
      </c>
      <c r="F46">
        <v>9186</v>
      </c>
      <c r="G46">
        <v>1999</v>
      </c>
      <c r="H46">
        <f t="shared" si="0"/>
        <v>19</v>
      </c>
    </row>
    <row r="47" spans="1:8" x14ac:dyDescent="0.25">
      <c r="A47">
        <v>46</v>
      </c>
      <c r="B47">
        <v>2354000</v>
      </c>
      <c r="C47">
        <v>4</v>
      </c>
      <c r="D47">
        <v>2.75</v>
      </c>
      <c r="E47">
        <v>2288</v>
      </c>
      <c r="F47">
        <v>10347</v>
      </c>
      <c r="G47">
        <v>1930</v>
      </c>
      <c r="H47">
        <f t="shared" si="0"/>
        <v>88</v>
      </c>
    </row>
    <row r="48" spans="1:8" x14ac:dyDescent="0.25">
      <c r="A48">
        <v>47</v>
      </c>
      <c r="B48">
        <v>892000</v>
      </c>
      <c r="C48">
        <v>3</v>
      </c>
      <c r="D48">
        <v>2.75</v>
      </c>
      <c r="E48">
        <v>2040</v>
      </c>
      <c r="F48">
        <v>8636</v>
      </c>
      <c r="G48">
        <v>1979</v>
      </c>
      <c r="H48">
        <f t="shared" si="0"/>
        <v>39</v>
      </c>
    </row>
    <row r="49" spans="1:8" x14ac:dyDescent="0.25">
      <c r="A49">
        <v>48</v>
      </c>
      <c r="B49">
        <v>4800000</v>
      </c>
      <c r="C49">
        <v>5</v>
      </c>
      <c r="D49">
        <v>3.75</v>
      </c>
      <c r="E49">
        <v>5090</v>
      </c>
      <c r="F49">
        <v>30539</v>
      </c>
      <c r="G49">
        <v>1982</v>
      </c>
      <c r="H49">
        <f t="shared" si="0"/>
        <v>36</v>
      </c>
    </row>
    <row r="50" spans="1:8" x14ac:dyDescent="0.25">
      <c r="A50">
        <v>49</v>
      </c>
      <c r="B50">
        <v>1374950</v>
      </c>
      <c r="C50">
        <v>4</v>
      </c>
      <c r="D50">
        <v>2.75</v>
      </c>
      <c r="E50">
        <v>2260</v>
      </c>
      <c r="F50">
        <v>14780</v>
      </c>
      <c r="G50">
        <v>1970</v>
      </c>
      <c r="H50">
        <f t="shared" si="0"/>
        <v>48</v>
      </c>
    </row>
    <row r="51" spans="1:8" x14ac:dyDescent="0.25">
      <c r="A51">
        <v>50</v>
      </c>
      <c r="B51">
        <v>3588888</v>
      </c>
      <c r="C51">
        <v>6</v>
      </c>
      <c r="D51">
        <v>6</v>
      </c>
      <c r="E51">
        <v>5701</v>
      </c>
      <c r="F51">
        <v>10230</v>
      </c>
      <c r="G51">
        <v>2017</v>
      </c>
      <c r="H51">
        <f t="shared" si="0"/>
        <v>1</v>
      </c>
    </row>
    <row r="52" spans="1:8" x14ac:dyDescent="0.25">
      <c r="A52">
        <v>51</v>
      </c>
      <c r="B52">
        <v>1208000</v>
      </c>
      <c r="C52">
        <v>2</v>
      </c>
      <c r="D52">
        <v>2.5</v>
      </c>
      <c r="E52">
        <v>1751</v>
      </c>
      <c r="F52">
        <v>105864</v>
      </c>
      <c r="G52">
        <v>2008</v>
      </c>
      <c r="H52">
        <f t="shared" si="0"/>
        <v>10</v>
      </c>
    </row>
    <row r="53" spans="1:8" x14ac:dyDescent="0.25">
      <c r="A53">
        <v>52</v>
      </c>
      <c r="B53">
        <v>1088000</v>
      </c>
      <c r="C53">
        <v>3</v>
      </c>
      <c r="D53">
        <v>2.5</v>
      </c>
      <c r="E53">
        <v>3180</v>
      </c>
      <c r="F53">
        <v>10497</v>
      </c>
      <c r="G53">
        <v>1985</v>
      </c>
      <c r="H53">
        <f t="shared" si="0"/>
        <v>33</v>
      </c>
    </row>
    <row r="54" spans="1:8" x14ac:dyDescent="0.25">
      <c r="A54">
        <v>53</v>
      </c>
      <c r="B54">
        <v>549950</v>
      </c>
      <c r="C54">
        <v>2</v>
      </c>
      <c r="D54">
        <v>1.75</v>
      </c>
      <c r="E54">
        <v>1320</v>
      </c>
      <c r="F54">
        <v>2175</v>
      </c>
      <c r="G54">
        <v>1986</v>
      </c>
      <c r="H54">
        <f t="shared" si="0"/>
        <v>32</v>
      </c>
    </row>
    <row r="55" spans="1:8" x14ac:dyDescent="0.25">
      <c r="A55">
        <v>54</v>
      </c>
      <c r="B55">
        <v>3500000</v>
      </c>
      <c r="C55">
        <v>3</v>
      </c>
      <c r="D55">
        <v>3</v>
      </c>
      <c r="E55">
        <v>2740</v>
      </c>
      <c r="F55">
        <v>52307</v>
      </c>
      <c r="G55">
        <v>1984</v>
      </c>
      <c r="H55">
        <f t="shared" si="0"/>
        <v>34</v>
      </c>
    </row>
    <row r="56" spans="1:8" x14ac:dyDescent="0.25">
      <c r="A56">
        <v>55</v>
      </c>
      <c r="B56">
        <v>3988800</v>
      </c>
      <c r="C56">
        <v>5</v>
      </c>
      <c r="D56">
        <v>5.5</v>
      </c>
      <c r="E56">
        <v>5489</v>
      </c>
      <c r="F56">
        <v>15666</v>
      </c>
      <c r="G56">
        <v>2017</v>
      </c>
      <c r="H56">
        <f t="shared" si="0"/>
        <v>1</v>
      </c>
    </row>
    <row r="57" spans="1:8" x14ac:dyDescent="0.25">
      <c r="A57">
        <v>56</v>
      </c>
      <c r="B57">
        <v>5580000</v>
      </c>
      <c r="C57">
        <v>13</v>
      </c>
      <c r="D57">
        <v>9.25</v>
      </c>
      <c r="E57">
        <v>15360</v>
      </c>
      <c r="F57">
        <v>82328</v>
      </c>
      <c r="G57">
        <v>2000</v>
      </c>
      <c r="H57">
        <f t="shared" si="0"/>
        <v>18</v>
      </c>
    </row>
    <row r="58" spans="1:8" x14ac:dyDescent="0.25">
      <c r="A58">
        <v>57</v>
      </c>
      <c r="B58">
        <v>5980000</v>
      </c>
      <c r="C58">
        <v>5</v>
      </c>
      <c r="D58">
        <v>5.75</v>
      </c>
      <c r="E58">
        <v>7594</v>
      </c>
      <c r="F58">
        <v>69125</v>
      </c>
      <c r="G58">
        <v>1993</v>
      </c>
      <c r="H58">
        <f t="shared" si="0"/>
        <v>25</v>
      </c>
    </row>
    <row r="59" spans="1:8" x14ac:dyDescent="0.25">
      <c r="A59">
        <v>58</v>
      </c>
      <c r="B59">
        <v>1998888</v>
      </c>
      <c r="C59">
        <v>3</v>
      </c>
      <c r="D59">
        <v>1.5</v>
      </c>
      <c r="E59">
        <v>2520</v>
      </c>
      <c r="F59">
        <v>11273</v>
      </c>
      <c r="G59">
        <v>1957</v>
      </c>
      <c r="H59">
        <f t="shared" si="0"/>
        <v>61</v>
      </c>
    </row>
    <row r="60" spans="1:8" x14ac:dyDescent="0.25">
      <c r="A60">
        <v>59</v>
      </c>
      <c r="B60">
        <v>2460000</v>
      </c>
      <c r="C60">
        <v>4</v>
      </c>
      <c r="D60">
        <v>2.5</v>
      </c>
      <c r="E60">
        <v>4130</v>
      </c>
      <c r="F60">
        <v>112521</v>
      </c>
      <c r="G60">
        <v>1978</v>
      </c>
      <c r="H60">
        <f t="shared" si="0"/>
        <v>40</v>
      </c>
    </row>
    <row r="61" spans="1:8" x14ac:dyDescent="0.25">
      <c r="A61">
        <v>60</v>
      </c>
      <c r="B61">
        <v>1195000</v>
      </c>
      <c r="C61">
        <v>4</v>
      </c>
      <c r="D61">
        <v>2.25</v>
      </c>
      <c r="E61">
        <v>2812</v>
      </c>
      <c r="F61">
        <v>17411</v>
      </c>
      <c r="G61">
        <v>1979</v>
      </c>
      <c r="H61">
        <f t="shared" si="0"/>
        <v>39</v>
      </c>
    </row>
    <row r="62" spans="1:8" x14ac:dyDescent="0.25">
      <c r="A62">
        <v>61</v>
      </c>
      <c r="B62">
        <v>2499800</v>
      </c>
      <c r="C62">
        <v>4</v>
      </c>
      <c r="D62">
        <v>4.25</v>
      </c>
      <c r="E62">
        <v>5360</v>
      </c>
      <c r="F62">
        <v>24515</v>
      </c>
      <c r="G62">
        <v>1997</v>
      </c>
      <c r="H62">
        <f t="shared" si="0"/>
        <v>21</v>
      </c>
    </row>
    <row r="63" spans="1:8" x14ac:dyDescent="0.25">
      <c r="A63">
        <v>62</v>
      </c>
      <c r="B63">
        <v>339995</v>
      </c>
      <c r="C63">
        <v>2</v>
      </c>
      <c r="D63">
        <v>1.75</v>
      </c>
      <c r="E63">
        <v>1254</v>
      </c>
      <c r="F63">
        <v>22389</v>
      </c>
      <c r="G63">
        <v>1981</v>
      </c>
      <c r="H63">
        <f t="shared" si="0"/>
        <v>37</v>
      </c>
    </row>
    <row r="64" spans="1:8" x14ac:dyDescent="0.25">
      <c r="A64">
        <v>63</v>
      </c>
      <c r="B64">
        <v>975000</v>
      </c>
      <c r="C64">
        <v>2</v>
      </c>
      <c r="D64">
        <v>1.75</v>
      </c>
      <c r="E64">
        <v>1474</v>
      </c>
      <c r="F64">
        <v>43078</v>
      </c>
      <c r="G64">
        <v>2002</v>
      </c>
      <c r="H64">
        <f t="shared" si="0"/>
        <v>16</v>
      </c>
    </row>
    <row r="65" spans="1:8" x14ac:dyDescent="0.25">
      <c r="A65">
        <v>64</v>
      </c>
      <c r="B65">
        <v>3900000</v>
      </c>
      <c r="C65">
        <v>6</v>
      </c>
      <c r="D65">
        <v>6.25</v>
      </c>
      <c r="E65">
        <v>4848</v>
      </c>
      <c r="F65">
        <v>8548</v>
      </c>
      <c r="G65">
        <v>2017</v>
      </c>
      <c r="H65">
        <f t="shared" si="0"/>
        <v>1</v>
      </c>
    </row>
    <row r="66" spans="1:8" x14ac:dyDescent="0.25">
      <c r="A66">
        <v>65</v>
      </c>
      <c r="B66">
        <v>2949995</v>
      </c>
      <c r="C66">
        <v>6</v>
      </c>
      <c r="D66">
        <v>4.5</v>
      </c>
      <c r="E66">
        <v>5761</v>
      </c>
      <c r="F66">
        <v>16511</v>
      </c>
      <c r="G66">
        <v>2013</v>
      </c>
      <c r="H66">
        <f t="shared" si="0"/>
        <v>5</v>
      </c>
    </row>
    <row r="67" spans="1:8" x14ac:dyDescent="0.25">
      <c r="A67">
        <v>66</v>
      </c>
      <c r="B67">
        <v>1650000</v>
      </c>
      <c r="C67">
        <v>4</v>
      </c>
      <c r="D67">
        <v>3.75</v>
      </c>
      <c r="E67">
        <v>3914</v>
      </c>
      <c r="F67">
        <v>41444</v>
      </c>
      <c r="G67">
        <v>1999</v>
      </c>
      <c r="H67">
        <f t="shared" ref="H67:H130" si="1">2018-G67</f>
        <v>19</v>
      </c>
    </row>
    <row r="68" spans="1:8" x14ac:dyDescent="0.25">
      <c r="A68">
        <v>67</v>
      </c>
      <c r="B68">
        <v>2198800</v>
      </c>
      <c r="C68">
        <v>5</v>
      </c>
      <c r="D68">
        <v>3.25</v>
      </c>
      <c r="E68">
        <v>3850</v>
      </c>
      <c r="F68">
        <v>23172</v>
      </c>
      <c r="G68">
        <v>2001</v>
      </c>
      <c r="H68">
        <f t="shared" si="1"/>
        <v>17</v>
      </c>
    </row>
    <row r="69" spans="1:8" x14ac:dyDescent="0.25">
      <c r="A69">
        <v>68</v>
      </c>
      <c r="B69">
        <v>2988000</v>
      </c>
      <c r="C69">
        <v>6</v>
      </c>
      <c r="D69">
        <v>4.25</v>
      </c>
      <c r="E69">
        <v>5130</v>
      </c>
      <c r="F69">
        <v>9045</v>
      </c>
      <c r="G69">
        <v>2017</v>
      </c>
      <c r="H69">
        <f t="shared" si="1"/>
        <v>1</v>
      </c>
    </row>
    <row r="70" spans="1:8" x14ac:dyDescent="0.25">
      <c r="A70">
        <v>69</v>
      </c>
      <c r="B70">
        <v>3800000</v>
      </c>
      <c r="C70">
        <v>5</v>
      </c>
      <c r="D70">
        <v>5</v>
      </c>
      <c r="E70">
        <v>4568</v>
      </c>
      <c r="F70">
        <v>8570</v>
      </c>
      <c r="G70">
        <v>2017</v>
      </c>
      <c r="H70">
        <f t="shared" si="1"/>
        <v>1</v>
      </c>
    </row>
    <row r="71" spans="1:8" x14ac:dyDescent="0.25">
      <c r="A71">
        <v>70</v>
      </c>
      <c r="B71">
        <v>3078950</v>
      </c>
      <c r="C71">
        <v>5</v>
      </c>
      <c r="D71">
        <v>5</v>
      </c>
      <c r="E71">
        <v>4998</v>
      </c>
      <c r="F71">
        <v>13500</v>
      </c>
      <c r="G71">
        <v>2017</v>
      </c>
      <c r="H71">
        <f t="shared" si="1"/>
        <v>1</v>
      </c>
    </row>
    <row r="72" spans="1:8" x14ac:dyDescent="0.25">
      <c r="A72">
        <v>71</v>
      </c>
      <c r="B72">
        <v>305000</v>
      </c>
      <c r="C72">
        <v>2</v>
      </c>
      <c r="D72">
        <v>1</v>
      </c>
      <c r="E72">
        <v>889</v>
      </c>
      <c r="F72">
        <v>435710</v>
      </c>
      <c r="G72">
        <v>1978</v>
      </c>
      <c r="H72">
        <f t="shared" si="1"/>
        <v>40</v>
      </c>
    </row>
    <row r="73" spans="1:8" x14ac:dyDescent="0.25">
      <c r="A73">
        <v>72</v>
      </c>
      <c r="B73">
        <v>2649950</v>
      </c>
      <c r="C73">
        <v>5</v>
      </c>
      <c r="D73">
        <v>5</v>
      </c>
      <c r="E73">
        <v>4309</v>
      </c>
      <c r="F73">
        <v>9137</v>
      </c>
      <c r="G73">
        <v>2017</v>
      </c>
      <c r="H73">
        <f t="shared" si="1"/>
        <v>1</v>
      </c>
    </row>
    <row r="74" spans="1:8" x14ac:dyDescent="0.25">
      <c r="A74">
        <v>73</v>
      </c>
      <c r="B74">
        <v>707990</v>
      </c>
      <c r="C74">
        <v>2</v>
      </c>
      <c r="D74">
        <v>1.75</v>
      </c>
      <c r="E74">
        <v>1360</v>
      </c>
      <c r="F74">
        <v>1</v>
      </c>
      <c r="G74">
        <v>2017</v>
      </c>
      <c r="H74">
        <f t="shared" si="1"/>
        <v>1</v>
      </c>
    </row>
    <row r="75" spans="1:8" x14ac:dyDescent="0.25">
      <c r="A75">
        <v>74</v>
      </c>
      <c r="B75">
        <v>3198000</v>
      </c>
      <c r="C75">
        <v>5</v>
      </c>
      <c r="D75">
        <v>5</v>
      </c>
      <c r="E75">
        <v>6200</v>
      </c>
      <c r="F75">
        <v>20056</v>
      </c>
      <c r="G75">
        <v>2001</v>
      </c>
      <c r="H75">
        <f t="shared" si="1"/>
        <v>17</v>
      </c>
    </row>
    <row r="76" spans="1:8" x14ac:dyDescent="0.25">
      <c r="A76">
        <v>75</v>
      </c>
      <c r="B76">
        <v>1988000</v>
      </c>
      <c r="C76">
        <v>3</v>
      </c>
      <c r="D76">
        <v>3</v>
      </c>
      <c r="E76">
        <v>3390</v>
      </c>
      <c r="F76">
        <v>19833</v>
      </c>
      <c r="G76">
        <v>1971</v>
      </c>
      <c r="H76">
        <f t="shared" si="1"/>
        <v>47</v>
      </c>
    </row>
    <row r="77" spans="1:8" x14ac:dyDescent="0.25">
      <c r="A77">
        <v>76</v>
      </c>
      <c r="B77">
        <v>1198888</v>
      </c>
      <c r="C77">
        <v>4</v>
      </c>
      <c r="D77">
        <v>3</v>
      </c>
      <c r="E77">
        <v>2620</v>
      </c>
      <c r="F77">
        <v>17418</v>
      </c>
      <c r="G77">
        <v>1968</v>
      </c>
      <c r="H77">
        <f t="shared" si="1"/>
        <v>50</v>
      </c>
    </row>
    <row r="78" spans="1:8" x14ac:dyDescent="0.25">
      <c r="A78">
        <v>77</v>
      </c>
      <c r="B78">
        <v>675000</v>
      </c>
      <c r="C78">
        <v>4</v>
      </c>
      <c r="D78">
        <v>1.75</v>
      </c>
      <c r="E78">
        <v>1700</v>
      </c>
      <c r="F78">
        <v>8640</v>
      </c>
      <c r="G78">
        <v>1955</v>
      </c>
      <c r="H78">
        <f t="shared" si="1"/>
        <v>63</v>
      </c>
    </row>
    <row r="79" spans="1:8" x14ac:dyDescent="0.25">
      <c r="A79">
        <v>78</v>
      </c>
      <c r="B79">
        <v>3588888</v>
      </c>
      <c r="C79">
        <v>5</v>
      </c>
      <c r="D79">
        <v>4.5</v>
      </c>
      <c r="E79">
        <v>5102</v>
      </c>
      <c r="F79">
        <v>15300</v>
      </c>
      <c r="G79">
        <v>2017</v>
      </c>
      <c r="H79">
        <f t="shared" si="1"/>
        <v>1</v>
      </c>
    </row>
    <row r="80" spans="1:8" x14ac:dyDescent="0.25">
      <c r="A80">
        <v>79</v>
      </c>
      <c r="B80">
        <v>3498000</v>
      </c>
      <c r="C80">
        <v>6</v>
      </c>
      <c r="D80">
        <v>6</v>
      </c>
      <c r="E80">
        <v>6389</v>
      </c>
      <c r="F80">
        <v>9491</v>
      </c>
      <c r="G80">
        <v>2017</v>
      </c>
      <c r="H80">
        <f t="shared" si="1"/>
        <v>1</v>
      </c>
    </row>
    <row r="81" spans="1:8" x14ac:dyDescent="0.25">
      <c r="A81">
        <v>80</v>
      </c>
      <c r="B81">
        <v>4588000</v>
      </c>
      <c r="C81">
        <v>6</v>
      </c>
      <c r="D81">
        <v>5.25</v>
      </c>
      <c r="E81">
        <v>8277</v>
      </c>
      <c r="F81">
        <v>45100</v>
      </c>
      <c r="G81">
        <v>2009</v>
      </c>
      <c r="H81">
        <f t="shared" si="1"/>
        <v>9</v>
      </c>
    </row>
    <row r="82" spans="1:8" x14ac:dyDescent="0.25">
      <c r="A82">
        <v>81</v>
      </c>
      <c r="B82">
        <v>2788880</v>
      </c>
      <c r="C82">
        <v>5</v>
      </c>
      <c r="D82">
        <v>4.25</v>
      </c>
      <c r="E82">
        <v>4397</v>
      </c>
      <c r="F82">
        <v>9572</v>
      </c>
      <c r="G82">
        <v>2017</v>
      </c>
      <c r="H82">
        <f t="shared" si="1"/>
        <v>1</v>
      </c>
    </row>
    <row r="83" spans="1:8" x14ac:dyDescent="0.25">
      <c r="A83">
        <v>82</v>
      </c>
      <c r="B83">
        <v>689888</v>
      </c>
      <c r="C83">
        <v>2</v>
      </c>
      <c r="D83">
        <v>2</v>
      </c>
      <c r="E83">
        <v>1558</v>
      </c>
      <c r="F83">
        <v>4930</v>
      </c>
      <c r="G83">
        <v>1979</v>
      </c>
      <c r="H83">
        <f t="shared" si="1"/>
        <v>39</v>
      </c>
    </row>
    <row r="84" spans="1:8" x14ac:dyDescent="0.25">
      <c r="A84">
        <v>83</v>
      </c>
      <c r="B84">
        <v>2350000</v>
      </c>
      <c r="C84">
        <v>5</v>
      </c>
      <c r="D84">
        <v>4.5</v>
      </c>
      <c r="E84">
        <v>3800</v>
      </c>
      <c r="F84">
        <v>10000</v>
      </c>
      <c r="G84">
        <v>2017</v>
      </c>
      <c r="H84">
        <f t="shared" si="1"/>
        <v>1</v>
      </c>
    </row>
    <row r="85" spans="1:8" x14ac:dyDescent="0.25">
      <c r="A85">
        <v>84</v>
      </c>
      <c r="B85">
        <v>985000</v>
      </c>
      <c r="C85">
        <v>4</v>
      </c>
      <c r="D85">
        <v>2.5</v>
      </c>
      <c r="E85">
        <v>2540</v>
      </c>
      <c r="F85">
        <v>8712</v>
      </c>
      <c r="G85">
        <v>1983</v>
      </c>
      <c r="H85">
        <f t="shared" si="1"/>
        <v>35</v>
      </c>
    </row>
    <row r="86" spans="1:8" x14ac:dyDescent="0.25">
      <c r="A86">
        <v>85</v>
      </c>
      <c r="B86">
        <v>1098888</v>
      </c>
      <c r="C86">
        <v>5</v>
      </c>
      <c r="D86">
        <v>2.5</v>
      </c>
      <c r="E86">
        <v>2420</v>
      </c>
      <c r="F86">
        <v>8395</v>
      </c>
      <c r="G86">
        <v>1958</v>
      </c>
      <c r="H86">
        <f t="shared" si="1"/>
        <v>60</v>
      </c>
    </row>
    <row r="87" spans="1:8" x14ac:dyDescent="0.25">
      <c r="A87">
        <v>86</v>
      </c>
      <c r="B87">
        <v>950000</v>
      </c>
      <c r="C87">
        <v>4</v>
      </c>
      <c r="D87">
        <v>3.75</v>
      </c>
      <c r="E87">
        <v>2750</v>
      </c>
      <c r="F87">
        <v>9315</v>
      </c>
      <c r="G87">
        <v>1978</v>
      </c>
      <c r="H87">
        <f t="shared" si="1"/>
        <v>40</v>
      </c>
    </row>
    <row r="88" spans="1:8" x14ac:dyDescent="0.25">
      <c r="A88">
        <v>87</v>
      </c>
      <c r="B88">
        <v>1549000</v>
      </c>
      <c r="C88">
        <v>8</v>
      </c>
      <c r="D88">
        <v>4.75</v>
      </c>
      <c r="E88">
        <v>3470</v>
      </c>
      <c r="F88">
        <v>9800</v>
      </c>
      <c r="G88">
        <v>1967</v>
      </c>
      <c r="H88">
        <f t="shared" si="1"/>
        <v>51</v>
      </c>
    </row>
    <row r="89" spans="1:8" x14ac:dyDescent="0.25">
      <c r="A89">
        <v>88</v>
      </c>
      <c r="B89">
        <v>1799000</v>
      </c>
      <c r="C89">
        <v>4</v>
      </c>
      <c r="D89">
        <v>2.5</v>
      </c>
      <c r="E89">
        <v>3560</v>
      </c>
      <c r="F89">
        <v>35719</v>
      </c>
      <c r="G89">
        <v>1976</v>
      </c>
      <c r="H89">
        <f t="shared" si="1"/>
        <v>42</v>
      </c>
    </row>
    <row r="90" spans="1:8" x14ac:dyDescent="0.25">
      <c r="A90">
        <v>89</v>
      </c>
      <c r="B90">
        <v>365000</v>
      </c>
      <c r="C90">
        <v>2</v>
      </c>
      <c r="D90">
        <v>1</v>
      </c>
      <c r="E90">
        <v>1012</v>
      </c>
      <c r="F90">
        <v>497890</v>
      </c>
      <c r="G90">
        <v>1975</v>
      </c>
      <c r="H90">
        <f t="shared" si="1"/>
        <v>43</v>
      </c>
    </row>
    <row r="91" spans="1:8" x14ac:dyDescent="0.25">
      <c r="A91">
        <v>90</v>
      </c>
      <c r="B91">
        <v>2495000</v>
      </c>
      <c r="C91">
        <v>5</v>
      </c>
      <c r="D91">
        <v>4.5</v>
      </c>
      <c r="E91">
        <v>4645</v>
      </c>
      <c r="F91">
        <v>8602</v>
      </c>
      <c r="G91">
        <v>2017</v>
      </c>
      <c r="H91">
        <f t="shared" si="1"/>
        <v>1</v>
      </c>
    </row>
    <row r="92" spans="1:8" x14ac:dyDescent="0.25">
      <c r="A92">
        <v>91</v>
      </c>
      <c r="B92">
        <v>4988000</v>
      </c>
      <c r="C92">
        <v>5</v>
      </c>
      <c r="D92">
        <v>4.75</v>
      </c>
      <c r="E92">
        <v>6500</v>
      </c>
      <c r="F92">
        <v>10500</v>
      </c>
      <c r="G92">
        <v>1975</v>
      </c>
      <c r="H92">
        <f t="shared" si="1"/>
        <v>43</v>
      </c>
    </row>
    <row r="93" spans="1:8" x14ac:dyDescent="0.25">
      <c r="A93">
        <v>92</v>
      </c>
      <c r="B93">
        <v>3499000</v>
      </c>
      <c r="C93">
        <v>5</v>
      </c>
      <c r="D93">
        <v>4.5</v>
      </c>
      <c r="E93">
        <v>7950</v>
      </c>
      <c r="F93">
        <v>26729</v>
      </c>
      <c r="G93">
        <v>2005</v>
      </c>
      <c r="H93">
        <f t="shared" si="1"/>
        <v>13</v>
      </c>
    </row>
    <row r="94" spans="1:8" x14ac:dyDescent="0.25">
      <c r="A94">
        <v>93</v>
      </c>
      <c r="B94">
        <v>2725000</v>
      </c>
      <c r="C94">
        <v>5</v>
      </c>
      <c r="D94">
        <v>3.5</v>
      </c>
      <c r="E94">
        <v>5030</v>
      </c>
      <c r="F94">
        <v>20007</v>
      </c>
      <c r="G94">
        <v>1964</v>
      </c>
      <c r="H94">
        <f t="shared" si="1"/>
        <v>54</v>
      </c>
    </row>
    <row r="95" spans="1:8" x14ac:dyDescent="0.25">
      <c r="A95">
        <v>94</v>
      </c>
      <c r="B95">
        <v>750000</v>
      </c>
      <c r="C95">
        <v>6</v>
      </c>
      <c r="D95">
        <v>2.75</v>
      </c>
      <c r="E95">
        <v>2480</v>
      </c>
      <c r="F95">
        <v>8732</v>
      </c>
      <c r="G95">
        <v>1964</v>
      </c>
      <c r="H95">
        <f t="shared" si="1"/>
        <v>54</v>
      </c>
    </row>
    <row r="96" spans="1:8" x14ac:dyDescent="0.25">
      <c r="A96">
        <v>95</v>
      </c>
      <c r="B96">
        <v>1695000</v>
      </c>
      <c r="C96">
        <v>4</v>
      </c>
      <c r="D96">
        <v>3.5</v>
      </c>
      <c r="E96">
        <v>4987</v>
      </c>
      <c r="F96">
        <v>31623</v>
      </c>
      <c r="G96">
        <v>1999</v>
      </c>
      <c r="H96">
        <f t="shared" si="1"/>
        <v>19</v>
      </c>
    </row>
    <row r="97" spans="1:8" x14ac:dyDescent="0.25">
      <c r="A97">
        <v>96</v>
      </c>
      <c r="B97">
        <v>908000</v>
      </c>
      <c r="C97">
        <v>4</v>
      </c>
      <c r="D97">
        <v>2.75</v>
      </c>
      <c r="E97">
        <v>2270</v>
      </c>
      <c r="F97">
        <v>8666</v>
      </c>
      <c r="G97">
        <v>1978</v>
      </c>
      <c r="H97">
        <f t="shared" si="1"/>
        <v>40</v>
      </c>
    </row>
    <row r="98" spans="1:8" x14ac:dyDescent="0.25">
      <c r="A98">
        <v>97</v>
      </c>
      <c r="B98">
        <v>530000</v>
      </c>
      <c r="C98">
        <v>2</v>
      </c>
      <c r="D98">
        <v>2</v>
      </c>
      <c r="E98">
        <v>978</v>
      </c>
      <c r="F98">
        <v>102355</v>
      </c>
      <c r="G98">
        <v>1989</v>
      </c>
      <c r="H98">
        <f t="shared" si="1"/>
        <v>29</v>
      </c>
    </row>
    <row r="99" spans="1:8" x14ac:dyDescent="0.25">
      <c r="A99">
        <v>98</v>
      </c>
      <c r="B99">
        <v>1999000</v>
      </c>
      <c r="C99">
        <v>5</v>
      </c>
      <c r="D99">
        <v>2.5</v>
      </c>
      <c r="E99">
        <v>3360</v>
      </c>
      <c r="F99">
        <v>10311</v>
      </c>
      <c r="G99">
        <v>1982</v>
      </c>
      <c r="H99">
        <f t="shared" si="1"/>
        <v>36</v>
      </c>
    </row>
    <row r="100" spans="1:8" x14ac:dyDescent="0.25">
      <c r="A100">
        <v>99</v>
      </c>
      <c r="B100">
        <v>1690000</v>
      </c>
      <c r="C100">
        <v>4</v>
      </c>
      <c r="D100">
        <v>2.25</v>
      </c>
      <c r="E100">
        <v>2340</v>
      </c>
      <c r="F100">
        <v>11275</v>
      </c>
      <c r="G100">
        <v>1956</v>
      </c>
      <c r="H100">
        <f t="shared" si="1"/>
        <v>62</v>
      </c>
    </row>
    <row r="101" spans="1:8" x14ac:dyDescent="0.25">
      <c r="A101">
        <v>100</v>
      </c>
      <c r="B101">
        <v>698000</v>
      </c>
      <c r="C101">
        <v>5</v>
      </c>
      <c r="D101">
        <v>2.75</v>
      </c>
      <c r="E101">
        <v>3006</v>
      </c>
      <c r="F101">
        <v>267617</v>
      </c>
      <c r="G101">
        <v>1983</v>
      </c>
      <c r="H101">
        <f t="shared" si="1"/>
        <v>35</v>
      </c>
    </row>
    <row r="102" spans="1:8" x14ac:dyDescent="0.25">
      <c r="A102">
        <v>101</v>
      </c>
      <c r="B102">
        <v>2698000</v>
      </c>
      <c r="C102">
        <v>5</v>
      </c>
      <c r="D102">
        <v>4.5</v>
      </c>
      <c r="E102">
        <v>4400</v>
      </c>
      <c r="F102">
        <v>15580</v>
      </c>
      <c r="G102">
        <v>2003</v>
      </c>
      <c r="H102">
        <f t="shared" si="1"/>
        <v>15</v>
      </c>
    </row>
    <row r="103" spans="1:8" x14ac:dyDescent="0.25">
      <c r="A103">
        <v>102</v>
      </c>
      <c r="B103">
        <v>1399988</v>
      </c>
      <c r="C103">
        <v>4</v>
      </c>
      <c r="D103">
        <v>3</v>
      </c>
      <c r="E103">
        <v>3580</v>
      </c>
      <c r="F103">
        <v>9845</v>
      </c>
      <c r="G103">
        <v>2007</v>
      </c>
      <c r="H103">
        <f t="shared" si="1"/>
        <v>11</v>
      </c>
    </row>
    <row r="104" spans="1:8" x14ac:dyDescent="0.25">
      <c r="A104">
        <v>103</v>
      </c>
      <c r="B104">
        <v>1500000</v>
      </c>
      <c r="C104">
        <v>4</v>
      </c>
      <c r="D104">
        <v>2.75</v>
      </c>
      <c r="E104">
        <v>2140</v>
      </c>
      <c r="F104">
        <v>21930</v>
      </c>
      <c r="G104">
        <v>1961</v>
      </c>
      <c r="H104">
        <f t="shared" si="1"/>
        <v>57</v>
      </c>
    </row>
    <row r="105" spans="1:8" x14ac:dyDescent="0.25">
      <c r="A105">
        <v>104</v>
      </c>
      <c r="B105">
        <v>3250000</v>
      </c>
      <c r="C105">
        <v>5</v>
      </c>
      <c r="D105">
        <v>5</v>
      </c>
      <c r="E105">
        <v>6494</v>
      </c>
      <c r="F105">
        <v>11945</v>
      </c>
      <c r="G105">
        <v>2007</v>
      </c>
      <c r="H105">
        <f t="shared" si="1"/>
        <v>11</v>
      </c>
    </row>
    <row r="106" spans="1:8" x14ac:dyDescent="0.25">
      <c r="A106">
        <v>105</v>
      </c>
      <c r="B106">
        <v>1998000</v>
      </c>
      <c r="C106">
        <v>3</v>
      </c>
      <c r="D106">
        <v>2.75</v>
      </c>
      <c r="E106">
        <v>3580</v>
      </c>
      <c r="F106">
        <v>17182</v>
      </c>
      <c r="G106">
        <v>1970</v>
      </c>
      <c r="H106">
        <f t="shared" si="1"/>
        <v>48</v>
      </c>
    </row>
    <row r="107" spans="1:8" x14ac:dyDescent="0.25">
      <c r="A107">
        <v>106</v>
      </c>
      <c r="B107">
        <v>379800</v>
      </c>
      <c r="C107">
        <v>2</v>
      </c>
      <c r="D107">
        <v>1.5</v>
      </c>
      <c r="E107">
        <v>1018</v>
      </c>
      <c r="F107">
        <v>92784</v>
      </c>
      <c r="G107">
        <v>1970</v>
      </c>
      <c r="H107">
        <f t="shared" si="1"/>
        <v>48</v>
      </c>
    </row>
    <row r="108" spans="1:8" x14ac:dyDescent="0.25">
      <c r="A108">
        <v>107</v>
      </c>
      <c r="B108">
        <v>1479800</v>
      </c>
      <c r="C108">
        <v>5</v>
      </c>
      <c r="D108">
        <v>4.5</v>
      </c>
      <c r="E108">
        <v>3770</v>
      </c>
      <c r="F108">
        <v>5667</v>
      </c>
      <c r="G108">
        <v>2017</v>
      </c>
      <c r="H108">
        <f t="shared" si="1"/>
        <v>1</v>
      </c>
    </row>
    <row r="109" spans="1:8" x14ac:dyDescent="0.25">
      <c r="A109">
        <v>108</v>
      </c>
      <c r="B109">
        <v>2750000</v>
      </c>
      <c r="C109">
        <v>4</v>
      </c>
      <c r="D109">
        <v>4.25</v>
      </c>
      <c r="E109">
        <v>6340</v>
      </c>
      <c r="F109">
        <v>8740</v>
      </c>
      <c r="G109">
        <v>2008</v>
      </c>
      <c r="H109">
        <f t="shared" si="1"/>
        <v>10</v>
      </c>
    </row>
    <row r="110" spans="1:8" x14ac:dyDescent="0.25">
      <c r="A110">
        <v>109</v>
      </c>
      <c r="B110">
        <v>1350000</v>
      </c>
      <c r="C110">
        <v>3</v>
      </c>
      <c r="D110">
        <v>2.5</v>
      </c>
      <c r="E110">
        <v>3030</v>
      </c>
      <c r="F110">
        <v>8662</v>
      </c>
      <c r="G110">
        <v>1987</v>
      </c>
      <c r="H110">
        <f t="shared" si="1"/>
        <v>31</v>
      </c>
    </row>
    <row r="111" spans="1:8" x14ac:dyDescent="0.25">
      <c r="A111">
        <v>110</v>
      </c>
      <c r="B111">
        <v>3699000</v>
      </c>
      <c r="C111">
        <v>5</v>
      </c>
      <c r="D111">
        <v>5.25</v>
      </c>
      <c r="E111">
        <v>6348</v>
      </c>
      <c r="F111">
        <v>12210</v>
      </c>
      <c r="G111">
        <v>2009</v>
      </c>
      <c r="H111">
        <f t="shared" si="1"/>
        <v>9</v>
      </c>
    </row>
    <row r="112" spans="1:8" x14ac:dyDescent="0.25">
      <c r="A112">
        <v>111</v>
      </c>
      <c r="B112">
        <v>891990</v>
      </c>
      <c r="C112">
        <v>3</v>
      </c>
      <c r="D112">
        <v>3</v>
      </c>
      <c r="E112">
        <v>1796</v>
      </c>
      <c r="F112">
        <v>1</v>
      </c>
      <c r="G112">
        <v>2017</v>
      </c>
      <c r="H112">
        <f t="shared" si="1"/>
        <v>1</v>
      </c>
    </row>
    <row r="113" spans="1:8" x14ac:dyDescent="0.25">
      <c r="A113">
        <v>112</v>
      </c>
      <c r="B113">
        <v>3298000</v>
      </c>
      <c r="C113">
        <v>5</v>
      </c>
      <c r="D113">
        <v>4.5</v>
      </c>
      <c r="E113">
        <v>9116</v>
      </c>
      <c r="F113">
        <v>48787</v>
      </c>
      <c r="G113">
        <v>1955</v>
      </c>
      <c r="H113">
        <f t="shared" si="1"/>
        <v>63</v>
      </c>
    </row>
    <row r="114" spans="1:8" x14ac:dyDescent="0.25">
      <c r="A114">
        <v>113</v>
      </c>
      <c r="B114">
        <v>1049000</v>
      </c>
      <c r="C114">
        <v>4</v>
      </c>
      <c r="D114">
        <v>2.5</v>
      </c>
      <c r="E114">
        <v>2150</v>
      </c>
      <c r="F114">
        <v>7707</v>
      </c>
      <c r="G114">
        <v>1975</v>
      </c>
      <c r="H114">
        <f t="shared" si="1"/>
        <v>43</v>
      </c>
    </row>
    <row r="115" spans="1:8" x14ac:dyDescent="0.25">
      <c r="A115">
        <v>114</v>
      </c>
      <c r="B115">
        <v>9988000</v>
      </c>
      <c r="C115">
        <v>5</v>
      </c>
      <c r="D115">
        <v>5.75</v>
      </c>
      <c r="E115">
        <v>14140</v>
      </c>
      <c r="F115">
        <v>71936</v>
      </c>
      <c r="G115">
        <v>2003</v>
      </c>
      <c r="H115">
        <f t="shared" si="1"/>
        <v>15</v>
      </c>
    </row>
    <row r="116" spans="1:8" x14ac:dyDescent="0.25">
      <c r="A116">
        <v>115</v>
      </c>
      <c r="B116">
        <v>2490000</v>
      </c>
      <c r="C116">
        <v>6</v>
      </c>
      <c r="D116">
        <v>4.5</v>
      </c>
      <c r="E116">
        <v>5400</v>
      </c>
      <c r="F116">
        <v>10500</v>
      </c>
      <c r="G116">
        <v>2010</v>
      </c>
      <c r="H116">
        <f t="shared" si="1"/>
        <v>8</v>
      </c>
    </row>
    <row r="117" spans="1:8" x14ac:dyDescent="0.25">
      <c r="A117">
        <v>116</v>
      </c>
      <c r="B117">
        <v>3898000</v>
      </c>
      <c r="C117">
        <v>5</v>
      </c>
      <c r="D117">
        <v>4.25</v>
      </c>
      <c r="E117">
        <v>5450</v>
      </c>
      <c r="F117">
        <v>14132</v>
      </c>
      <c r="G117">
        <v>2007</v>
      </c>
      <c r="H117">
        <f t="shared" si="1"/>
        <v>11</v>
      </c>
    </row>
    <row r="118" spans="1:8" x14ac:dyDescent="0.25">
      <c r="A118">
        <v>117</v>
      </c>
      <c r="B118">
        <v>799000</v>
      </c>
      <c r="C118">
        <v>3</v>
      </c>
      <c r="D118">
        <v>2</v>
      </c>
      <c r="E118">
        <v>1250</v>
      </c>
      <c r="F118">
        <v>7585</v>
      </c>
      <c r="G118">
        <v>1965</v>
      </c>
      <c r="H118">
        <f t="shared" si="1"/>
        <v>53</v>
      </c>
    </row>
    <row r="119" spans="1:8" x14ac:dyDescent="0.25">
      <c r="A119">
        <v>118</v>
      </c>
      <c r="B119">
        <v>1649995</v>
      </c>
      <c r="C119">
        <v>6</v>
      </c>
      <c r="D119">
        <v>3.25</v>
      </c>
      <c r="E119">
        <v>4194</v>
      </c>
      <c r="F119">
        <v>8823</v>
      </c>
      <c r="G119">
        <v>2017</v>
      </c>
      <c r="H119">
        <f t="shared" si="1"/>
        <v>1</v>
      </c>
    </row>
    <row r="120" spans="1:8" x14ac:dyDescent="0.25">
      <c r="A120">
        <v>119</v>
      </c>
      <c r="B120">
        <v>1239000</v>
      </c>
      <c r="C120">
        <v>8</v>
      </c>
      <c r="D120">
        <v>3.25</v>
      </c>
      <c r="E120">
        <v>3820</v>
      </c>
      <c r="F120">
        <v>9223</v>
      </c>
      <c r="G120">
        <v>1958</v>
      </c>
      <c r="H120">
        <f t="shared" si="1"/>
        <v>60</v>
      </c>
    </row>
    <row r="121" spans="1:8" x14ac:dyDescent="0.25">
      <c r="A121">
        <v>120</v>
      </c>
      <c r="B121">
        <v>4500000</v>
      </c>
      <c r="C121">
        <v>4</v>
      </c>
      <c r="D121">
        <v>3</v>
      </c>
      <c r="E121">
        <v>5060</v>
      </c>
      <c r="F121">
        <v>47153</v>
      </c>
      <c r="G121">
        <v>1984</v>
      </c>
      <c r="H121">
        <f t="shared" si="1"/>
        <v>34</v>
      </c>
    </row>
    <row r="122" spans="1:8" x14ac:dyDescent="0.25">
      <c r="A122">
        <v>121</v>
      </c>
      <c r="B122">
        <v>1649999</v>
      </c>
      <c r="C122">
        <v>5</v>
      </c>
      <c r="D122">
        <v>3.75</v>
      </c>
      <c r="E122">
        <v>3982</v>
      </c>
      <c r="F122">
        <v>34830</v>
      </c>
      <c r="G122">
        <v>1962</v>
      </c>
      <c r="H122">
        <f t="shared" si="1"/>
        <v>56</v>
      </c>
    </row>
    <row r="123" spans="1:8" x14ac:dyDescent="0.25">
      <c r="A123">
        <v>122</v>
      </c>
      <c r="B123">
        <v>2100000</v>
      </c>
      <c r="C123">
        <v>4</v>
      </c>
      <c r="D123">
        <v>3.25</v>
      </c>
      <c r="E123">
        <v>4881</v>
      </c>
      <c r="F123">
        <v>47916</v>
      </c>
      <c r="G123">
        <v>1983</v>
      </c>
      <c r="H123">
        <f t="shared" si="1"/>
        <v>35</v>
      </c>
    </row>
    <row r="124" spans="1:8" x14ac:dyDescent="0.25">
      <c r="A124">
        <v>123</v>
      </c>
      <c r="B124">
        <v>1649000</v>
      </c>
      <c r="C124">
        <v>5</v>
      </c>
      <c r="D124">
        <v>3</v>
      </c>
      <c r="E124">
        <v>3970</v>
      </c>
      <c r="F124">
        <v>24011</v>
      </c>
      <c r="G124">
        <v>1980</v>
      </c>
      <c r="H124">
        <f t="shared" si="1"/>
        <v>38</v>
      </c>
    </row>
    <row r="125" spans="1:8" x14ac:dyDescent="0.25">
      <c r="A125">
        <v>124</v>
      </c>
      <c r="B125">
        <v>625000</v>
      </c>
      <c r="C125">
        <v>3</v>
      </c>
      <c r="D125">
        <v>1.75</v>
      </c>
      <c r="E125">
        <v>1180</v>
      </c>
      <c r="F125">
        <v>12400</v>
      </c>
      <c r="G125">
        <v>1966</v>
      </c>
      <c r="H125">
        <f t="shared" si="1"/>
        <v>52</v>
      </c>
    </row>
    <row r="126" spans="1:8" x14ac:dyDescent="0.25">
      <c r="A126">
        <v>125</v>
      </c>
      <c r="B126">
        <v>2398000</v>
      </c>
      <c r="C126">
        <v>5</v>
      </c>
      <c r="D126">
        <v>4.5</v>
      </c>
      <c r="E126">
        <v>5300</v>
      </c>
      <c r="F126">
        <v>33150</v>
      </c>
      <c r="G126">
        <v>1970</v>
      </c>
      <c r="H126">
        <f t="shared" si="1"/>
        <v>48</v>
      </c>
    </row>
    <row r="127" spans="1:8" x14ac:dyDescent="0.25">
      <c r="A127">
        <v>126</v>
      </c>
      <c r="B127">
        <v>2745000</v>
      </c>
      <c r="C127">
        <v>5</v>
      </c>
      <c r="D127">
        <v>5.25</v>
      </c>
      <c r="E127">
        <v>8058</v>
      </c>
      <c r="F127">
        <v>63160</v>
      </c>
      <c r="G127">
        <v>1976</v>
      </c>
      <c r="H127">
        <f t="shared" si="1"/>
        <v>42</v>
      </c>
    </row>
    <row r="128" spans="1:8" x14ac:dyDescent="0.25">
      <c r="A128">
        <v>127</v>
      </c>
      <c r="B128">
        <v>1850000</v>
      </c>
      <c r="C128">
        <v>4</v>
      </c>
      <c r="D128">
        <v>3.25</v>
      </c>
      <c r="E128">
        <v>4070</v>
      </c>
      <c r="F128">
        <v>9768</v>
      </c>
      <c r="G128">
        <v>1998</v>
      </c>
      <c r="H128">
        <f t="shared" si="1"/>
        <v>20</v>
      </c>
    </row>
    <row r="129" spans="1:8" x14ac:dyDescent="0.25">
      <c r="A129">
        <v>128</v>
      </c>
      <c r="B129">
        <v>1250000</v>
      </c>
      <c r="C129">
        <v>5</v>
      </c>
      <c r="D129">
        <v>4.25</v>
      </c>
      <c r="E129">
        <v>2570</v>
      </c>
      <c r="F129">
        <v>31222</v>
      </c>
      <c r="G129">
        <v>1965</v>
      </c>
      <c r="H129">
        <f t="shared" si="1"/>
        <v>53</v>
      </c>
    </row>
    <row r="130" spans="1:8" x14ac:dyDescent="0.25">
      <c r="A130">
        <v>129</v>
      </c>
      <c r="B130">
        <v>1575000</v>
      </c>
      <c r="C130">
        <v>4</v>
      </c>
      <c r="D130">
        <v>3.5</v>
      </c>
      <c r="E130">
        <v>2768</v>
      </c>
      <c r="F130">
        <v>20971</v>
      </c>
      <c r="G130">
        <v>1990</v>
      </c>
      <c r="H130">
        <f t="shared" si="1"/>
        <v>28</v>
      </c>
    </row>
    <row r="131" spans="1:8" x14ac:dyDescent="0.25">
      <c r="A131">
        <v>130</v>
      </c>
      <c r="B131">
        <v>769000</v>
      </c>
      <c r="C131">
        <v>3</v>
      </c>
      <c r="D131">
        <v>1.75</v>
      </c>
      <c r="E131">
        <v>1680</v>
      </c>
      <c r="F131">
        <v>18000</v>
      </c>
      <c r="G131">
        <v>1959</v>
      </c>
      <c r="H131">
        <f t="shared" ref="H131:H141" si="2">2018-G131</f>
        <v>59</v>
      </c>
    </row>
    <row r="132" spans="1:8" x14ac:dyDescent="0.25">
      <c r="A132">
        <v>131</v>
      </c>
      <c r="B132">
        <v>6888000</v>
      </c>
      <c r="C132">
        <v>6</v>
      </c>
      <c r="D132">
        <v>6.5</v>
      </c>
      <c r="E132">
        <v>10088</v>
      </c>
      <c r="F132">
        <v>131244</v>
      </c>
      <c r="G132">
        <v>2001</v>
      </c>
      <c r="H132">
        <f t="shared" si="2"/>
        <v>17</v>
      </c>
    </row>
    <row r="133" spans="1:8" x14ac:dyDescent="0.25">
      <c r="A133">
        <v>132</v>
      </c>
      <c r="B133">
        <v>1495555</v>
      </c>
      <c r="C133">
        <v>4</v>
      </c>
      <c r="D133">
        <v>3.25</v>
      </c>
      <c r="E133">
        <v>2700</v>
      </c>
      <c r="F133">
        <v>4325</v>
      </c>
      <c r="G133">
        <v>2017</v>
      </c>
      <c r="H133">
        <f t="shared" si="2"/>
        <v>1</v>
      </c>
    </row>
    <row r="134" spans="1:8" x14ac:dyDescent="0.25">
      <c r="A134">
        <v>133</v>
      </c>
      <c r="B134">
        <v>3488888</v>
      </c>
      <c r="C134">
        <v>5</v>
      </c>
      <c r="D134">
        <v>5</v>
      </c>
      <c r="E134">
        <v>6369</v>
      </c>
      <c r="F134">
        <v>35718</v>
      </c>
      <c r="G134">
        <v>2017</v>
      </c>
      <c r="H134">
        <f t="shared" si="2"/>
        <v>1</v>
      </c>
    </row>
    <row r="135" spans="1:8" x14ac:dyDescent="0.25">
      <c r="A135">
        <v>134</v>
      </c>
      <c r="B135">
        <v>3188888</v>
      </c>
      <c r="C135">
        <v>5</v>
      </c>
      <c r="D135">
        <v>4</v>
      </c>
      <c r="E135">
        <v>5927</v>
      </c>
      <c r="F135">
        <v>34939</v>
      </c>
      <c r="G135">
        <v>2017</v>
      </c>
      <c r="H135">
        <f t="shared" si="2"/>
        <v>1</v>
      </c>
    </row>
    <row r="136" spans="1:8" x14ac:dyDescent="0.25">
      <c r="A136">
        <v>135</v>
      </c>
      <c r="B136">
        <v>1898000</v>
      </c>
      <c r="C136">
        <v>3</v>
      </c>
      <c r="D136">
        <v>2.5</v>
      </c>
      <c r="E136">
        <v>2750</v>
      </c>
      <c r="F136">
        <v>29129</v>
      </c>
      <c r="G136">
        <v>1930</v>
      </c>
      <c r="H136">
        <f t="shared" si="2"/>
        <v>88</v>
      </c>
    </row>
    <row r="137" spans="1:8" x14ac:dyDescent="0.25">
      <c r="A137">
        <v>136</v>
      </c>
      <c r="B137">
        <v>1300000</v>
      </c>
      <c r="C137">
        <v>4</v>
      </c>
      <c r="D137">
        <v>4</v>
      </c>
      <c r="E137">
        <v>3240</v>
      </c>
      <c r="F137">
        <v>22651</v>
      </c>
      <c r="G137">
        <v>1996</v>
      </c>
      <c r="H137">
        <f t="shared" si="2"/>
        <v>22</v>
      </c>
    </row>
    <row r="138" spans="1:8" x14ac:dyDescent="0.25">
      <c r="A138">
        <v>137</v>
      </c>
      <c r="B138">
        <v>15000000</v>
      </c>
      <c r="C138">
        <v>5</v>
      </c>
      <c r="D138">
        <v>6.75</v>
      </c>
      <c r="E138">
        <v>15975</v>
      </c>
      <c r="F138">
        <v>50397</v>
      </c>
      <c r="G138">
        <v>2005</v>
      </c>
      <c r="H138">
        <f t="shared" si="2"/>
        <v>13</v>
      </c>
    </row>
    <row r="139" spans="1:8" x14ac:dyDescent="0.25">
      <c r="A139">
        <v>138</v>
      </c>
      <c r="B139">
        <v>1988888</v>
      </c>
      <c r="C139">
        <v>4</v>
      </c>
      <c r="D139">
        <v>2</v>
      </c>
      <c r="E139">
        <v>2000</v>
      </c>
      <c r="F139">
        <v>41831</v>
      </c>
      <c r="G139">
        <v>1956</v>
      </c>
      <c r="H139">
        <f t="shared" si="2"/>
        <v>62</v>
      </c>
    </row>
    <row r="140" spans="1:8" x14ac:dyDescent="0.25">
      <c r="A140">
        <v>139</v>
      </c>
      <c r="B140">
        <v>2880000</v>
      </c>
      <c r="C140">
        <v>6</v>
      </c>
      <c r="D140">
        <v>5.5</v>
      </c>
      <c r="E140">
        <v>5970</v>
      </c>
      <c r="F140">
        <v>16206</v>
      </c>
      <c r="G140">
        <v>2015</v>
      </c>
      <c r="H140">
        <f t="shared" si="2"/>
        <v>3</v>
      </c>
    </row>
    <row r="141" spans="1:8" x14ac:dyDescent="0.25">
      <c r="A141">
        <v>140</v>
      </c>
      <c r="B141">
        <v>949000</v>
      </c>
      <c r="C141">
        <v>4</v>
      </c>
      <c r="D141">
        <v>3</v>
      </c>
      <c r="E141">
        <v>2906</v>
      </c>
      <c r="F141">
        <v>8263</v>
      </c>
      <c r="G141">
        <v>1984</v>
      </c>
      <c r="H141">
        <f t="shared" si="2"/>
        <v>34</v>
      </c>
    </row>
  </sheetData>
  <autoFilter ref="A1:H141" xr:uid="{09B4D7A3-F07E-4722-89A9-5995E4252E72}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CD26-415F-4FA7-9F48-1A8070B11FDC}">
  <dimension ref="A1:S42"/>
  <sheetViews>
    <sheetView topLeftCell="I22" workbookViewId="0">
      <selection activeCell="S42" sqref="S42"/>
    </sheetView>
  </sheetViews>
  <sheetFormatPr defaultRowHeight="15" x14ac:dyDescent="0.25"/>
  <cols>
    <col min="1" max="1" width="21.5703125" style="8" bestFit="1" customWidth="1"/>
    <col min="2" max="2" width="9.140625" style="8"/>
    <col min="3" max="3" width="26.5703125" bestFit="1" customWidth="1"/>
    <col min="4" max="4" width="20.5703125" bestFit="1" customWidth="1"/>
    <col min="6" max="6" width="26.5703125" bestFit="1" customWidth="1"/>
    <col min="9" max="9" width="26.5703125" bestFit="1" customWidth="1"/>
    <col min="12" max="12" width="26.5703125" bestFit="1" customWidth="1"/>
    <col min="15" max="15" width="26.5703125" bestFit="1" customWidth="1"/>
    <col min="18" max="18" width="23.28515625" bestFit="1" customWidth="1"/>
    <col min="19" max="19" width="12.7109375" bestFit="1" customWidth="1"/>
  </cols>
  <sheetData>
    <row r="1" spans="1:19" x14ac:dyDescent="0.25">
      <c r="C1" s="4" t="s">
        <v>7</v>
      </c>
      <c r="D1" s="4"/>
      <c r="F1" s="4" t="s">
        <v>8</v>
      </c>
      <c r="G1" s="4"/>
      <c r="I1" s="4" t="s">
        <v>9</v>
      </c>
      <c r="J1" s="4"/>
      <c r="L1" s="4" t="s">
        <v>11</v>
      </c>
      <c r="M1" s="4"/>
      <c r="O1" s="4" t="s">
        <v>12</v>
      </c>
      <c r="P1" s="4"/>
      <c r="R1" s="4" t="s">
        <v>607</v>
      </c>
      <c r="S1" s="4"/>
    </row>
    <row r="2" spans="1:19" x14ac:dyDescent="0.25">
      <c r="C2" s="1"/>
      <c r="D2" s="1"/>
      <c r="F2" s="1"/>
      <c r="G2" s="1"/>
      <c r="I2" s="1"/>
      <c r="J2" s="1"/>
      <c r="L2" s="1"/>
      <c r="M2" s="1"/>
      <c r="O2" s="1"/>
      <c r="P2" s="1"/>
      <c r="R2" s="1"/>
      <c r="S2" s="1"/>
    </row>
    <row r="3" spans="1:19" x14ac:dyDescent="0.25">
      <c r="A3" s="9" t="s">
        <v>591</v>
      </c>
      <c r="C3" s="7" t="s">
        <v>574</v>
      </c>
      <c r="D3" s="23">
        <v>2047228.7071428571</v>
      </c>
      <c r="F3" s="7" t="s">
        <v>574</v>
      </c>
      <c r="G3" s="7">
        <v>4.1785714285714288</v>
      </c>
      <c r="I3" s="7" t="s">
        <v>574</v>
      </c>
      <c r="J3" s="7">
        <v>3.3160714285714286</v>
      </c>
      <c r="L3" s="7" t="s">
        <v>574</v>
      </c>
      <c r="M3" s="7">
        <v>3774.5142857142855</v>
      </c>
      <c r="O3" s="7" t="s">
        <v>574</v>
      </c>
      <c r="P3" s="7">
        <v>44840.1</v>
      </c>
      <c r="R3" s="7" t="s">
        <v>574</v>
      </c>
      <c r="S3" s="7">
        <v>31.807142857142857</v>
      </c>
    </row>
    <row r="4" spans="1:19" x14ac:dyDescent="0.25">
      <c r="A4" s="10" t="s">
        <v>592</v>
      </c>
      <c r="C4" s="1" t="s">
        <v>573</v>
      </c>
      <c r="D4" s="24">
        <v>152730.11140883161</v>
      </c>
      <c r="F4" s="1" t="s">
        <v>573</v>
      </c>
      <c r="G4" s="1">
        <v>0.12753809947769343</v>
      </c>
      <c r="I4" s="1" t="s">
        <v>573</v>
      </c>
      <c r="J4" s="1">
        <v>0.11591083047349017</v>
      </c>
      <c r="L4" s="1" t="s">
        <v>573</v>
      </c>
      <c r="M4" s="1">
        <v>212.27268586419547</v>
      </c>
      <c r="O4" s="1" t="s">
        <v>573</v>
      </c>
      <c r="P4" s="1">
        <v>9665.7802111132132</v>
      </c>
      <c r="R4" s="1" t="s">
        <v>573</v>
      </c>
      <c r="S4" s="1">
        <v>1.8972825384443024</v>
      </c>
    </row>
    <row r="5" spans="1:19" x14ac:dyDescent="0.25">
      <c r="A5" s="11" t="s">
        <v>593</v>
      </c>
      <c r="C5" s="5" t="s">
        <v>575</v>
      </c>
      <c r="D5" s="25">
        <v>1562000</v>
      </c>
      <c r="F5" s="5" t="s">
        <v>575</v>
      </c>
      <c r="G5" s="5">
        <v>4</v>
      </c>
      <c r="I5" s="5" t="s">
        <v>575</v>
      </c>
      <c r="J5" s="5">
        <v>3</v>
      </c>
      <c r="L5" s="5" t="s">
        <v>575</v>
      </c>
      <c r="M5" s="5">
        <v>3375</v>
      </c>
      <c r="O5" s="5" t="s">
        <v>575</v>
      </c>
      <c r="P5" s="5">
        <v>13281</v>
      </c>
      <c r="R5" s="5" t="s">
        <v>575</v>
      </c>
      <c r="S5" s="5">
        <v>35</v>
      </c>
    </row>
    <row r="6" spans="1:19" x14ac:dyDescent="0.25">
      <c r="C6" s="5" t="s">
        <v>576</v>
      </c>
      <c r="D6" s="25">
        <v>950000</v>
      </c>
      <c r="F6" s="5" t="s">
        <v>576</v>
      </c>
      <c r="G6" s="5">
        <v>5</v>
      </c>
      <c r="I6" s="5" t="s">
        <v>576</v>
      </c>
      <c r="J6" s="5">
        <v>1.75</v>
      </c>
      <c r="L6" s="5" t="s">
        <v>576</v>
      </c>
      <c r="M6" s="5">
        <v>2570</v>
      </c>
      <c r="O6" s="5" t="s">
        <v>576</v>
      </c>
      <c r="P6" s="5">
        <v>1</v>
      </c>
      <c r="R6" s="5" t="s">
        <v>576</v>
      </c>
      <c r="S6" s="5">
        <v>1</v>
      </c>
    </row>
    <row r="7" spans="1:19" x14ac:dyDescent="0.25">
      <c r="C7" s="1" t="s">
        <v>577</v>
      </c>
      <c r="D7" s="24">
        <v>1807127.04875268</v>
      </c>
      <c r="F7" s="1" t="s">
        <v>577</v>
      </c>
      <c r="G7" s="1">
        <v>1.5090511437898597</v>
      </c>
      <c r="I7" s="1" t="s">
        <v>577</v>
      </c>
      <c r="J7" s="1">
        <v>1.3714754416130042</v>
      </c>
      <c r="L7" s="1" t="s">
        <v>577</v>
      </c>
      <c r="M7" s="1">
        <v>2511.6442906908451</v>
      </c>
      <c r="O7" s="1" t="s">
        <v>577</v>
      </c>
      <c r="P7" s="1">
        <v>114367.05378970245</v>
      </c>
      <c r="R7" s="1" t="s">
        <v>577</v>
      </c>
      <c r="S7" s="1">
        <v>22.448949737036514</v>
      </c>
    </row>
    <row r="8" spans="1:19" x14ac:dyDescent="0.25">
      <c r="C8" s="1" t="s">
        <v>578</v>
      </c>
      <c r="D8" s="24">
        <v>3265708170333.5757</v>
      </c>
      <c r="F8" s="1" t="s">
        <v>578</v>
      </c>
      <c r="G8" s="1">
        <v>2.2772353545734836</v>
      </c>
      <c r="I8" s="1" t="s">
        <v>578</v>
      </c>
      <c r="J8" s="1">
        <v>1.8809448869475849</v>
      </c>
      <c r="L8" s="1" t="s">
        <v>578</v>
      </c>
      <c r="M8" s="1">
        <v>6308357.0429599183</v>
      </c>
      <c r="O8" s="1" t="s">
        <v>578</v>
      </c>
      <c r="P8" s="1">
        <v>13079822992.536692</v>
      </c>
      <c r="R8" s="1" t="s">
        <v>578</v>
      </c>
      <c r="S8" s="1">
        <v>503.95534429599184</v>
      </c>
    </row>
    <row r="9" spans="1:19" x14ac:dyDescent="0.25">
      <c r="C9" s="17" t="s">
        <v>579</v>
      </c>
      <c r="D9" s="26">
        <v>20.561002922871303</v>
      </c>
      <c r="F9" s="17" t="s">
        <v>579</v>
      </c>
      <c r="G9" s="17">
        <v>7.4537196420003724</v>
      </c>
      <c r="I9" s="1" t="s">
        <v>579</v>
      </c>
      <c r="J9" s="1">
        <v>1.5585527078408585</v>
      </c>
      <c r="L9" s="1" t="s">
        <v>579</v>
      </c>
      <c r="M9" s="1">
        <v>7.7097840771402595</v>
      </c>
      <c r="O9" s="1" t="s">
        <v>579</v>
      </c>
      <c r="P9" s="1">
        <v>36.230262379245133</v>
      </c>
      <c r="R9" s="1" t="s">
        <v>579</v>
      </c>
      <c r="S9" s="1">
        <v>-0.2848122536042017</v>
      </c>
    </row>
    <row r="10" spans="1:19" x14ac:dyDescent="0.25">
      <c r="C10" s="17" t="s">
        <v>580</v>
      </c>
      <c r="D10" s="26">
        <v>3.5979816037668959</v>
      </c>
      <c r="F10" s="17" t="s">
        <v>580</v>
      </c>
      <c r="G10" s="17">
        <v>1.3733403827182746</v>
      </c>
      <c r="I10" s="1" t="s">
        <v>580</v>
      </c>
      <c r="J10" s="1">
        <v>0.90446075406542226</v>
      </c>
      <c r="L10" s="1" t="s">
        <v>580</v>
      </c>
      <c r="M10" s="1">
        <v>2.2460856215114258</v>
      </c>
      <c r="O10" s="1" t="s">
        <v>580</v>
      </c>
      <c r="P10" s="1">
        <v>5.5600698773381909</v>
      </c>
      <c r="R10" s="1" t="s">
        <v>580</v>
      </c>
      <c r="S10" s="1">
        <v>0.30680288056597033</v>
      </c>
    </row>
    <row r="11" spans="1:19" x14ac:dyDescent="0.25">
      <c r="C11" s="1" t="s">
        <v>581</v>
      </c>
      <c r="D11" s="24">
        <v>14695000</v>
      </c>
      <c r="F11" s="1" t="s">
        <v>581</v>
      </c>
      <c r="G11" s="1">
        <v>12</v>
      </c>
      <c r="I11" s="1" t="s">
        <v>581</v>
      </c>
      <c r="J11" s="1">
        <v>8.25</v>
      </c>
      <c r="L11" s="1" t="s">
        <v>581</v>
      </c>
      <c r="M11" s="1">
        <v>15165</v>
      </c>
      <c r="O11" s="1" t="s">
        <v>581</v>
      </c>
      <c r="P11" s="1">
        <v>976178</v>
      </c>
      <c r="R11" s="1" t="s">
        <v>581</v>
      </c>
      <c r="S11" s="1">
        <v>105</v>
      </c>
    </row>
    <row r="12" spans="1:19" x14ac:dyDescent="0.25">
      <c r="C12" s="7" t="s">
        <v>582</v>
      </c>
      <c r="D12" s="23">
        <v>305000</v>
      </c>
      <c r="F12" s="7" t="s">
        <v>582</v>
      </c>
      <c r="G12" s="7">
        <v>1</v>
      </c>
      <c r="I12" s="7" t="s">
        <v>582</v>
      </c>
      <c r="J12" s="7">
        <v>1</v>
      </c>
      <c r="L12" s="7" t="s">
        <v>582</v>
      </c>
      <c r="M12" s="7">
        <v>810</v>
      </c>
      <c r="O12" s="7" t="s">
        <v>582</v>
      </c>
      <c r="P12" s="7">
        <v>1</v>
      </c>
      <c r="R12" s="7" t="s">
        <v>582</v>
      </c>
      <c r="S12" s="7">
        <v>1</v>
      </c>
    </row>
    <row r="13" spans="1:19" x14ac:dyDescent="0.25">
      <c r="C13" s="7" t="s">
        <v>583</v>
      </c>
      <c r="D13" s="23">
        <v>15000000</v>
      </c>
      <c r="F13" s="7" t="s">
        <v>583</v>
      </c>
      <c r="G13" s="7">
        <v>13</v>
      </c>
      <c r="I13" s="7" t="s">
        <v>583</v>
      </c>
      <c r="J13" s="7">
        <v>9.25</v>
      </c>
      <c r="L13" s="7" t="s">
        <v>583</v>
      </c>
      <c r="M13" s="7">
        <v>15975</v>
      </c>
      <c r="O13" s="7" t="s">
        <v>583</v>
      </c>
      <c r="P13" s="7">
        <v>976179</v>
      </c>
      <c r="R13" s="7" t="s">
        <v>583</v>
      </c>
      <c r="S13" s="7">
        <v>106</v>
      </c>
    </row>
    <row r="14" spans="1:19" x14ac:dyDescent="0.25">
      <c r="C14" s="1" t="s">
        <v>584</v>
      </c>
      <c r="D14" s="24">
        <v>286612019</v>
      </c>
      <c r="F14" s="1" t="s">
        <v>584</v>
      </c>
      <c r="G14" s="1">
        <v>585</v>
      </c>
      <c r="I14" s="1" t="s">
        <v>584</v>
      </c>
      <c r="J14" s="1">
        <v>464.25</v>
      </c>
      <c r="L14" s="1" t="s">
        <v>584</v>
      </c>
      <c r="M14" s="1">
        <v>528432</v>
      </c>
      <c r="O14" s="1" t="s">
        <v>584</v>
      </c>
      <c r="P14" s="1">
        <v>6277614</v>
      </c>
      <c r="R14" s="1" t="s">
        <v>584</v>
      </c>
      <c r="S14" s="1">
        <v>4453</v>
      </c>
    </row>
    <row r="15" spans="1:19" x14ac:dyDescent="0.25">
      <c r="C15" s="1" t="s">
        <v>585</v>
      </c>
      <c r="D15" s="24">
        <v>140</v>
      </c>
      <c r="F15" s="1" t="s">
        <v>585</v>
      </c>
      <c r="G15" s="1">
        <v>140</v>
      </c>
      <c r="I15" s="1" t="s">
        <v>585</v>
      </c>
      <c r="J15" s="1">
        <v>140</v>
      </c>
      <c r="L15" s="1" t="s">
        <v>585</v>
      </c>
      <c r="M15" s="1">
        <v>140</v>
      </c>
      <c r="O15" s="1" t="s">
        <v>585</v>
      </c>
      <c r="P15" s="1">
        <v>140</v>
      </c>
      <c r="R15" s="1" t="s">
        <v>585</v>
      </c>
      <c r="S15" s="1">
        <v>140</v>
      </c>
    </row>
    <row r="16" spans="1:19" ht="15.75" thickBot="1" x14ac:dyDescent="0.3">
      <c r="C16" s="12" t="s">
        <v>586</v>
      </c>
      <c r="D16" s="27">
        <v>301974.57413646852</v>
      </c>
      <c r="F16" s="12" t="s">
        <v>586</v>
      </c>
      <c r="G16" s="12">
        <v>0.25216548931112742</v>
      </c>
      <c r="I16" s="12" t="s">
        <v>586</v>
      </c>
      <c r="J16" s="12">
        <v>0.22917631203935987</v>
      </c>
      <c r="L16" s="12" t="s">
        <v>586</v>
      </c>
      <c r="M16" s="12">
        <v>419.70082600842096</v>
      </c>
      <c r="O16" s="12" t="s">
        <v>586</v>
      </c>
      <c r="P16" s="12">
        <v>19110.9653232325</v>
      </c>
      <c r="R16" s="12" t="s">
        <v>586</v>
      </c>
      <c r="S16" s="12">
        <v>3.7512647720765457</v>
      </c>
    </row>
    <row r="17" spans="3:19" x14ac:dyDescent="0.25">
      <c r="C17" s="6" t="s">
        <v>608</v>
      </c>
      <c r="D17" s="28">
        <f>D3-D16</f>
        <v>1745254.1330063886</v>
      </c>
      <c r="F17" s="6" t="s">
        <v>608</v>
      </c>
      <c r="G17" s="6">
        <f>G3-G16</f>
        <v>3.9264059392603015</v>
      </c>
      <c r="I17" s="6" t="s">
        <v>608</v>
      </c>
      <c r="J17" s="6">
        <f>J3-J16</f>
        <v>3.0868951165320686</v>
      </c>
      <c r="L17" s="6" t="s">
        <v>608</v>
      </c>
      <c r="M17" s="6">
        <f>M3-M16</f>
        <v>3354.8134597058647</v>
      </c>
      <c r="O17" s="6" t="s">
        <v>608</v>
      </c>
      <c r="P17" s="6">
        <f>P3-P16</f>
        <v>25729.134676767499</v>
      </c>
      <c r="R17" s="6" t="s">
        <v>608</v>
      </c>
      <c r="S17" s="6">
        <f>S3-S16</f>
        <v>28.055878085066311</v>
      </c>
    </row>
    <row r="18" spans="3:19" x14ac:dyDescent="0.25">
      <c r="C18" s="6" t="s">
        <v>609</v>
      </c>
      <c r="D18" s="28">
        <f>D3+D16</f>
        <v>2349203.2812793255</v>
      </c>
      <c r="F18" s="6" t="s">
        <v>609</v>
      </c>
      <c r="G18" s="6">
        <f>G3+G16</f>
        <v>4.4307369178825562</v>
      </c>
      <c r="I18" s="6" t="s">
        <v>609</v>
      </c>
      <c r="J18" s="6">
        <f>J3+J16</f>
        <v>3.5452477406107885</v>
      </c>
      <c r="L18" s="6" t="s">
        <v>609</v>
      </c>
      <c r="M18" s="6">
        <f>M3+M16</f>
        <v>4194.2151117227068</v>
      </c>
      <c r="O18" s="6" t="s">
        <v>609</v>
      </c>
      <c r="P18" s="6">
        <f>P3+P16</f>
        <v>63951.065323232498</v>
      </c>
      <c r="R18" s="6" t="s">
        <v>609</v>
      </c>
      <c r="S18" s="6">
        <f>S3+S16</f>
        <v>35.558407629219403</v>
      </c>
    </row>
    <row r="19" spans="3:19" x14ac:dyDescent="0.25">
      <c r="C19" s="1" t="s">
        <v>587</v>
      </c>
      <c r="D19" s="18">
        <f>QUARTILE('Z-Score'!B2:B141,1)</f>
        <v>897250</v>
      </c>
      <c r="F19" s="1" t="s">
        <v>587</v>
      </c>
      <c r="G19">
        <f>QUARTILE('Z-Score'!C2:C141,1)</f>
        <v>3</v>
      </c>
      <c r="I19" s="1" t="s">
        <v>587</v>
      </c>
      <c r="J19">
        <f>QUARTILE('Z-Score'!D2:D141,1)</f>
        <v>2.5</v>
      </c>
      <c r="L19" s="1" t="s">
        <v>587</v>
      </c>
      <c r="M19">
        <f>QUARTILE('Z-Score'!E2:E141,1)</f>
        <v>2135</v>
      </c>
      <c r="O19" s="1" t="s">
        <v>587</v>
      </c>
      <c r="P19">
        <f>QUARTILE('Z-Score'!F2:F141,1)</f>
        <v>8989.5</v>
      </c>
      <c r="R19" s="1" t="s">
        <v>587</v>
      </c>
      <c r="S19">
        <f>QUARTILE('Z-Score'!G2:G141,1)</f>
        <v>11</v>
      </c>
    </row>
    <row r="20" spans="3:19" x14ac:dyDescent="0.25">
      <c r="C20" s="1" t="s">
        <v>588</v>
      </c>
      <c r="D20" s="18">
        <f>QUARTILE('Z-Score'!B2:B141,3)</f>
        <v>2730000</v>
      </c>
      <c r="F20" s="1" t="s">
        <v>588</v>
      </c>
      <c r="G20">
        <f>QUARTILE('Z-Score'!C2:C141,3)</f>
        <v>5</v>
      </c>
      <c r="I20" s="1" t="s">
        <v>588</v>
      </c>
      <c r="J20">
        <f>QUARTILE('Z-Score'!D2:D141,3)</f>
        <v>4.25</v>
      </c>
      <c r="L20" s="1" t="s">
        <v>588</v>
      </c>
      <c r="M20">
        <f>QUARTILE('Z-Score'!E2:E141,3)</f>
        <v>4857.75</v>
      </c>
      <c r="O20" s="1" t="s">
        <v>588</v>
      </c>
      <c r="P20">
        <f>QUARTILE('Z-Score'!F2:F141,3)</f>
        <v>31322.25</v>
      </c>
      <c r="R20" s="1" t="s">
        <v>588</v>
      </c>
      <c r="S20">
        <f>QUARTILE('Z-Score'!G2:G141,3)</f>
        <v>49.25</v>
      </c>
    </row>
    <row r="21" spans="3:19" x14ac:dyDescent="0.25">
      <c r="C21" s="1" t="s">
        <v>589</v>
      </c>
      <c r="D21" s="18">
        <f>D20-D19</f>
        <v>1832750</v>
      </c>
      <c r="F21" s="1" t="s">
        <v>589</v>
      </c>
      <c r="G21">
        <f>G20-G19</f>
        <v>2</v>
      </c>
      <c r="I21" s="1" t="s">
        <v>589</v>
      </c>
      <c r="J21">
        <f>J20-J19</f>
        <v>1.75</v>
      </c>
      <c r="L21" s="1" t="s">
        <v>589</v>
      </c>
      <c r="M21">
        <f>M20-M19</f>
        <v>2722.75</v>
      </c>
      <c r="O21" s="1" t="s">
        <v>589</v>
      </c>
      <c r="P21">
        <f>P20-P19</f>
        <v>22332.75</v>
      </c>
      <c r="R21" s="1" t="s">
        <v>589</v>
      </c>
      <c r="S21">
        <f>S20-S19</f>
        <v>38.25</v>
      </c>
    </row>
    <row r="22" spans="3:19" x14ac:dyDescent="0.25">
      <c r="C22" s="1" t="s">
        <v>590</v>
      </c>
      <c r="D22" s="18">
        <f>(_xlfn.STDEV.S('Z-Score'!B2:B141,1)/AVERAGE('Z-Score'!B2:B141,1))*100</f>
        <v>88.989425024314514</v>
      </c>
      <c r="F22" s="1" t="s">
        <v>590</v>
      </c>
      <c r="G22">
        <f>(_xlfn.STDEV.S('Z-Score'!C2:C141,1)/AVERAGE('Z-Score'!C2:C141,1))*100</f>
        <v>36.748860493468456</v>
      </c>
      <c r="I22" s="1" t="s">
        <v>590</v>
      </c>
      <c r="J22">
        <f>(_xlfn.STDEV.S('Z-Score'!D2:D141,1)/AVERAGE('Z-Score'!D2:D141,1))*100</f>
        <v>41.835339508578159</v>
      </c>
      <c r="L22" s="1" t="s">
        <v>590</v>
      </c>
      <c r="M22">
        <f>(_xlfn.STDEV.S('Z-Score'!E2:E141,1)/AVERAGE('Z-Score'!E2:E141,1))*100</f>
        <v>67.313787614848366</v>
      </c>
      <c r="O22" s="1" t="s">
        <v>590</v>
      </c>
      <c r="P22">
        <f>(_xlfn.STDEV.S('Z-Score'!F2:F141,1)/AVERAGE('Z-Score'!F2:F141,1))*100</f>
        <v>256.0985089289349</v>
      </c>
      <c r="R22" s="1" t="s">
        <v>590</v>
      </c>
      <c r="S22">
        <f>(_xlfn.STDEV.S('Z-Score'!G2:G141,1)/AVERAGE('Z-Score'!G2:G141,1))*100</f>
        <v>71.286947993351873</v>
      </c>
    </row>
    <row r="39" spans="3:19" x14ac:dyDescent="0.25">
      <c r="C39" t="s">
        <v>660</v>
      </c>
      <c r="D39" s="21">
        <f>D19-(3*D$21)</f>
        <v>-4601000</v>
      </c>
      <c r="F39" t="s">
        <v>660</v>
      </c>
      <c r="G39">
        <f>G19-(3*G$21)</f>
        <v>-3</v>
      </c>
      <c r="J39">
        <f>J19-(3*J$21)</f>
        <v>-2.75</v>
      </c>
      <c r="M39">
        <f>M19-(3*M$21)</f>
        <v>-6033.25</v>
      </c>
      <c r="P39">
        <f>P19-(3*P$21)</f>
        <v>-58008.75</v>
      </c>
      <c r="S39">
        <f>S19-(3*S$21)</f>
        <v>-103.75</v>
      </c>
    </row>
    <row r="40" spans="3:19" x14ac:dyDescent="0.25">
      <c r="C40" t="s">
        <v>658</v>
      </c>
      <c r="D40" s="21">
        <f>D19-(1.5*D$21)</f>
        <v>-1851875</v>
      </c>
      <c r="F40" t="s">
        <v>658</v>
      </c>
      <c r="G40">
        <f>G19-(1.5*G$21)</f>
        <v>0</v>
      </c>
      <c r="J40">
        <f>J19-(1.5*J$21)</f>
        <v>-0.125</v>
      </c>
      <c r="M40">
        <f>M19-(1.5*M$21)</f>
        <v>-1949.125</v>
      </c>
      <c r="P40">
        <f>P19-(1.5*P$21)</f>
        <v>-24509.625</v>
      </c>
      <c r="S40">
        <f>S19-(1.5*S$21)</f>
        <v>-46.375</v>
      </c>
    </row>
    <row r="41" spans="3:19" x14ac:dyDescent="0.25">
      <c r="C41" t="s">
        <v>659</v>
      </c>
      <c r="D41" s="21">
        <f>D20+(1.5*D$21)</f>
        <v>5479125</v>
      </c>
      <c r="F41" t="s">
        <v>659</v>
      </c>
      <c r="G41">
        <f>G20+(1.5*G$21)</f>
        <v>8</v>
      </c>
      <c r="J41">
        <f>J20+(1.5*J$21)</f>
        <v>6.875</v>
      </c>
      <c r="M41">
        <f>M20+(1.5*M$21)</f>
        <v>8941.875</v>
      </c>
      <c r="P41">
        <f>P20+(1.5*P$21)</f>
        <v>64821.375</v>
      </c>
      <c r="S41">
        <f>S20+(1.5*S$21)</f>
        <v>106.625</v>
      </c>
    </row>
    <row r="42" spans="3:19" x14ac:dyDescent="0.25">
      <c r="C42" t="s">
        <v>661</v>
      </c>
      <c r="D42" s="21">
        <f>D20+(3*D$21)</f>
        <v>8228250</v>
      </c>
      <c r="F42" t="s">
        <v>661</v>
      </c>
      <c r="G42">
        <f>G20+(3*G$21)</f>
        <v>11</v>
      </c>
      <c r="J42">
        <f>J20+(3*J$21)</f>
        <v>9.5</v>
      </c>
      <c r="M42">
        <f>M20+(3*M$21)</f>
        <v>13026</v>
      </c>
      <c r="P42">
        <f>P20+(3*P$21)</f>
        <v>98320.5</v>
      </c>
      <c r="S42">
        <f>S20+(3*S$20)</f>
        <v>197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A3DB-A409-410B-B8D2-8BCC4C72CD20}">
  <dimension ref="A1:AI168"/>
  <sheetViews>
    <sheetView topLeftCell="F1" zoomScaleNormal="100" workbookViewId="0">
      <selection activeCell="M13" sqref="M13"/>
    </sheetView>
  </sheetViews>
  <sheetFormatPr defaultRowHeight="15" x14ac:dyDescent="0.25"/>
  <cols>
    <col min="2" max="2" width="9" bestFit="1" customWidth="1"/>
    <col min="3" max="3" width="5.42578125" bestFit="1" customWidth="1"/>
    <col min="4" max="4" width="6.7109375" bestFit="1" customWidth="1"/>
    <col min="5" max="5" width="12.5703125" bestFit="1" customWidth="1"/>
    <col min="6" max="6" width="8.28515625" bestFit="1" customWidth="1"/>
    <col min="7" max="7" width="10.7109375" bestFit="1" customWidth="1"/>
    <col min="8" max="8" width="10.7109375" customWidth="1"/>
    <col min="10" max="10" width="18" bestFit="1" customWidth="1"/>
    <col min="11" max="11" width="15.28515625" bestFit="1" customWidth="1"/>
    <col min="12" max="12" width="14.5703125" bestFit="1" customWidth="1"/>
    <col min="13" max="13" width="18.5703125" bestFit="1" customWidth="1"/>
    <col min="14" max="14" width="12" bestFit="1" customWidth="1"/>
    <col min="15" max="15" width="20.140625" bestFit="1" customWidth="1"/>
    <col min="16" max="18" width="12.7109375" bestFit="1" customWidth="1"/>
  </cols>
  <sheetData>
    <row r="1" spans="1:35" x14ac:dyDescent="0.25">
      <c r="A1" t="s">
        <v>571</v>
      </c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607</v>
      </c>
      <c r="I1" s="31">
        <v>1</v>
      </c>
      <c r="J1" t="s">
        <v>612</v>
      </c>
      <c r="AF1" s="3" t="s">
        <v>636</v>
      </c>
      <c r="AG1" s="3" t="s">
        <v>637</v>
      </c>
      <c r="AH1" s="3" t="s">
        <v>638</v>
      </c>
      <c r="AI1" s="3" t="s">
        <v>651</v>
      </c>
    </row>
    <row r="2" spans="1:35" ht="15.75" thickBot="1" x14ac:dyDescent="0.3">
      <c r="A2">
        <v>1</v>
      </c>
      <c r="B2">
        <v>684500</v>
      </c>
      <c r="C2">
        <v>2</v>
      </c>
      <c r="D2">
        <v>2</v>
      </c>
      <c r="E2">
        <v>1730</v>
      </c>
      <c r="F2">
        <v>2912</v>
      </c>
      <c r="G2">
        <v>39</v>
      </c>
      <c r="I2" s="32">
        <v>2</v>
      </c>
      <c r="AF2">
        <v>112</v>
      </c>
      <c r="AG2">
        <v>5893371.8466004338</v>
      </c>
      <c r="AH2">
        <v>-2595371.8466004338</v>
      </c>
      <c r="AI2" s="1">
        <v>-3.4223245726783955</v>
      </c>
    </row>
    <row r="3" spans="1:35" ht="15.75" thickBot="1" x14ac:dyDescent="0.3">
      <c r="A3">
        <v>2</v>
      </c>
      <c r="B3">
        <v>449000</v>
      </c>
      <c r="C3">
        <v>1</v>
      </c>
      <c r="D3">
        <v>1</v>
      </c>
      <c r="E3">
        <v>810</v>
      </c>
      <c r="F3">
        <v>74992</v>
      </c>
      <c r="G3">
        <v>38</v>
      </c>
      <c r="I3" s="33">
        <v>3</v>
      </c>
      <c r="J3" s="4" t="s">
        <v>613</v>
      </c>
      <c r="K3" s="4"/>
      <c r="AF3">
        <v>126</v>
      </c>
      <c r="AG3">
        <v>5219187.0295258453</v>
      </c>
      <c r="AH3">
        <v>-2474187.0295258453</v>
      </c>
      <c r="AI3" s="1">
        <v>-3.2625271325338772</v>
      </c>
    </row>
    <row r="4" spans="1:35" x14ac:dyDescent="0.25">
      <c r="A4">
        <v>3</v>
      </c>
      <c r="B4">
        <v>2298000</v>
      </c>
      <c r="C4">
        <v>5</v>
      </c>
      <c r="D4">
        <v>3</v>
      </c>
      <c r="E4">
        <v>3530</v>
      </c>
      <c r="F4">
        <v>11984</v>
      </c>
      <c r="G4">
        <v>63</v>
      </c>
      <c r="I4" s="34">
        <v>4</v>
      </c>
      <c r="J4" s="1" t="s">
        <v>614</v>
      </c>
      <c r="K4" s="1">
        <v>0.907684893730483</v>
      </c>
      <c r="AF4">
        <v>56</v>
      </c>
      <c r="AG4">
        <v>7937761.6740538813</v>
      </c>
      <c r="AH4">
        <v>-2357761.6740538813</v>
      </c>
      <c r="AI4" s="1">
        <v>-3.1090056417939564</v>
      </c>
    </row>
    <row r="5" spans="1:35" x14ac:dyDescent="0.25">
      <c r="A5">
        <v>4</v>
      </c>
      <c r="B5">
        <v>2848000</v>
      </c>
      <c r="C5">
        <v>3</v>
      </c>
      <c r="D5">
        <v>3.25</v>
      </c>
      <c r="E5">
        <v>3600</v>
      </c>
      <c r="F5">
        <v>16259</v>
      </c>
      <c r="G5">
        <v>26</v>
      </c>
      <c r="I5" s="34">
        <v>5</v>
      </c>
      <c r="J5" s="1" t="s">
        <v>615</v>
      </c>
      <c r="K5" s="15">
        <v>0.82389186630651801</v>
      </c>
      <c r="AF5">
        <v>120</v>
      </c>
      <c r="AG5">
        <v>2955620.4314315002</v>
      </c>
      <c r="AH5">
        <v>1544379.5685684998</v>
      </c>
      <c r="AI5" s="1">
        <v>2.0364589197411203</v>
      </c>
    </row>
    <row r="6" spans="1:35" x14ac:dyDescent="0.25">
      <c r="A6">
        <v>5</v>
      </c>
      <c r="B6">
        <v>649800</v>
      </c>
      <c r="C6">
        <v>3</v>
      </c>
      <c r="D6">
        <v>1.75</v>
      </c>
      <c r="E6">
        <v>1380</v>
      </c>
      <c r="F6">
        <v>9600</v>
      </c>
      <c r="G6">
        <v>61</v>
      </c>
      <c r="I6" s="34">
        <v>6</v>
      </c>
      <c r="J6" s="1" t="s">
        <v>616</v>
      </c>
      <c r="K6" s="15">
        <v>0.81732066728810504</v>
      </c>
      <c r="AF6">
        <v>54</v>
      </c>
      <c r="AG6">
        <v>1727145.6325039775</v>
      </c>
      <c r="AH6">
        <v>1772854.3674960225</v>
      </c>
      <c r="AI6" s="1">
        <v>2.3377317102399511</v>
      </c>
    </row>
    <row r="7" spans="1:35" x14ac:dyDescent="0.25">
      <c r="A7">
        <v>6</v>
      </c>
      <c r="B7">
        <v>2500000</v>
      </c>
      <c r="C7">
        <v>4</v>
      </c>
      <c r="D7">
        <v>3</v>
      </c>
      <c r="E7">
        <v>2857</v>
      </c>
      <c r="F7">
        <v>37445</v>
      </c>
      <c r="G7">
        <v>75</v>
      </c>
      <c r="I7" s="34">
        <v>7</v>
      </c>
      <c r="J7" s="1" t="s">
        <v>573</v>
      </c>
      <c r="K7" s="30">
        <v>772384.2239380104</v>
      </c>
      <c r="AF7">
        <v>48</v>
      </c>
      <c r="AG7">
        <v>2772183.7770385202</v>
      </c>
      <c r="AH7">
        <v>2027816.2229614798</v>
      </c>
      <c r="AI7" s="1">
        <v>2.6739310198679891</v>
      </c>
    </row>
    <row r="8" spans="1:35" ht="15.75" thickBot="1" x14ac:dyDescent="0.3">
      <c r="A8">
        <v>7</v>
      </c>
      <c r="B8">
        <v>369900</v>
      </c>
      <c r="C8">
        <v>2</v>
      </c>
      <c r="D8">
        <v>1</v>
      </c>
      <c r="E8">
        <v>1105</v>
      </c>
      <c r="F8">
        <v>497890</v>
      </c>
      <c r="G8">
        <v>43</v>
      </c>
      <c r="I8" s="35">
        <v>8</v>
      </c>
      <c r="J8" s="2" t="s">
        <v>617</v>
      </c>
      <c r="K8" s="2">
        <v>140</v>
      </c>
      <c r="AF8">
        <v>137</v>
      </c>
      <c r="AG8">
        <v>11006887.696943773</v>
      </c>
      <c r="AH8">
        <v>3993112.303056227</v>
      </c>
      <c r="AI8" s="1">
        <v>5.2654213592221453</v>
      </c>
    </row>
    <row r="9" spans="1:35" x14ac:dyDescent="0.25">
      <c r="A9">
        <v>8</v>
      </c>
      <c r="B9">
        <v>1400000</v>
      </c>
      <c r="C9">
        <v>3</v>
      </c>
      <c r="D9">
        <v>2</v>
      </c>
      <c r="E9">
        <v>2460</v>
      </c>
      <c r="F9">
        <v>9799</v>
      </c>
      <c r="G9">
        <v>63</v>
      </c>
      <c r="I9" s="32">
        <v>9</v>
      </c>
    </row>
    <row r="10" spans="1:35" ht="15.75" thickBot="1" x14ac:dyDescent="0.3">
      <c r="A10">
        <v>9</v>
      </c>
      <c r="B10">
        <v>949950</v>
      </c>
      <c r="C10">
        <v>4</v>
      </c>
      <c r="D10">
        <v>2.5</v>
      </c>
      <c r="E10">
        <v>2740</v>
      </c>
      <c r="F10">
        <v>11160</v>
      </c>
      <c r="G10">
        <v>44</v>
      </c>
      <c r="I10" s="31">
        <v>10</v>
      </c>
      <c r="J10" t="s">
        <v>618</v>
      </c>
    </row>
    <row r="11" spans="1:35" ht="15.75" thickBot="1" x14ac:dyDescent="0.3">
      <c r="A11">
        <v>10</v>
      </c>
      <c r="B11">
        <v>750000</v>
      </c>
      <c r="C11">
        <v>3</v>
      </c>
      <c r="D11">
        <v>3</v>
      </c>
      <c r="E11">
        <v>2437</v>
      </c>
      <c r="F11">
        <v>976179</v>
      </c>
      <c r="G11">
        <v>45</v>
      </c>
      <c r="I11" s="33">
        <v>11</v>
      </c>
      <c r="J11" s="3"/>
      <c r="K11" s="3" t="s">
        <v>623</v>
      </c>
      <c r="L11" s="3" t="s">
        <v>624</v>
      </c>
      <c r="M11" s="3" t="s">
        <v>625</v>
      </c>
      <c r="N11" s="3" t="s">
        <v>626</v>
      </c>
      <c r="O11" s="3" t="s">
        <v>627</v>
      </c>
    </row>
    <row r="12" spans="1:35" x14ac:dyDescent="0.25">
      <c r="A12">
        <v>11</v>
      </c>
      <c r="B12">
        <v>2689950</v>
      </c>
      <c r="C12">
        <v>5</v>
      </c>
      <c r="D12">
        <v>4</v>
      </c>
      <c r="E12">
        <v>4304</v>
      </c>
      <c r="F12">
        <v>9450</v>
      </c>
      <c r="G12">
        <v>1</v>
      </c>
      <c r="I12" s="34">
        <v>12</v>
      </c>
      <c r="J12" s="1" t="s">
        <v>619</v>
      </c>
      <c r="K12" s="1">
        <v>5</v>
      </c>
      <c r="L12" s="1">
        <v>373992065498331.75</v>
      </c>
      <c r="M12" s="1">
        <v>74798413099666.344</v>
      </c>
      <c r="N12" s="1">
        <v>125.37922896534501</v>
      </c>
      <c r="O12" s="29">
        <v>9.3450728215781104E-49</v>
      </c>
      <c r="AG12" s="36" t="s">
        <v>662</v>
      </c>
    </row>
    <row r="13" spans="1:35" x14ac:dyDescent="0.25">
      <c r="A13">
        <v>12</v>
      </c>
      <c r="B13">
        <v>850000</v>
      </c>
      <c r="C13">
        <v>3</v>
      </c>
      <c r="D13">
        <v>2.25</v>
      </c>
      <c r="E13">
        <v>2120</v>
      </c>
      <c r="F13">
        <v>4192</v>
      </c>
      <c r="G13">
        <v>19</v>
      </c>
      <c r="I13" s="34">
        <v>13</v>
      </c>
      <c r="J13" s="1" t="s">
        <v>620</v>
      </c>
      <c r="K13" s="1">
        <v>134</v>
      </c>
      <c r="L13" s="1">
        <v>79941370178035.219</v>
      </c>
      <c r="M13" s="30">
        <v>596577389388.323</v>
      </c>
      <c r="N13" s="1"/>
      <c r="O13" s="1"/>
    </row>
    <row r="14" spans="1:35" ht="15.75" thickBot="1" x14ac:dyDescent="0.3">
      <c r="A14">
        <v>13</v>
      </c>
      <c r="B14">
        <v>2350000</v>
      </c>
      <c r="C14">
        <v>6</v>
      </c>
      <c r="D14">
        <v>4</v>
      </c>
      <c r="E14">
        <v>5780</v>
      </c>
      <c r="F14">
        <v>20908</v>
      </c>
      <c r="G14">
        <v>30</v>
      </c>
      <c r="I14" s="35">
        <v>14</v>
      </c>
      <c r="J14" s="2" t="s">
        <v>621</v>
      </c>
      <c r="K14" s="2">
        <v>139</v>
      </c>
      <c r="L14" s="2">
        <v>453933435676367</v>
      </c>
      <c r="M14" s="2"/>
      <c r="N14" s="2"/>
      <c r="O14" s="2"/>
      <c r="AG14" t="s">
        <v>664</v>
      </c>
    </row>
    <row r="15" spans="1:35" ht="15.75" thickBot="1" x14ac:dyDescent="0.3">
      <c r="A15">
        <v>14</v>
      </c>
      <c r="B15">
        <v>359000</v>
      </c>
      <c r="C15">
        <v>2</v>
      </c>
      <c r="D15">
        <v>1.75</v>
      </c>
      <c r="E15">
        <v>1001</v>
      </c>
      <c r="F15">
        <v>468270</v>
      </c>
      <c r="G15">
        <v>39</v>
      </c>
      <c r="I15" s="32">
        <v>15</v>
      </c>
      <c r="AG15" t="s">
        <v>663</v>
      </c>
    </row>
    <row r="16" spans="1:35" ht="15.75" thickBot="1" x14ac:dyDescent="0.3">
      <c r="A16">
        <v>15</v>
      </c>
      <c r="B16">
        <v>888000</v>
      </c>
      <c r="C16">
        <v>3</v>
      </c>
      <c r="D16">
        <v>1.75</v>
      </c>
      <c r="E16">
        <v>1919</v>
      </c>
      <c r="F16">
        <v>8297</v>
      </c>
      <c r="G16">
        <v>50</v>
      </c>
      <c r="I16" s="33">
        <v>16</v>
      </c>
      <c r="J16" s="3"/>
      <c r="K16" s="3" t="s">
        <v>628</v>
      </c>
      <c r="L16" s="3" t="s">
        <v>573</v>
      </c>
      <c r="M16" s="3" t="s">
        <v>629</v>
      </c>
      <c r="N16" s="3" t="s">
        <v>630</v>
      </c>
      <c r="O16" s="3" t="s">
        <v>631</v>
      </c>
      <c r="P16" s="3" t="s">
        <v>632</v>
      </c>
      <c r="Q16" s="3" t="s">
        <v>633</v>
      </c>
      <c r="R16" s="3" t="s">
        <v>634</v>
      </c>
    </row>
    <row r="17" spans="1:33" x14ac:dyDescent="0.25">
      <c r="A17">
        <v>16</v>
      </c>
      <c r="B17">
        <v>655000</v>
      </c>
      <c r="C17">
        <v>2</v>
      </c>
      <c r="D17">
        <v>1.75</v>
      </c>
      <c r="E17">
        <v>1351</v>
      </c>
      <c r="F17">
        <v>155556</v>
      </c>
      <c r="G17">
        <v>20</v>
      </c>
      <c r="I17" s="34">
        <v>17</v>
      </c>
      <c r="J17" s="1" t="s">
        <v>622</v>
      </c>
      <c r="K17" s="1">
        <v>176533.95017004237</v>
      </c>
      <c r="L17" s="1">
        <v>300940.35825085349</v>
      </c>
      <c r="M17" s="1">
        <v>0.58660776240217594</v>
      </c>
      <c r="N17" s="1">
        <v>0.5584540992075171</v>
      </c>
      <c r="O17" s="1">
        <v>-418673.64202646283</v>
      </c>
      <c r="P17" s="1">
        <v>771741.54236654751</v>
      </c>
      <c r="Q17" s="1">
        <v>-418673.64202646283</v>
      </c>
      <c r="R17" s="1">
        <v>771741.54236654751</v>
      </c>
    </row>
    <row r="18" spans="1:33" x14ac:dyDescent="0.25">
      <c r="A18">
        <v>17</v>
      </c>
      <c r="B18">
        <v>799000</v>
      </c>
      <c r="C18">
        <v>3</v>
      </c>
      <c r="D18">
        <v>1.75</v>
      </c>
      <c r="E18">
        <v>1640</v>
      </c>
      <c r="F18">
        <v>10399</v>
      </c>
      <c r="G18">
        <v>51</v>
      </c>
      <c r="I18" s="34">
        <v>18</v>
      </c>
      <c r="J18" s="1" t="s">
        <v>8</v>
      </c>
      <c r="K18" s="1">
        <v>-404250.14203485503</v>
      </c>
      <c r="L18" s="1">
        <v>75393.683161971756</v>
      </c>
      <c r="M18" s="1">
        <v>-5.3618569232966857</v>
      </c>
      <c r="N18" s="1">
        <v>3.5028832274544135E-7</v>
      </c>
      <c r="O18" s="1">
        <v>-553365.71058966231</v>
      </c>
      <c r="P18" s="1">
        <v>-255134.57348004775</v>
      </c>
      <c r="Q18" s="1">
        <v>-553365.71058966231</v>
      </c>
      <c r="R18" s="1">
        <v>-255134.57348004775</v>
      </c>
      <c r="AG18">
        <f>SQRT(M13)</f>
        <v>772384.22393801063</v>
      </c>
    </row>
    <row r="19" spans="1:33" x14ac:dyDescent="0.25">
      <c r="A19">
        <v>18</v>
      </c>
      <c r="B19">
        <v>549000</v>
      </c>
      <c r="C19">
        <v>2</v>
      </c>
      <c r="D19">
        <v>2.25</v>
      </c>
      <c r="E19">
        <v>1750</v>
      </c>
      <c r="F19">
        <v>2634</v>
      </c>
      <c r="G19">
        <v>32</v>
      </c>
      <c r="I19" s="34">
        <v>19</v>
      </c>
      <c r="J19" s="1" t="s">
        <v>9</v>
      </c>
      <c r="K19" s="1">
        <v>238137.84658091632</v>
      </c>
      <c r="L19" s="1">
        <v>130737.62817421509</v>
      </c>
      <c r="M19" s="1">
        <v>1.8214943158031329</v>
      </c>
      <c r="N19" s="1">
        <v>7.0762196847452677E-2</v>
      </c>
      <c r="O19" s="1">
        <v>-20438.401973263244</v>
      </c>
      <c r="P19" s="1">
        <v>496714.09513509588</v>
      </c>
      <c r="Q19" s="1">
        <v>-20438.401973263244</v>
      </c>
      <c r="R19" s="1">
        <v>496714.09513509588</v>
      </c>
    </row>
    <row r="20" spans="1:33" x14ac:dyDescent="0.25">
      <c r="A20">
        <v>19</v>
      </c>
      <c r="B20">
        <v>1498000</v>
      </c>
      <c r="C20">
        <v>5</v>
      </c>
      <c r="D20">
        <v>3.25</v>
      </c>
      <c r="E20">
        <v>4560</v>
      </c>
      <c r="F20">
        <v>18750</v>
      </c>
      <c r="G20">
        <v>51</v>
      </c>
      <c r="I20" s="34">
        <v>20</v>
      </c>
      <c r="J20" s="1" t="s">
        <v>11</v>
      </c>
      <c r="K20" s="1">
        <v>702.20422344234453</v>
      </c>
      <c r="L20" s="1">
        <v>51.915588788304866</v>
      </c>
      <c r="M20" s="1">
        <v>13.525883840125715</v>
      </c>
      <c r="N20" s="1">
        <v>8.0219823993742711E-27</v>
      </c>
      <c r="O20" s="1">
        <v>599.52423469057601</v>
      </c>
      <c r="P20" s="1">
        <v>804.88421219411305</v>
      </c>
      <c r="Q20" s="1">
        <v>599.52423469057601</v>
      </c>
      <c r="R20" s="1">
        <v>804.88421219411305</v>
      </c>
    </row>
    <row r="21" spans="1:33" x14ac:dyDescent="0.25">
      <c r="A21">
        <v>20</v>
      </c>
      <c r="B21">
        <v>999950</v>
      </c>
      <c r="C21">
        <v>4</v>
      </c>
      <c r="D21">
        <v>3</v>
      </c>
      <c r="E21">
        <v>3400</v>
      </c>
      <c r="F21">
        <v>13062</v>
      </c>
      <c r="G21">
        <v>36</v>
      </c>
      <c r="I21" s="34">
        <v>21</v>
      </c>
      <c r="J21" s="1" t="s">
        <v>12</v>
      </c>
      <c r="K21" s="1">
        <v>-0.70064854018991396</v>
      </c>
      <c r="L21" s="1">
        <v>0.58922185862253318</v>
      </c>
      <c r="M21" s="1">
        <v>-1.1891081940304642</v>
      </c>
      <c r="N21" s="1">
        <v>0.23649997786696489</v>
      </c>
      <c r="O21" s="1">
        <v>-1.8660267094015301</v>
      </c>
      <c r="P21" s="1">
        <v>0.46472962902170234</v>
      </c>
      <c r="Q21" s="1">
        <v>-1.8660267094015301</v>
      </c>
      <c r="R21" s="1">
        <v>0.46472962902170234</v>
      </c>
    </row>
    <row r="22" spans="1:33" ht="15.75" thickBot="1" x14ac:dyDescent="0.3">
      <c r="A22">
        <v>21</v>
      </c>
      <c r="B22">
        <v>899000</v>
      </c>
      <c r="C22">
        <v>3</v>
      </c>
      <c r="D22">
        <v>2.5</v>
      </c>
      <c r="E22">
        <v>1970</v>
      </c>
      <c r="F22">
        <v>3502</v>
      </c>
      <c r="G22">
        <v>18</v>
      </c>
      <c r="I22" s="35">
        <v>22</v>
      </c>
      <c r="J22" s="2" t="s">
        <v>607</v>
      </c>
      <c r="K22" s="2">
        <v>4751.7005781012031</v>
      </c>
      <c r="L22" s="2">
        <v>3734.0033851050948</v>
      </c>
      <c r="M22" s="2">
        <v>1.2725485459000099</v>
      </c>
      <c r="N22" s="2">
        <v>0.20538192804771541</v>
      </c>
      <c r="O22" s="2">
        <v>-2633.5074977441709</v>
      </c>
      <c r="P22" s="2">
        <v>12136.908653946577</v>
      </c>
      <c r="Q22" s="2">
        <v>-2633.5074977441709</v>
      </c>
      <c r="R22" s="2">
        <v>12136.908653946577</v>
      </c>
    </row>
    <row r="23" spans="1:33" x14ac:dyDescent="0.25">
      <c r="A23">
        <v>22</v>
      </c>
      <c r="B23">
        <v>949950</v>
      </c>
      <c r="C23">
        <v>6</v>
      </c>
      <c r="D23">
        <v>3</v>
      </c>
      <c r="E23">
        <v>2300</v>
      </c>
      <c r="F23">
        <v>13503</v>
      </c>
      <c r="G23">
        <v>63</v>
      </c>
    </row>
    <row r="24" spans="1:33" x14ac:dyDescent="0.25">
      <c r="A24">
        <v>23</v>
      </c>
      <c r="B24">
        <v>1490000</v>
      </c>
      <c r="C24">
        <v>3</v>
      </c>
      <c r="D24">
        <v>1.75</v>
      </c>
      <c r="E24">
        <v>2020</v>
      </c>
      <c r="F24">
        <v>8515</v>
      </c>
      <c r="G24">
        <v>57</v>
      </c>
    </row>
    <row r="25" spans="1:33" x14ac:dyDescent="0.25">
      <c r="A25">
        <v>24</v>
      </c>
      <c r="B25">
        <v>998000</v>
      </c>
      <c r="C25">
        <v>4</v>
      </c>
      <c r="D25">
        <v>2.5</v>
      </c>
      <c r="E25">
        <v>2570</v>
      </c>
      <c r="F25">
        <v>11375</v>
      </c>
      <c r="G25">
        <v>45</v>
      </c>
    </row>
    <row r="26" spans="1:33" x14ac:dyDescent="0.25">
      <c r="A26">
        <v>25</v>
      </c>
      <c r="B26">
        <v>950000</v>
      </c>
      <c r="C26">
        <v>3</v>
      </c>
      <c r="D26">
        <v>2.75</v>
      </c>
      <c r="E26">
        <v>2330</v>
      </c>
      <c r="F26">
        <v>36671</v>
      </c>
      <c r="G26">
        <v>52</v>
      </c>
      <c r="J26" t="s">
        <v>635</v>
      </c>
      <c r="O26" t="s">
        <v>639</v>
      </c>
    </row>
    <row r="27" spans="1:33" ht="15.75" thickBot="1" x14ac:dyDescent="0.3">
      <c r="A27">
        <v>26</v>
      </c>
      <c r="B27">
        <v>649950</v>
      </c>
      <c r="C27">
        <v>3</v>
      </c>
      <c r="D27">
        <v>1.75</v>
      </c>
      <c r="E27">
        <v>1400</v>
      </c>
      <c r="F27">
        <v>15000</v>
      </c>
      <c r="G27">
        <v>106</v>
      </c>
    </row>
    <row r="28" spans="1:33" x14ac:dyDescent="0.25">
      <c r="A28">
        <v>27</v>
      </c>
      <c r="B28">
        <v>835000</v>
      </c>
      <c r="C28">
        <v>3</v>
      </c>
      <c r="D28">
        <v>2</v>
      </c>
      <c r="E28">
        <v>1440</v>
      </c>
      <c r="F28">
        <v>8400</v>
      </c>
      <c r="G28">
        <v>50</v>
      </c>
      <c r="J28" s="3" t="s">
        <v>636</v>
      </c>
      <c r="K28" s="3" t="s">
        <v>637</v>
      </c>
      <c r="L28" s="3" t="s">
        <v>638</v>
      </c>
      <c r="M28" s="3" t="s">
        <v>651</v>
      </c>
      <c r="O28" s="3" t="s">
        <v>640</v>
      </c>
      <c r="P28" s="3" t="s">
        <v>7</v>
      </c>
    </row>
    <row r="29" spans="1:33" x14ac:dyDescent="0.25">
      <c r="A29">
        <v>28</v>
      </c>
      <c r="B29">
        <v>2836000</v>
      </c>
      <c r="C29">
        <v>4</v>
      </c>
      <c r="D29">
        <v>3.5</v>
      </c>
      <c r="E29">
        <v>4800</v>
      </c>
      <c r="F29">
        <v>10634</v>
      </c>
      <c r="G29">
        <v>9</v>
      </c>
      <c r="J29">
        <v>1</v>
      </c>
      <c r="K29">
        <v>1242398.699814335</v>
      </c>
      <c r="L29">
        <v>-557898.69981433498</v>
      </c>
      <c r="M29" s="1">
        <v>-0.7356596828084</v>
      </c>
      <c r="O29" s="1">
        <v>0.35714285714285715</v>
      </c>
      <c r="P29" s="1">
        <v>305000</v>
      </c>
    </row>
    <row r="30" spans="1:33" x14ac:dyDescent="0.25">
      <c r="A30">
        <v>29</v>
      </c>
      <c r="B30">
        <v>685000</v>
      </c>
      <c r="C30">
        <v>3</v>
      </c>
      <c r="D30">
        <v>2</v>
      </c>
      <c r="E30">
        <v>1430</v>
      </c>
      <c r="F30">
        <v>7464</v>
      </c>
      <c r="G30">
        <v>55</v>
      </c>
      <c r="J30">
        <v>2</v>
      </c>
      <c r="K30">
        <v>707228.6623463264</v>
      </c>
      <c r="L30">
        <v>-258228.6623463264</v>
      </c>
      <c r="M30" s="1">
        <v>-0.34050700583628557</v>
      </c>
      <c r="O30" s="1">
        <v>1.0714285714285714</v>
      </c>
      <c r="P30" s="1">
        <v>339995</v>
      </c>
    </row>
    <row r="31" spans="1:33" x14ac:dyDescent="0.25">
      <c r="A31">
        <v>30</v>
      </c>
      <c r="B31">
        <v>765000</v>
      </c>
      <c r="C31">
        <v>3</v>
      </c>
      <c r="D31">
        <v>1.75</v>
      </c>
      <c r="E31">
        <v>1250</v>
      </c>
      <c r="F31">
        <v>8190</v>
      </c>
      <c r="G31">
        <v>52</v>
      </c>
      <c r="J31">
        <v>3</v>
      </c>
      <c r="K31">
        <v>1639438.2528047324</v>
      </c>
      <c r="L31">
        <v>658561.74719526758</v>
      </c>
      <c r="M31" s="1">
        <v>0.86839658563937705</v>
      </c>
      <c r="O31" s="1">
        <v>1.7857142857142858</v>
      </c>
      <c r="P31" s="1">
        <v>359000</v>
      </c>
    </row>
    <row r="32" spans="1:33" x14ac:dyDescent="0.25">
      <c r="A32">
        <v>31</v>
      </c>
      <c r="B32">
        <v>725000</v>
      </c>
      <c r="C32">
        <v>1</v>
      </c>
      <c r="D32">
        <v>1.5</v>
      </c>
      <c r="E32">
        <v>1008</v>
      </c>
      <c r="F32">
        <v>102684</v>
      </c>
      <c r="G32">
        <v>10</v>
      </c>
      <c r="J32">
        <v>4</v>
      </c>
      <c r="K32">
        <v>2377819.1002615793</v>
      </c>
      <c r="L32">
        <v>470180.89973842073</v>
      </c>
      <c r="M32" s="1">
        <v>0.61999271853339266</v>
      </c>
      <c r="O32" s="1">
        <v>2.5</v>
      </c>
      <c r="P32" s="1">
        <v>365000</v>
      </c>
    </row>
    <row r="33" spans="1:16" x14ac:dyDescent="0.25">
      <c r="A33">
        <v>32</v>
      </c>
      <c r="B33">
        <v>979000</v>
      </c>
      <c r="C33">
        <v>4</v>
      </c>
      <c r="D33">
        <v>2.5</v>
      </c>
      <c r="E33">
        <v>2570</v>
      </c>
      <c r="F33">
        <v>9760</v>
      </c>
      <c r="G33">
        <v>49</v>
      </c>
      <c r="J33">
        <v>5</v>
      </c>
      <c r="K33">
        <v>632694.09321086633</v>
      </c>
      <c r="L33">
        <v>17105.906789133674</v>
      </c>
      <c r="M33" s="1">
        <v>2.2556291969907886E-2</v>
      </c>
      <c r="O33" s="1">
        <v>3.2142857142857144</v>
      </c>
      <c r="P33" s="1">
        <v>369900</v>
      </c>
    </row>
    <row r="34" spans="1:16" x14ac:dyDescent="0.25">
      <c r="A34">
        <v>33</v>
      </c>
      <c r="B34">
        <v>2895000</v>
      </c>
      <c r="C34">
        <v>5</v>
      </c>
      <c r="D34">
        <v>4.25</v>
      </c>
      <c r="E34">
        <v>5050</v>
      </c>
      <c r="F34">
        <v>15120</v>
      </c>
      <c r="G34">
        <v>1</v>
      </c>
      <c r="J34">
        <v>6</v>
      </c>
      <c r="K34">
        <v>1610286.1469183285</v>
      </c>
      <c r="L34">
        <v>889713.85308167152</v>
      </c>
      <c r="M34" s="1">
        <v>1.1731997424731837</v>
      </c>
      <c r="O34" s="1">
        <v>3.9285714285714288</v>
      </c>
      <c r="P34" s="1">
        <v>379800</v>
      </c>
    </row>
    <row r="35" spans="1:16" x14ac:dyDescent="0.25">
      <c r="A35">
        <v>34</v>
      </c>
      <c r="B35">
        <v>850000</v>
      </c>
      <c r="C35">
        <v>5</v>
      </c>
      <c r="D35">
        <v>2.75</v>
      </c>
      <c r="E35">
        <v>2690</v>
      </c>
      <c r="F35">
        <v>15908</v>
      </c>
      <c r="G35">
        <v>50</v>
      </c>
      <c r="J35">
        <v>7</v>
      </c>
      <c r="K35">
        <v>237584.40276823475</v>
      </c>
      <c r="L35">
        <v>132315.59723176525</v>
      </c>
      <c r="M35" s="1">
        <v>0.1744747752997422</v>
      </c>
      <c r="O35" s="1">
        <v>4.6428571428571423</v>
      </c>
      <c r="P35" s="1">
        <v>449000</v>
      </c>
    </row>
    <row r="36" spans="1:16" x14ac:dyDescent="0.25">
      <c r="A36">
        <v>35</v>
      </c>
      <c r="B36">
        <v>1325000</v>
      </c>
      <c r="C36">
        <v>6</v>
      </c>
      <c r="D36">
        <v>3.5</v>
      </c>
      <c r="E36">
        <v>4140</v>
      </c>
      <c r="F36">
        <v>16491</v>
      </c>
      <c r="G36">
        <v>19</v>
      </c>
      <c r="J36">
        <v>8</v>
      </c>
      <c r="K36">
        <v>1459973.0882705324</v>
      </c>
      <c r="L36">
        <v>-59973.088270532433</v>
      </c>
      <c r="M36" s="1">
        <v>-7.9082068319612203E-2</v>
      </c>
      <c r="O36" s="1">
        <v>5.3571428571428568</v>
      </c>
      <c r="P36" s="1">
        <v>530000</v>
      </c>
    </row>
    <row r="37" spans="1:16" x14ac:dyDescent="0.25">
      <c r="A37">
        <v>36</v>
      </c>
      <c r="B37">
        <v>2450000</v>
      </c>
      <c r="C37">
        <v>4</v>
      </c>
      <c r="D37">
        <v>4</v>
      </c>
      <c r="E37">
        <v>4850</v>
      </c>
      <c r="F37">
        <v>9123</v>
      </c>
      <c r="G37">
        <v>16</v>
      </c>
      <c r="J37">
        <v>9</v>
      </c>
      <c r="K37">
        <v>1280173.1584428705</v>
      </c>
      <c r="L37">
        <v>-330223.15844287048</v>
      </c>
      <c r="M37" s="1">
        <v>-0.43544081403472751</v>
      </c>
      <c r="O37" s="1">
        <v>6.0714285714285712</v>
      </c>
      <c r="P37" s="1">
        <v>549000</v>
      </c>
    </row>
    <row r="38" spans="1:16" x14ac:dyDescent="0.25">
      <c r="A38">
        <v>37</v>
      </c>
      <c r="B38">
        <v>829950</v>
      </c>
      <c r="C38">
        <v>3</v>
      </c>
      <c r="D38">
        <v>2.5</v>
      </c>
      <c r="E38">
        <v>2200</v>
      </c>
      <c r="F38">
        <v>7000</v>
      </c>
      <c r="G38">
        <v>44</v>
      </c>
      <c r="J38">
        <v>10</v>
      </c>
      <c r="K38">
        <v>919336.89103772398</v>
      </c>
      <c r="L38">
        <v>-169336.89103772398</v>
      </c>
      <c r="M38" s="1">
        <v>-0.2232920126718885</v>
      </c>
      <c r="O38" s="1">
        <v>6.7857142857142856</v>
      </c>
      <c r="P38" s="1">
        <v>549950</v>
      </c>
    </row>
    <row r="39" spans="1:16" x14ac:dyDescent="0.25">
      <c r="A39">
        <v>38</v>
      </c>
      <c r="B39">
        <v>950000</v>
      </c>
      <c r="C39">
        <v>4</v>
      </c>
      <c r="D39">
        <v>2.75</v>
      </c>
      <c r="E39">
        <v>2270</v>
      </c>
      <c r="F39">
        <v>7700</v>
      </c>
      <c r="G39">
        <v>52</v>
      </c>
      <c r="J39">
        <v>11</v>
      </c>
      <c r="K39">
        <v>2128252.1758885896</v>
      </c>
      <c r="L39">
        <v>561697.82411141042</v>
      </c>
      <c r="M39" s="1">
        <v>0.74066930655598406</v>
      </c>
      <c r="O39" s="1">
        <v>7.5</v>
      </c>
      <c r="P39" s="1">
        <v>625000</v>
      </c>
    </row>
    <row r="40" spans="1:16" x14ac:dyDescent="0.25">
      <c r="A40">
        <v>39</v>
      </c>
      <c r="B40">
        <v>1988000</v>
      </c>
      <c r="C40">
        <v>5</v>
      </c>
      <c r="D40">
        <v>4</v>
      </c>
      <c r="E40">
        <v>4381</v>
      </c>
      <c r="F40">
        <v>7890</v>
      </c>
      <c r="G40">
        <v>1</v>
      </c>
      <c r="J40">
        <v>12</v>
      </c>
      <c r="K40">
        <v>1075611.8248737559</v>
      </c>
      <c r="L40">
        <v>-225611.82487375592</v>
      </c>
      <c r="M40" s="1">
        <v>-0.29749759872121312</v>
      </c>
      <c r="O40" s="1">
        <v>8.2142857142857153</v>
      </c>
      <c r="P40" s="1">
        <v>649800</v>
      </c>
    </row>
    <row r="41" spans="1:16" x14ac:dyDescent="0.25">
      <c r="A41">
        <v>40</v>
      </c>
      <c r="B41">
        <v>1998000</v>
      </c>
      <c r="C41">
        <v>5</v>
      </c>
      <c r="D41">
        <v>3.25</v>
      </c>
      <c r="E41">
        <v>3770</v>
      </c>
      <c r="F41">
        <v>16362</v>
      </c>
      <c r="G41">
        <v>42</v>
      </c>
      <c r="J41">
        <v>13</v>
      </c>
      <c r="K41">
        <v>2890226.7534460742</v>
      </c>
      <c r="L41">
        <v>-540226.7534460742</v>
      </c>
      <c r="M41" s="1">
        <v>-0.71235699638126138</v>
      </c>
      <c r="O41" s="1">
        <v>8.9285714285714288</v>
      </c>
      <c r="P41" s="1">
        <v>649950</v>
      </c>
    </row>
    <row r="42" spans="1:16" x14ac:dyDescent="0.25">
      <c r="A42">
        <v>41</v>
      </c>
      <c r="B42">
        <v>1800000</v>
      </c>
      <c r="C42">
        <v>6</v>
      </c>
      <c r="D42">
        <v>3.5</v>
      </c>
      <c r="E42">
        <v>4600</v>
      </c>
      <c r="F42">
        <v>8610</v>
      </c>
      <c r="G42">
        <v>22</v>
      </c>
      <c r="J42">
        <v>14</v>
      </c>
      <c r="K42">
        <v>344904.95591393858</v>
      </c>
      <c r="L42">
        <v>14095.044086061418</v>
      </c>
      <c r="M42" s="1">
        <v>1.858609038697015E-2</v>
      </c>
      <c r="O42" s="1">
        <v>9.6428571428571441</v>
      </c>
      <c r="P42" s="1">
        <v>655000</v>
      </c>
    </row>
    <row r="43" spans="1:16" x14ac:dyDescent="0.25">
      <c r="A43">
        <v>42</v>
      </c>
      <c r="B43">
        <v>1288000</v>
      </c>
      <c r="C43">
        <v>5</v>
      </c>
      <c r="D43">
        <v>4.25</v>
      </c>
      <c r="E43">
        <v>3770</v>
      </c>
      <c r="F43">
        <v>10949</v>
      </c>
      <c r="G43">
        <v>38</v>
      </c>
      <c r="J43">
        <v>15</v>
      </c>
      <c r="K43">
        <v>959826.40833504428</v>
      </c>
      <c r="L43">
        <v>-71826.408335044282</v>
      </c>
      <c r="M43" s="1">
        <v>-9.4712163320348347E-2</v>
      </c>
      <c r="O43" s="1">
        <v>10.357142857142858</v>
      </c>
      <c r="P43" s="1">
        <v>675000</v>
      </c>
    </row>
    <row r="44" spans="1:16" x14ac:dyDescent="0.25">
      <c r="A44">
        <v>43</v>
      </c>
      <c r="B44">
        <v>769990</v>
      </c>
      <c r="C44">
        <v>3</v>
      </c>
      <c r="D44">
        <v>3.25</v>
      </c>
      <c r="E44">
        <v>2002</v>
      </c>
      <c r="F44">
        <v>1</v>
      </c>
      <c r="G44">
        <v>1</v>
      </c>
      <c r="J44">
        <v>16</v>
      </c>
      <c r="K44">
        <v>719496.73073178506</v>
      </c>
      <c r="L44">
        <v>-64496.730731785065</v>
      </c>
      <c r="M44" s="1">
        <v>-8.5047060493444501E-2</v>
      </c>
      <c r="O44" s="1">
        <v>11.071428571428573</v>
      </c>
      <c r="P44" s="1">
        <v>684500</v>
      </c>
    </row>
    <row r="45" spans="1:16" x14ac:dyDescent="0.25">
      <c r="A45">
        <v>44</v>
      </c>
      <c r="B45">
        <v>2785950</v>
      </c>
      <c r="C45">
        <v>5</v>
      </c>
      <c r="D45">
        <v>4.5</v>
      </c>
      <c r="E45">
        <v>4586</v>
      </c>
      <c r="F45">
        <v>11408</v>
      </c>
      <c r="G45">
        <v>1</v>
      </c>
      <c r="J45">
        <v>17</v>
      </c>
      <c r="K45">
        <v>767190.36734125216</v>
      </c>
      <c r="L45">
        <v>31809.63265874784</v>
      </c>
      <c r="M45" s="1">
        <v>4.1945005929882748E-2</v>
      </c>
      <c r="O45" s="1">
        <v>11.785714285714286</v>
      </c>
      <c r="P45" s="1">
        <v>685000</v>
      </c>
    </row>
    <row r="46" spans="1:16" x14ac:dyDescent="0.25">
      <c r="A46">
        <v>45</v>
      </c>
      <c r="B46">
        <v>1498000</v>
      </c>
      <c r="C46">
        <v>4</v>
      </c>
      <c r="D46">
        <v>3.25</v>
      </c>
      <c r="E46">
        <v>4380</v>
      </c>
      <c r="F46">
        <v>9186</v>
      </c>
      <c r="G46">
        <v>19</v>
      </c>
      <c r="J46">
        <v>18</v>
      </c>
      <c r="K46">
        <v>1282910.1221758751</v>
      </c>
      <c r="L46">
        <v>-733910.12217587512</v>
      </c>
      <c r="M46" s="1">
        <v>-0.96775290544583847</v>
      </c>
      <c r="O46" s="1">
        <v>12.5</v>
      </c>
      <c r="P46" s="1">
        <v>689888</v>
      </c>
    </row>
    <row r="47" spans="1:16" x14ac:dyDescent="0.25">
      <c r="A47">
        <v>46</v>
      </c>
      <c r="B47">
        <v>2354000</v>
      </c>
      <c r="C47">
        <v>4</v>
      </c>
      <c r="D47">
        <v>2.75</v>
      </c>
      <c r="E47">
        <v>2288</v>
      </c>
      <c r="F47">
        <v>10347</v>
      </c>
      <c r="G47">
        <v>88</v>
      </c>
      <c r="J47">
        <v>19</v>
      </c>
      <c r="K47">
        <v>2360482.0696354369</v>
      </c>
      <c r="L47">
        <v>-862482.06963543687</v>
      </c>
      <c r="M47" s="1">
        <v>-1.1372912071440442</v>
      </c>
      <c r="O47" s="1">
        <v>13.214285714285715</v>
      </c>
      <c r="P47" s="1">
        <v>698000</v>
      </c>
    </row>
    <row r="48" spans="1:16" x14ac:dyDescent="0.25">
      <c r="A48">
        <v>47</v>
      </c>
      <c r="B48">
        <v>892000</v>
      </c>
      <c r="C48">
        <v>3</v>
      </c>
      <c r="D48">
        <v>2.75</v>
      </c>
      <c r="E48">
        <v>2040</v>
      </c>
      <c r="F48">
        <v>8636</v>
      </c>
      <c r="G48">
        <v>39</v>
      </c>
      <c r="J48">
        <v>20</v>
      </c>
      <c r="K48">
        <v>1823350.6310570256</v>
      </c>
      <c r="L48">
        <v>-823400.63105702563</v>
      </c>
      <c r="M48" s="1">
        <v>-1.085757409488918</v>
      </c>
      <c r="O48" s="1">
        <v>13.928571428571429</v>
      </c>
      <c r="P48" s="1">
        <v>707990</v>
      </c>
    </row>
    <row r="49" spans="1:16" x14ac:dyDescent="0.25">
      <c r="A49">
        <v>48</v>
      </c>
      <c r="B49">
        <v>4800000</v>
      </c>
      <c r="C49">
        <v>5</v>
      </c>
      <c r="D49">
        <v>3.75</v>
      </c>
      <c r="E49">
        <v>5090</v>
      </c>
      <c r="F49">
        <v>30539</v>
      </c>
      <c r="G49">
        <v>36</v>
      </c>
      <c r="J49">
        <v>21</v>
      </c>
      <c r="K49">
        <v>1025547.3999172633</v>
      </c>
      <c r="L49">
        <v>-126547.3999172633</v>
      </c>
      <c r="M49" s="1">
        <v>-0.16686868084536374</v>
      </c>
      <c r="O49" s="1">
        <v>14.642857142857144</v>
      </c>
      <c r="P49" s="1">
        <v>725000</v>
      </c>
    </row>
    <row r="50" spans="1:16" x14ac:dyDescent="0.25">
      <c r="A50">
        <v>49</v>
      </c>
      <c r="B50">
        <v>1374950</v>
      </c>
      <c r="C50">
        <v>4</v>
      </c>
      <c r="D50">
        <v>2.75</v>
      </c>
      <c r="E50">
        <v>2260</v>
      </c>
      <c r="F50">
        <v>14780</v>
      </c>
      <c r="G50">
        <v>48</v>
      </c>
      <c r="J50">
        <v>22</v>
      </c>
      <c r="K50">
        <v>370412.63080324477</v>
      </c>
      <c r="L50">
        <v>579537.36919675523</v>
      </c>
      <c r="M50" s="1">
        <v>0.76419299299457666</v>
      </c>
      <c r="O50" s="1">
        <v>15.357142857142858</v>
      </c>
      <c r="P50" s="1">
        <v>750000</v>
      </c>
    </row>
    <row r="51" spans="1:16" x14ac:dyDescent="0.25">
      <c r="A51">
        <v>50</v>
      </c>
      <c r="B51">
        <v>3588888</v>
      </c>
      <c r="C51">
        <v>6</v>
      </c>
      <c r="D51">
        <v>6</v>
      </c>
      <c r="E51">
        <v>5701</v>
      </c>
      <c r="F51">
        <v>10230</v>
      </c>
      <c r="G51">
        <v>1</v>
      </c>
      <c r="J51">
        <v>23</v>
      </c>
      <c r="K51">
        <v>1063858.1975676683</v>
      </c>
      <c r="L51">
        <v>426141.80243233172</v>
      </c>
      <c r="M51" s="1">
        <v>0.56192162360854792</v>
      </c>
      <c r="O51" s="1">
        <v>16.071428571428573</v>
      </c>
      <c r="P51" s="1">
        <v>750000</v>
      </c>
    </row>
    <row r="52" spans="1:16" x14ac:dyDescent="0.25">
      <c r="A52">
        <v>51</v>
      </c>
      <c r="B52">
        <v>1208000</v>
      </c>
      <c r="C52">
        <v>2</v>
      </c>
      <c r="D52">
        <v>2.5</v>
      </c>
      <c r="E52">
        <v>1751</v>
      </c>
      <c r="F52">
        <v>105864</v>
      </c>
      <c r="G52">
        <v>10</v>
      </c>
      <c r="J52">
        <v>24</v>
      </c>
      <c r="K52">
        <v>1165399.5015996324</v>
      </c>
      <c r="L52">
        <v>-167399.50159963244</v>
      </c>
      <c r="M52" s="1">
        <v>-0.22073732075384481</v>
      </c>
      <c r="O52" s="1">
        <v>16.785714285714288</v>
      </c>
      <c r="P52" s="1">
        <v>765000</v>
      </c>
    </row>
    <row r="53" spans="1:16" x14ac:dyDescent="0.25">
      <c r="A53">
        <v>52</v>
      </c>
      <c r="B53">
        <v>1088000</v>
      </c>
      <c r="C53">
        <v>3</v>
      </c>
      <c r="D53">
        <v>2.5</v>
      </c>
      <c r="E53">
        <v>3180</v>
      </c>
      <c r="F53">
        <v>10497</v>
      </c>
      <c r="G53">
        <v>33</v>
      </c>
      <c r="J53">
        <v>25</v>
      </c>
      <c r="K53">
        <v>1476193.3902276179</v>
      </c>
      <c r="L53">
        <v>-526193.39022761793</v>
      </c>
      <c r="M53" s="1">
        <v>-0.69385223998469636</v>
      </c>
      <c r="O53" s="1">
        <v>17.5</v>
      </c>
      <c r="P53" s="1">
        <v>769000</v>
      </c>
    </row>
    <row r="54" spans="1:16" x14ac:dyDescent="0.25">
      <c r="A54">
        <v>53</v>
      </c>
      <c r="B54">
        <v>549950</v>
      </c>
      <c r="C54">
        <v>2</v>
      </c>
      <c r="D54">
        <v>1.75</v>
      </c>
      <c r="E54">
        <v>1320</v>
      </c>
      <c r="F54">
        <v>2175</v>
      </c>
      <c r="G54">
        <v>32</v>
      </c>
      <c r="J54">
        <v>26</v>
      </c>
      <c r="K54">
        <v>856781.20157724188</v>
      </c>
      <c r="L54">
        <v>-206831.20157724188</v>
      </c>
      <c r="M54" s="1">
        <v>-0.27273298216653125</v>
      </c>
      <c r="O54" s="1">
        <v>18.214285714285715</v>
      </c>
      <c r="P54" s="1">
        <v>769990</v>
      </c>
    </row>
    <row r="55" spans="1:16" x14ac:dyDescent="0.25">
      <c r="A55">
        <v>54</v>
      </c>
      <c r="B55">
        <v>3500000</v>
      </c>
      <c r="C55">
        <v>3</v>
      </c>
      <c r="D55">
        <v>3</v>
      </c>
      <c r="E55">
        <v>2740</v>
      </c>
      <c r="F55">
        <v>52307</v>
      </c>
      <c r="G55">
        <v>34</v>
      </c>
      <c r="J55">
        <v>27</v>
      </c>
      <c r="K55">
        <v>682932.88015175075</v>
      </c>
      <c r="L55">
        <v>152067.11984824925</v>
      </c>
      <c r="M55" s="1">
        <v>0.20051964485735396</v>
      </c>
      <c r="O55" s="1">
        <v>18.928571428571431</v>
      </c>
      <c r="P55" s="1">
        <v>799000</v>
      </c>
    </row>
    <row r="56" spans="1:16" x14ac:dyDescent="0.25">
      <c r="A56">
        <v>55</v>
      </c>
      <c r="B56">
        <v>3988800</v>
      </c>
      <c r="C56">
        <v>5</v>
      </c>
      <c r="D56">
        <v>5.5</v>
      </c>
      <c r="E56">
        <v>5489</v>
      </c>
      <c r="F56">
        <v>15666</v>
      </c>
      <c r="G56">
        <v>1</v>
      </c>
      <c r="J56">
        <v>28</v>
      </c>
      <c r="K56">
        <v>2798910.726213614</v>
      </c>
      <c r="L56">
        <v>37089.273786386009</v>
      </c>
      <c r="M56" s="1">
        <v>4.8906877535952194E-2</v>
      </c>
      <c r="O56" s="1">
        <v>19.642857142857142</v>
      </c>
      <c r="P56" s="1">
        <v>799000</v>
      </c>
    </row>
    <row r="57" spans="1:16" x14ac:dyDescent="0.25">
      <c r="A57">
        <v>56</v>
      </c>
      <c r="B57">
        <v>5580000</v>
      </c>
      <c r="C57">
        <v>13</v>
      </c>
      <c r="D57">
        <v>9.25</v>
      </c>
      <c r="E57">
        <v>15360</v>
      </c>
      <c r="F57">
        <v>82328</v>
      </c>
      <c r="G57">
        <v>18</v>
      </c>
      <c r="J57">
        <v>29</v>
      </c>
      <c r="K57">
        <v>700325.14784145111</v>
      </c>
      <c r="L57">
        <v>-15325.147841451108</v>
      </c>
      <c r="M57" s="1">
        <v>-2.0208137075396843E-2</v>
      </c>
      <c r="O57" s="1">
        <v>20.357142857142858</v>
      </c>
      <c r="P57" s="1">
        <v>829950</v>
      </c>
    </row>
    <row r="58" spans="1:16" x14ac:dyDescent="0.25">
      <c r="A58">
        <v>57</v>
      </c>
      <c r="B58">
        <v>5980000</v>
      </c>
      <c r="C58">
        <v>5</v>
      </c>
      <c r="D58">
        <v>5.75</v>
      </c>
      <c r="E58">
        <v>7594</v>
      </c>
      <c r="F58">
        <v>69125</v>
      </c>
      <c r="G58">
        <v>25</v>
      </c>
      <c r="J58">
        <v>30</v>
      </c>
      <c r="K58">
        <v>499630.15340211859</v>
      </c>
      <c r="L58">
        <v>265369.84659788141</v>
      </c>
      <c r="M58" s="1">
        <v>0.34992355644506745</v>
      </c>
      <c r="O58" s="1">
        <v>21.071428571428573</v>
      </c>
      <c r="P58" s="1">
        <v>835000</v>
      </c>
    </row>
    <row r="59" spans="1:16" x14ac:dyDescent="0.25">
      <c r="A59">
        <v>58</v>
      </c>
      <c r="B59">
        <v>1998888</v>
      </c>
      <c r="C59">
        <v>3</v>
      </c>
      <c r="D59">
        <v>1.5</v>
      </c>
      <c r="E59">
        <v>2520</v>
      </c>
      <c r="F59">
        <v>11273</v>
      </c>
      <c r="G59">
        <v>61</v>
      </c>
      <c r="J59">
        <v>31</v>
      </c>
      <c r="K59">
        <v>812884.0463165961</v>
      </c>
      <c r="L59">
        <v>-87884.046316596097</v>
      </c>
      <c r="M59" s="1">
        <v>-0.1158861808760297</v>
      </c>
      <c r="O59" s="1">
        <v>21.785714285714288</v>
      </c>
      <c r="P59" s="1">
        <v>850000</v>
      </c>
    </row>
    <row r="60" spans="1:16" x14ac:dyDescent="0.25">
      <c r="A60">
        <v>59</v>
      </c>
      <c r="B60">
        <v>2460000</v>
      </c>
      <c r="C60">
        <v>4</v>
      </c>
      <c r="D60">
        <v>2.5</v>
      </c>
      <c r="E60">
        <v>4130</v>
      </c>
      <c r="F60">
        <v>112521</v>
      </c>
      <c r="G60">
        <v>40</v>
      </c>
      <c r="J60">
        <v>32</v>
      </c>
      <c r="K60">
        <v>1185537.851304444</v>
      </c>
      <c r="L60">
        <v>-206537.85130444402</v>
      </c>
      <c r="M60" s="1">
        <v>-0.27234616289502184</v>
      </c>
      <c r="O60" s="1">
        <v>22.5</v>
      </c>
      <c r="P60" s="1">
        <v>850000</v>
      </c>
    </row>
    <row r="61" spans="1:16" x14ac:dyDescent="0.25">
      <c r="A61">
        <v>60</v>
      </c>
      <c r="B61">
        <v>1195000</v>
      </c>
      <c r="C61">
        <v>4</v>
      </c>
      <c r="D61">
        <v>2.25</v>
      </c>
      <c r="E61">
        <v>2812</v>
      </c>
      <c r="F61">
        <v>17411</v>
      </c>
      <c r="G61">
        <v>39</v>
      </c>
      <c r="J61">
        <v>33</v>
      </c>
      <c r="K61">
        <v>2707658.3109989306</v>
      </c>
      <c r="L61">
        <v>187341.6890010694</v>
      </c>
      <c r="M61" s="1">
        <v>0.24703360583773026</v>
      </c>
      <c r="O61" s="1">
        <v>23.214285714285715</v>
      </c>
      <c r="P61" s="1">
        <v>888000</v>
      </c>
    </row>
    <row r="62" spans="1:16" x14ac:dyDescent="0.25">
      <c r="A62">
        <v>61</v>
      </c>
      <c r="B62">
        <v>2499800</v>
      </c>
      <c r="C62">
        <v>4</v>
      </c>
      <c r="D62">
        <v>4.25</v>
      </c>
      <c r="E62">
        <v>5360</v>
      </c>
      <c r="F62">
        <v>24515</v>
      </c>
      <c r="G62">
        <v>21</v>
      </c>
      <c r="J62">
        <v>34</v>
      </c>
      <c r="K62">
        <v>925530.79108091316</v>
      </c>
      <c r="L62">
        <v>-75530.791080913157</v>
      </c>
      <c r="M62" s="1">
        <v>-9.9596858403405042E-2</v>
      </c>
      <c r="O62" s="1">
        <v>23.928571428571431</v>
      </c>
      <c r="P62" s="1">
        <v>891990</v>
      </c>
    </row>
    <row r="63" spans="1:16" x14ac:dyDescent="0.25">
      <c r="A63">
        <v>62</v>
      </c>
      <c r="B63">
        <v>339995</v>
      </c>
      <c r="C63">
        <v>2</v>
      </c>
      <c r="D63">
        <v>1.75</v>
      </c>
      <c r="E63">
        <v>1254</v>
      </c>
      <c r="F63">
        <v>22389</v>
      </c>
      <c r="G63">
        <v>37</v>
      </c>
      <c r="J63">
        <v>35</v>
      </c>
      <c r="K63">
        <v>1570368.9619530768</v>
      </c>
      <c r="L63">
        <v>-245368.96195307677</v>
      </c>
      <c r="M63" s="1">
        <v>-0.3235498716550132</v>
      </c>
      <c r="O63" s="1">
        <v>24.642857142857142</v>
      </c>
      <c r="P63" s="1">
        <v>892000</v>
      </c>
    </row>
    <row r="64" spans="1:16" x14ac:dyDescent="0.25">
      <c r="A64">
        <v>63</v>
      </c>
      <c r="B64">
        <v>975000</v>
      </c>
      <c r="C64">
        <v>2</v>
      </c>
      <c r="D64">
        <v>1.75</v>
      </c>
      <c r="E64">
        <v>1474</v>
      </c>
      <c r="F64">
        <v>43078</v>
      </c>
      <c r="G64">
        <v>16</v>
      </c>
      <c r="J64">
        <v>36</v>
      </c>
      <c r="K64">
        <v>2987410.4446671251</v>
      </c>
      <c r="L64">
        <v>-537410.44466712512</v>
      </c>
      <c r="M64" s="1">
        <v>-0.70864333864428919</v>
      </c>
      <c r="O64" s="1">
        <v>25.357142857142858</v>
      </c>
      <c r="P64" s="1">
        <v>899000</v>
      </c>
    </row>
    <row r="65" spans="1:16" x14ac:dyDescent="0.25">
      <c r="A65">
        <v>64</v>
      </c>
      <c r="B65">
        <v>3900000</v>
      </c>
      <c r="C65">
        <v>6</v>
      </c>
      <c r="D65">
        <v>6.25</v>
      </c>
      <c r="E65">
        <v>4848</v>
      </c>
      <c r="F65">
        <v>8548</v>
      </c>
      <c r="G65">
        <v>1</v>
      </c>
      <c r="J65">
        <v>37</v>
      </c>
      <c r="K65">
        <v>1308147.7177460494</v>
      </c>
      <c r="L65">
        <v>-478197.7177460494</v>
      </c>
      <c r="M65" s="1">
        <v>-0.63056390250386518</v>
      </c>
      <c r="O65" s="1">
        <v>26.071428571428573</v>
      </c>
      <c r="P65" s="1">
        <v>908000</v>
      </c>
    </row>
    <row r="66" spans="1:16" x14ac:dyDescent="0.25">
      <c r="A66">
        <v>65</v>
      </c>
      <c r="B66">
        <v>2949995</v>
      </c>
      <c r="C66">
        <v>6</v>
      </c>
      <c r="D66">
        <v>4.5</v>
      </c>
      <c r="E66">
        <v>5761</v>
      </c>
      <c r="F66">
        <v>16511</v>
      </c>
      <c r="G66">
        <v>5</v>
      </c>
      <c r="J66">
        <v>38</v>
      </c>
      <c r="K66">
        <v>1050109.4836440645</v>
      </c>
      <c r="L66">
        <v>-100109.48364406452</v>
      </c>
      <c r="M66" s="1">
        <v>-0.13200695934264461</v>
      </c>
      <c r="O66" s="1">
        <v>26.785714285714288</v>
      </c>
      <c r="P66" s="1">
        <v>949000</v>
      </c>
    </row>
    <row r="67" spans="1:16" x14ac:dyDescent="0.25">
      <c r="A67">
        <v>66</v>
      </c>
      <c r="B67">
        <v>1650000</v>
      </c>
      <c r="C67">
        <v>4</v>
      </c>
      <c r="D67">
        <v>3.75</v>
      </c>
      <c r="E67">
        <v>3914</v>
      </c>
      <c r="F67">
        <v>41444</v>
      </c>
      <c r="G67">
        <v>19</v>
      </c>
      <c r="J67">
        <v>39</v>
      </c>
      <c r="K67">
        <v>2183414.9128163466</v>
      </c>
      <c r="L67">
        <v>-195414.91281634662</v>
      </c>
      <c r="M67" s="1">
        <v>-0.25767916796785278</v>
      </c>
      <c r="O67" s="1">
        <v>27.5</v>
      </c>
      <c r="P67" s="1">
        <v>949950</v>
      </c>
    </row>
    <row r="68" spans="1:16" x14ac:dyDescent="0.25">
      <c r="A68">
        <v>67</v>
      </c>
      <c r="B68">
        <v>2198800</v>
      </c>
      <c r="C68">
        <v>5</v>
      </c>
      <c r="D68">
        <v>3.25</v>
      </c>
      <c r="E68">
        <v>3850</v>
      </c>
      <c r="F68">
        <v>23172</v>
      </c>
      <c r="G68">
        <v>17</v>
      </c>
      <c r="J68">
        <v>40</v>
      </c>
      <c r="K68">
        <v>1764648.5766270475</v>
      </c>
      <c r="L68">
        <v>233351.4233729525</v>
      </c>
      <c r="M68" s="1">
        <v>0.30770323386407716</v>
      </c>
      <c r="O68" s="1">
        <v>28.214285714285715</v>
      </c>
      <c r="P68" s="1">
        <v>949950</v>
      </c>
    </row>
    <row r="69" spans="1:16" x14ac:dyDescent="0.25">
      <c r="A69">
        <v>68</v>
      </c>
      <c r="B69">
        <v>2988000</v>
      </c>
      <c r="C69">
        <v>6</v>
      </c>
      <c r="D69">
        <v>4.25</v>
      </c>
      <c r="E69">
        <v>5130</v>
      </c>
      <c r="F69">
        <v>9045</v>
      </c>
      <c r="G69">
        <v>1</v>
      </c>
      <c r="J69">
        <v>41</v>
      </c>
      <c r="K69">
        <v>1913159.8176160953</v>
      </c>
      <c r="L69">
        <v>-113159.8176160953</v>
      </c>
      <c r="M69" s="1">
        <v>-0.14921546790092385</v>
      </c>
      <c r="O69" s="1">
        <v>28.928571428571431</v>
      </c>
      <c r="P69" s="1">
        <v>950000</v>
      </c>
    </row>
    <row r="70" spans="1:16" x14ac:dyDescent="0.25">
      <c r="A70">
        <v>69</v>
      </c>
      <c r="B70">
        <v>3800000</v>
      </c>
      <c r="C70">
        <v>5</v>
      </c>
      <c r="D70">
        <v>5</v>
      </c>
      <c r="E70">
        <v>4568</v>
      </c>
      <c r="F70">
        <v>8570</v>
      </c>
      <c r="G70">
        <v>1</v>
      </c>
      <c r="J70">
        <v>42</v>
      </c>
      <c r="K70">
        <v>1987572.2314436068</v>
      </c>
      <c r="L70">
        <v>-699572.23144360678</v>
      </c>
      <c r="M70" s="1">
        <v>-0.92247407290362837</v>
      </c>
      <c r="O70" s="1">
        <v>29.642857142857142</v>
      </c>
      <c r="P70" s="1">
        <v>950000</v>
      </c>
    </row>
    <row r="71" spans="1:16" x14ac:dyDescent="0.25">
      <c r="A71">
        <v>70</v>
      </c>
      <c r="B71">
        <v>3078950</v>
      </c>
      <c r="C71">
        <v>5</v>
      </c>
      <c r="D71">
        <v>5</v>
      </c>
      <c r="E71">
        <v>4998</v>
      </c>
      <c r="F71">
        <v>13500</v>
      </c>
      <c r="G71">
        <v>1</v>
      </c>
      <c r="J71">
        <v>43</v>
      </c>
      <c r="K71">
        <v>1148295.38071459</v>
      </c>
      <c r="L71">
        <v>-378305.38071458996</v>
      </c>
      <c r="M71" s="1">
        <v>-0.49884327831167913</v>
      </c>
      <c r="O71" s="1">
        <v>30.357142857142858</v>
      </c>
      <c r="P71" s="1">
        <v>950000</v>
      </c>
    </row>
    <row r="72" spans="1:16" x14ac:dyDescent="0.25">
      <c r="A72">
        <v>71</v>
      </c>
      <c r="B72">
        <v>305000</v>
      </c>
      <c r="C72">
        <v>2</v>
      </c>
      <c r="D72">
        <v>1</v>
      </c>
      <c r="E72">
        <v>889</v>
      </c>
      <c r="F72">
        <v>435710</v>
      </c>
      <c r="G72">
        <v>40</v>
      </c>
      <c r="J72">
        <v>44</v>
      </c>
      <c r="K72">
        <v>2443970.820348097</v>
      </c>
      <c r="L72">
        <v>341979.17965190299</v>
      </c>
      <c r="M72" s="1">
        <v>0.45094260824325283</v>
      </c>
      <c r="O72" s="1">
        <v>31.071428571428573</v>
      </c>
      <c r="P72" s="1">
        <v>975000</v>
      </c>
    </row>
    <row r="73" spans="1:16" x14ac:dyDescent="0.25">
      <c r="A73">
        <v>72</v>
      </c>
      <c r="B73">
        <v>2649950</v>
      </c>
      <c r="C73">
        <v>5</v>
      </c>
      <c r="D73">
        <v>5</v>
      </c>
      <c r="E73">
        <v>4309</v>
      </c>
      <c r="F73">
        <v>9137</v>
      </c>
      <c r="G73">
        <v>1</v>
      </c>
      <c r="J73">
        <v>45</v>
      </c>
      <c r="K73">
        <v>2492982.0355898072</v>
      </c>
      <c r="L73">
        <v>-994982.0355898072</v>
      </c>
      <c r="M73" s="1">
        <v>-1.3120090958190938</v>
      </c>
      <c r="O73" s="1">
        <v>31.785714285714288</v>
      </c>
      <c r="P73" s="1">
        <v>979000</v>
      </c>
    </row>
    <row r="74" spans="1:16" x14ac:dyDescent="0.25">
      <c r="A74">
        <v>73</v>
      </c>
      <c r="B74">
        <v>707990</v>
      </c>
      <c r="C74">
        <v>2</v>
      </c>
      <c r="D74">
        <v>1.75</v>
      </c>
      <c r="E74">
        <v>1360</v>
      </c>
      <c r="F74">
        <v>1</v>
      </c>
      <c r="G74">
        <v>1</v>
      </c>
      <c r="J74">
        <v>46</v>
      </c>
      <c r="K74">
        <v>1231955.7637917874</v>
      </c>
      <c r="L74">
        <v>1122044.2362082126</v>
      </c>
      <c r="M74" s="1">
        <v>1.479556606209387</v>
      </c>
      <c r="O74" s="1">
        <v>32.5</v>
      </c>
      <c r="P74" s="1">
        <v>985000</v>
      </c>
    </row>
    <row r="75" spans="1:16" x14ac:dyDescent="0.25">
      <c r="A75">
        <v>74</v>
      </c>
      <c r="B75">
        <v>3198000</v>
      </c>
      <c r="C75">
        <v>5</v>
      </c>
      <c r="D75">
        <v>5</v>
      </c>
      <c r="E75">
        <v>6200</v>
      </c>
      <c r="F75">
        <v>20056</v>
      </c>
      <c r="G75">
        <v>17</v>
      </c>
      <c r="J75">
        <v>47</v>
      </c>
      <c r="K75">
        <v>1230424.7397382469</v>
      </c>
      <c r="L75">
        <v>-338424.73973824689</v>
      </c>
      <c r="M75" s="1">
        <v>-0.44625563166432919</v>
      </c>
      <c r="O75" s="1">
        <v>33.214285714285715</v>
      </c>
      <c r="P75" s="1">
        <v>998000</v>
      </c>
    </row>
    <row r="76" spans="1:16" x14ac:dyDescent="0.25">
      <c r="A76">
        <v>75</v>
      </c>
      <c r="B76">
        <v>1988000</v>
      </c>
      <c r="C76">
        <v>3</v>
      </c>
      <c r="D76">
        <v>3</v>
      </c>
      <c r="E76">
        <v>3390</v>
      </c>
      <c r="F76">
        <v>19833</v>
      </c>
      <c r="G76">
        <v>47</v>
      </c>
      <c r="J76">
        <v>48</v>
      </c>
      <c r="K76">
        <v>2772183.7770385202</v>
      </c>
      <c r="L76">
        <v>2027816.2229614798</v>
      </c>
      <c r="M76" s="1">
        <v>2.6739310198679891</v>
      </c>
      <c r="O76" s="1">
        <v>33.928571428571423</v>
      </c>
      <c r="P76" s="1">
        <v>999950</v>
      </c>
    </row>
    <row r="77" spans="1:16" x14ac:dyDescent="0.25">
      <c r="A77">
        <v>76</v>
      </c>
      <c r="B77">
        <v>1198888</v>
      </c>
      <c r="C77">
        <v>4</v>
      </c>
      <c r="D77">
        <v>3</v>
      </c>
      <c r="E77">
        <v>2620</v>
      </c>
      <c r="F77">
        <v>17418</v>
      </c>
      <c r="G77">
        <v>50</v>
      </c>
      <c r="J77">
        <v>49</v>
      </c>
      <c r="K77">
        <v>1019120.0474326918</v>
      </c>
      <c r="L77">
        <v>355829.95256730821</v>
      </c>
      <c r="M77" s="1">
        <v>0.46920659633461992</v>
      </c>
      <c r="O77" s="1">
        <v>34.642857142857139</v>
      </c>
      <c r="P77" s="1">
        <v>1049000</v>
      </c>
    </row>
    <row r="78" spans="1:16" x14ac:dyDescent="0.25">
      <c r="A78">
        <v>77</v>
      </c>
      <c r="B78">
        <v>675000</v>
      </c>
      <c r="C78">
        <v>4</v>
      </c>
      <c r="D78">
        <v>1.75</v>
      </c>
      <c r="E78">
        <v>1700</v>
      </c>
      <c r="F78">
        <v>8640</v>
      </c>
      <c r="G78">
        <v>63</v>
      </c>
      <c r="J78">
        <v>50</v>
      </c>
      <c r="K78">
        <v>3180710.5213031746</v>
      </c>
      <c r="L78">
        <v>408177.47869682545</v>
      </c>
      <c r="M78" s="1">
        <v>0.5382334008083729</v>
      </c>
      <c r="O78" s="1">
        <v>35.357142857142854</v>
      </c>
      <c r="P78" s="1">
        <v>1088000</v>
      </c>
    </row>
    <row r="79" spans="1:16" x14ac:dyDescent="0.25">
      <c r="A79">
        <v>78</v>
      </c>
      <c r="B79">
        <v>3588888</v>
      </c>
      <c r="C79">
        <v>5</v>
      </c>
      <c r="D79">
        <v>4.5</v>
      </c>
      <c r="E79">
        <v>5102</v>
      </c>
      <c r="F79">
        <v>15300</v>
      </c>
      <c r="G79">
        <v>1</v>
      </c>
      <c r="J79">
        <v>51</v>
      </c>
      <c r="K79">
        <v>1166281.4265225155</v>
      </c>
      <c r="L79">
        <v>41718.573477484519</v>
      </c>
      <c r="M79" s="1">
        <v>5.5011192071031612E-2</v>
      </c>
      <c r="O79" s="1">
        <v>36.071428571428569</v>
      </c>
      <c r="P79" s="1">
        <v>1098888</v>
      </c>
    </row>
    <row r="80" spans="1:16" x14ac:dyDescent="0.25">
      <c r="A80">
        <v>79</v>
      </c>
      <c r="B80">
        <v>3498000</v>
      </c>
      <c r="C80">
        <v>6</v>
      </c>
      <c r="D80">
        <v>6</v>
      </c>
      <c r="E80">
        <v>6389</v>
      </c>
      <c r="F80">
        <v>9491</v>
      </c>
      <c r="G80">
        <v>1</v>
      </c>
      <c r="J80">
        <v>52</v>
      </c>
      <c r="K80">
        <v>1941588.98241539</v>
      </c>
      <c r="L80">
        <v>-853588.98241538997</v>
      </c>
      <c r="M80" s="1">
        <v>-1.125564551882678</v>
      </c>
      <c r="O80" s="1">
        <v>36.785714285714285</v>
      </c>
      <c r="P80" s="1">
        <v>1195000</v>
      </c>
    </row>
    <row r="81" spans="1:16" x14ac:dyDescent="0.25">
      <c r="A81">
        <v>80</v>
      </c>
      <c r="B81">
        <v>4588000</v>
      </c>
      <c r="C81">
        <v>6</v>
      </c>
      <c r="D81">
        <v>5.25</v>
      </c>
      <c r="E81">
        <v>8277</v>
      </c>
      <c r="F81">
        <v>45100</v>
      </c>
      <c r="G81">
        <v>9</v>
      </c>
      <c r="J81">
        <v>53</v>
      </c>
      <c r="K81">
        <v>862214.98048515618</v>
      </c>
      <c r="L81">
        <v>-312264.98048515618</v>
      </c>
      <c r="M81" s="1">
        <v>-0.4117606952164089</v>
      </c>
      <c r="O81" s="1">
        <v>37.5</v>
      </c>
      <c r="P81" s="1">
        <v>1198888</v>
      </c>
    </row>
    <row r="82" spans="1:16" x14ac:dyDescent="0.25">
      <c r="A82">
        <v>81</v>
      </c>
      <c r="B82">
        <v>2788880</v>
      </c>
      <c r="C82">
        <v>5</v>
      </c>
      <c r="D82">
        <v>4.25</v>
      </c>
      <c r="E82">
        <v>4397</v>
      </c>
      <c r="F82">
        <v>9572</v>
      </c>
      <c r="G82">
        <v>1</v>
      </c>
      <c r="J82">
        <v>54</v>
      </c>
      <c r="K82">
        <v>1727145.6325039775</v>
      </c>
      <c r="L82">
        <v>1772854.3674960225</v>
      </c>
      <c r="M82" s="1">
        <v>2.3377317102399511</v>
      </c>
      <c r="O82" s="1">
        <v>38.214285714285715</v>
      </c>
      <c r="P82" s="1">
        <v>1208000</v>
      </c>
    </row>
    <row r="83" spans="1:16" x14ac:dyDescent="0.25">
      <c r="A83">
        <v>82</v>
      </c>
      <c r="B83">
        <v>689888</v>
      </c>
      <c r="C83">
        <v>2</v>
      </c>
      <c r="D83">
        <v>2</v>
      </c>
      <c r="E83">
        <v>1558</v>
      </c>
      <c r="F83">
        <v>4930</v>
      </c>
      <c r="G83">
        <v>39</v>
      </c>
      <c r="J83">
        <v>55</v>
      </c>
      <c r="K83">
        <v>3313215.7192133223</v>
      </c>
      <c r="L83">
        <v>675584.28078667773</v>
      </c>
      <c r="M83" s="1">
        <v>0.89084293955025662</v>
      </c>
      <c r="O83" s="1">
        <v>38.928571428571423</v>
      </c>
      <c r="P83" s="1">
        <v>1239000</v>
      </c>
    </row>
    <row r="84" spans="1:16" x14ac:dyDescent="0.25">
      <c r="A84">
        <v>83</v>
      </c>
      <c r="B84">
        <v>2350000</v>
      </c>
      <c r="C84">
        <v>5</v>
      </c>
      <c r="D84">
        <v>4.5</v>
      </c>
      <c r="E84">
        <v>3800</v>
      </c>
      <c r="F84">
        <v>10000</v>
      </c>
      <c r="G84">
        <v>1</v>
      </c>
      <c r="J84">
        <v>56</v>
      </c>
      <c r="K84">
        <v>7937761.6740538813</v>
      </c>
      <c r="L84">
        <v>-2357761.6740538813</v>
      </c>
      <c r="M84" s="1">
        <v>-3.1090056417939564</v>
      </c>
      <c r="O84" s="1">
        <v>39.642857142857139</v>
      </c>
      <c r="P84" s="1">
        <v>1250000</v>
      </c>
    </row>
    <row r="85" spans="1:16" x14ac:dyDescent="0.25">
      <c r="A85">
        <v>84</v>
      </c>
      <c r="B85">
        <v>985000</v>
      </c>
      <c r="C85">
        <v>4</v>
      </c>
      <c r="D85">
        <v>2.5</v>
      </c>
      <c r="E85">
        <v>2540</v>
      </c>
      <c r="F85">
        <v>8712</v>
      </c>
      <c r="G85">
        <v>35</v>
      </c>
      <c r="J85">
        <v>57</v>
      </c>
      <c r="K85">
        <v>4927474.9147691028</v>
      </c>
      <c r="L85">
        <v>1052525.0852308972</v>
      </c>
      <c r="M85" s="1">
        <v>1.3878868522305716</v>
      </c>
      <c r="O85" s="1">
        <v>40.357142857142854</v>
      </c>
      <c r="P85" s="1">
        <v>1288000</v>
      </c>
    </row>
    <row r="86" spans="1:16" x14ac:dyDescent="0.25">
      <c r="A86">
        <v>85</v>
      </c>
      <c r="B86">
        <v>1098888</v>
      </c>
      <c r="C86">
        <v>5</v>
      </c>
      <c r="D86">
        <v>2.5</v>
      </c>
      <c r="E86">
        <v>2420</v>
      </c>
      <c r="F86">
        <v>8395</v>
      </c>
      <c r="G86">
        <v>60</v>
      </c>
      <c r="J86">
        <v>58</v>
      </c>
      <c r="K86">
        <v>1372500.2612821725</v>
      </c>
      <c r="L86">
        <v>626387.73871782748</v>
      </c>
      <c r="M86" s="1">
        <v>0.8259711043126321</v>
      </c>
      <c r="O86" s="1">
        <v>41.071428571428569</v>
      </c>
      <c r="P86" s="1">
        <v>1300000</v>
      </c>
    </row>
    <row r="87" spans="1:16" x14ac:dyDescent="0.25">
      <c r="A87">
        <v>86</v>
      </c>
      <c r="B87">
        <v>950000</v>
      </c>
      <c r="C87">
        <v>4</v>
      </c>
      <c r="D87">
        <v>3.75</v>
      </c>
      <c r="E87">
        <v>2750</v>
      </c>
      <c r="F87">
        <v>9315</v>
      </c>
      <c r="G87">
        <v>40</v>
      </c>
      <c r="J87">
        <v>59</v>
      </c>
      <c r="K87">
        <v>2166211.7900331351</v>
      </c>
      <c r="L87">
        <v>293788.2099668649</v>
      </c>
      <c r="M87" s="1">
        <v>0.38739674680904879</v>
      </c>
      <c r="O87" s="1">
        <v>41.785714285714285</v>
      </c>
      <c r="P87" s="1">
        <v>1325000</v>
      </c>
    </row>
    <row r="88" spans="1:16" x14ac:dyDescent="0.25">
      <c r="A88">
        <v>87</v>
      </c>
      <c r="B88">
        <v>1549000</v>
      </c>
      <c r="C88">
        <v>8</v>
      </c>
      <c r="D88">
        <v>4.75</v>
      </c>
      <c r="E88">
        <v>3470</v>
      </c>
      <c r="F88">
        <v>9800</v>
      </c>
      <c r="G88">
        <v>51</v>
      </c>
      <c r="J88">
        <v>60</v>
      </c>
      <c r="K88">
        <v>1243059.1439702571</v>
      </c>
      <c r="L88">
        <v>-48059.143970257137</v>
      </c>
      <c r="M88" s="1">
        <v>-6.3372032630598638E-2</v>
      </c>
      <c r="O88" s="1">
        <v>42.5</v>
      </c>
      <c r="P88" s="1">
        <v>1350000</v>
      </c>
    </row>
    <row r="89" spans="1:16" x14ac:dyDescent="0.25">
      <c r="A89">
        <v>88</v>
      </c>
      <c r="B89">
        <v>1799000</v>
      </c>
      <c r="C89">
        <v>4</v>
      </c>
      <c r="D89">
        <v>2.5</v>
      </c>
      <c r="E89">
        <v>3560</v>
      </c>
      <c r="F89">
        <v>35719</v>
      </c>
      <c r="G89">
        <v>42</v>
      </c>
      <c r="J89">
        <v>61</v>
      </c>
      <c r="K89">
        <v>3418043.1808278528</v>
      </c>
      <c r="L89">
        <v>-918243.1808278528</v>
      </c>
      <c r="M89" s="1">
        <v>-1.2108192533404383</v>
      </c>
      <c r="O89" s="1">
        <v>43.214285714285715</v>
      </c>
      <c r="P89" s="1">
        <v>1374950</v>
      </c>
    </row>
    <row r="90" spans="1:16" x14ac:dyDescent="0.25">
      <c r="A90">
        <v>89</v>
      </c>
      <c r="B90">
        <v>365000</v>
      </c>
      <c r="C90">
        <v>2</v>
      </c>
      <c r="D90">
        <v>1</v>
      </c>
      <c r="E90">
        <v>1012</v>
      </c>
      <c r="F90">
        <v>497890</v>
      </c>
      <c r="G90">
        <v>43</v>
      </c>
      <c r="J90">
        <v>62</v>
      </c>
      <c r="K90">
        <v>825465.09503706836</v>
      </c>
      <c r="L90">
        <v>-485470.09503706836</v>
      </c>
      <c r="M90" s="1">
        <v>-0.64015344765418458</v>
      </c>
      <c r="O90" s="1">
        <v>43.928571428571423</v>
      </c>
      <c r="P90" s="1">
        <v>1399988</v>
      </c>
    </row>
    <row r="91" spans="1:16" x14ac:dyDescent="0.25">
      <c r="A91">
        <v>90</v>
      </c>
      <c r="B91">
        <v>2495000</v>
      </c>
      <c r="C91">
        <v>5</v>
      </c>
      <c r="D91">
        <v>4.5</v>
      </c>
      <c r="E91">
        <v>4645</v>
      </c>
      <c r="F91">
        <v>8602</v>
      </c>
      <c r="G91">
        <v>1</v>
      </c>
      <c r="J91">
        <v>63</v>
      </c>
      <c r="K91">
        <v>865668.59440626996</v>
      </c>
      <c r="L91">
        <v>109331.40559373004</v>
      </c>
      <c r="M91" s="1">
        <v>0.14416722459981854</v>
      </c>
      <c r="O91" s="1">
        <v>44.642857142857139</v>
      </c>
      <c r="P91" s="1">
        <v>1400000</v>
      </c>
    </row>
    <row r="92" spans="1:16" x14ac:dyDescent="0.25">
      <c r="A92">
        <v>91</v>
      </c>
      <c r="B92">
        <v>4988000</v>
      </c>
      <c r="C92">
        <v>5</v>
      </c>
      <c r="D92">
        <v>4.75</v>
      </c>
      <c r="E92">
        <v>6500</v>
      </c>
      <c r="F92">
        <v>10500</v>
      </c>
      <c r="G92">
        <v>43</v>
      </c>
      <c r="J92">
        <v>64</v>
      </c>
      <c r="K92">
        <v>2642443.2711966829</v>
      </c>
      <c r="L92">
        <v>1257556.7288033171</v>
      </c>
      <c r="M92" s="1">
        <v>1.6582468905786942</v>
      </c>
      <c r="O92" s="1">
        <v>45.357142857142854</v>
      </c>
      <c r="P92" s="1">
        <v>1479800</v>
      </c>
    </row>
    <row r="93" spans="1:16" x14ac:dyDescent="0.25">
      <c r="A93">
        <v>92</v>
      </c>
      <c r="B93">
        <v>3499000</v>
      </c>
      <c r="C93">
        <v>5</v>
      </c>
      <c r="D93">
        <v>4.5</v>
      </c>
      <c r="E93">
        <v>7950</v>
      </c>
      <c r="F93">
        <v>26729</v>
      </c>
      <c r="G93">
        <v>13</v>
      </c>
      <c r="J93">
        <v>65</v>
      </c>
      <c r="K93">
        <v>2880242.0336698121</v>
      </c>
      <c r="L93">
        <v>69752.966330187861</v>
      </c>
      <c r="M93" s="1">
        <v>9.1978068962139753E-2</v>
      </c>
      <c r="O93" s="1">
        <v>46.071428571428569</v>
      </c>
      <c r="P93" s="1">
        <v>1490000</v>
      </c>
    </row>
    <row r="94" spans="1:16" x14ac:dyDescent="0.25">
      <c r="A94">
        <v>93</v>
      </c>
      <c r="B94">
        <v>2725000</v>
      </c>
      <c r="C94">
        <v>5</v>
      </c>
      <c r="D94">
        <v>3.5</v>
      </c>
      <c r="E94">
        <v>5030</v>
      </c>
      <c r="F94">
        <v>20007</v>
      </c>
      <c r="G94">
        <v>54</v>
      </c>
      <c r="J94">
        <v>66</v>
      </c>
      <c r="K94">
        <v>2262222.270146687</v>
      </c>
      <c r="L94">
        <v>-612222.27014668705</v>
      </c>
      <c r="M94" s="1">
        <v>-0.80729215037467605</v>
      </c>
      <c r="O94" s="1">
        <v>46.785714285714285</v>
      </c>
      <c r="P94" s="1">
        <v>1495555</v>
      </c>
    </row>
    <row r="95" spans="1:16" x14ac:dyDescent="0.25">
      <c r="A95">
        <v>94</v>
      </c>
      <c r="B95">
        <v>750000</v>
      </c>
      <c r="C95">
        <v>6</v>
      </c>
      <c r="D95">
        <v>2.75</v>
      </c>
      <c r="E95">
        <v>2480</v>
      </c>
      <c r="F95">
        <v>8732</v>
      </c>
      <c r="G95">
        <v>54</v>
      </c>
      <c r="J95">
        <v>67</v>
      </c>
      <c r="K95">
        <v>1697260.9834912117</v>
      </c>
      <c r="L95">
        <v>501539.01650878834</v>
      </c>
      <c r="M95" s="1">
        <v>0.66134234391239888</v>
      </c>
      <c r="O95" s="1">
        <v>47.5</v>
      </c>
      <c r="P95" s="1">
        <v>1498000</v>
      </c>
    </row>
    <row r="96" spans="1:16" x14ac:dyDescent="0.25">
      <c r="A96">
        <v>95</v>
      </c>
      <c r="B96">
        <v>1695000</v>
      </c>
      <c r="C96">
        <v>4</v>
      </c>
      <c r="D96">
        <v>3.5</v>
      </c>
      <c r="E96">
        <v>4987</v>
      </c>
      <c r="F96">
        <v>31623</v>
      </c>
      <c r="G96">
        <v>19</v>
      </c>
      <c r="J96">
        <v>68</v>
      </c>
      <c r="K96">
        <v>2363840.946721117</v>
      </c>
      <c r="L96">
        <v>624159.05327888299</v>
      </c>
      <c r="M96" s="1">
        <v>0.82303230193929933</v>
      </c>
      <c r="O96" s="1">
        <v>48.214285714285715</v>
      </c>
      <c r="P96" s="1">
        <v>1498000</v>
      </c>
    </row>
    <row r="97" spans="1:16" x14ac:dyDescent="0.25">
      <c r="A97">
        <v>96</v>
      </c>
      <c r="B97">
        <v>908000</v>
      </c>
      <c r="C97">
        <v>4</v>
      </c>
      <c r="D97">
        <v>2.75</v>
      </c>
      <c r="E97">
        <v>2270</v>
      </c>
      <c r="F97">
        <v>8666</v>
      </c>
      <c r="G97">
        <v>40</v>
      </c>
      <c r="J97">
        <v>69</v>
      </c>
      <c r="K97">
        <v>2552388.5081736525</v>
      </c>
      <c r="L97">
        <v>1247611.4918263475</v>
      </c>
      <c r="M97" s="1">
        <v>1.6451328433827308</v>
      </c>
      <c r="O97" s="1">
        <v>48.928571428571423</v>
      </c>
      <c r="P97" s="1">
        <v>1500000</v>
      </c>
    </row>
    <row r="98" spans="1:16" x14ac:dyDescent="0.25">
      <c r="A98">
        <v>97</v>
      </c>
      <c r="B98">
        <v>530000</v>
      </c>
      <c r="C98">
        <v>2</v>
      </c>
      <c r="D98">
        <v>2</v>
      </c>
      <c r="E98">
        <v>978</v>
      </c>
      <c r="F98">
        <v>102355</v>
      </c>
      <c r="G98">
        <v>29</v>
      </c>
      <c r="J98">
        <v>70</v>
      </c>
      <c r="K98">
        <v>2850882.1269507241</v>
      </c>
      <c r="L98">
        <v>228067.87304927595</v>
      </c>
      <c r="M98" s="1">
        <v>0.30073620749080965</v>
      </c>
      <c r="O98" s="1">
        <v>49.642857142857139</v>
      </c>
      <c r="P98" s="1">
        <v>1549000</v>
      </c>
    </row>
    <row r="99" spans="1:16" x14ac:dyDescent="0.25">
      <c r="A99">
        <v>98</v>
      </c>
      <c r="B99">
        <v>1999000</v>
      </c>
      <c r="C99">
        <v>5</v>
      </c>
      <c r="D99">
        <v>2.5</v>
      </c>
      <c r="E99">
        <v>3360</v>
      </c>
      <c r="F99">
        <v>10311</v>
      </c>
      <c r="G99">
        <v>36</v>
      </c>
      <c r="J99">
        <v>71</v>
      </c>
      <c r="K99">
        <v>115219.51499939366</v>
      </c>
      <c r="L99">
        <v>189780.48500060634</v>
      </c>
      <c r="M99" s="1">
        <v>0.25024946544100735</v>
      </c>
      <c r="O99" s="1">
        <v>50.357142857142854</v>
      </c>
      <c r="P99" s="1">
        <v>1575000</v>
      </c>
    </row>
    <row r="100" spans="1:16" x14ac:dyDescent="0.25">
      <c r="A100">
        <v>99</v>
      </c>
      <c r="B100">
        <v>1690000</v>
      </c>
      <c r="C100">
        <v>4</v>
      </c>
      <c r="D100">
        <v>2.25</v>
      </c>
      <c r="E100">
        <v>2340</v>
      </c>
      <c r="F100">
        <v>11275</v>
      </c>
      <c r="G100">
        <v>62</v>
      </c>
      <c r="J100">
        <v>72</v>
      </c>
      <c r="K100">
        <v>2370120.3465797976</v>
      </c>
      <c r="L100">
        <v>279829.65342020243</v>
      </c>
      <c r="M100" s="1">
        <v>0.36899063242843061</v>
      </c>
      <c r="O100" s="1">
        <v>51.071428571428569</v>
      </c>
      <c r="P100" s="1">
        <v>1649000</v>
      </c>
    </row>
    <row r="101" spans="1:16" x14ac:dyDescent="0.25">
      <c r="A101">
        <v>100</v>
      </c>
      <c r="B101">
        <v>698000</v>
      </c>
      <c r="C101">
        <v>5</v>
      </c>
      <c r="D101">
        <v>2.75</v>
      </c>
      <c r="E101">
        <v>3006</v>
      </c>
      <c r="F101">
        <v>267617</v>
      </c>
      <c r="G101">
        <v>35</v>
      </c>
      <c r="J101">
        <v>73</v>
      </c>
      <c r="K101">
        <v>744523.64142808551</v>
      </c>
      <c r="L101">
        <v>-36533.64142808551</v>
      </c>
      <c r="M101" s="1">
        <v>-4.8174206309793285E-2</v>
      </c>
      <c r="O101" s="1">
        <v>51.785714285714285</v>
      </c>
      <c r="P101" s="1">
        <v>1649995</v>
      </c>
    </row>
    <row r="102" spans="1:16" x14ac:dyDescent="0.25">
      <c r="A102">
        <v>101</v>
      </c>
      <c r="B102">
        <v>2698000</v>
      </c>
      <c r="C102">
        <v>5</v>
      </c>
      <c r="D102">
        <v>4.5</v>
      </c>
      <c r="E102">
        <v>4400</v>
      </c>
      <c r="F102">
        <v>15580</v>
      </c>
      <c r="G102">
        <v>15</v>
      </c>
      <c r="J102">
        <v>74</v>
      </c>
      <c r="K102">
        <v>3766365.3609485566</v>
      </c>
      <c r="L102">
        <v>-568365.36094855657</v>
      </c>
      <c r="M102" s="1">
        <v>-0.74946129341015788</v>
      </c>
      <c r="O102" s="1">
        <v>52.5</v>
      </c>
      <c r="P102" s="1">
        <v>1649999</v>
      </c>
    </row>
    <row r="103" spans="1:16" x14ac:dyDescent="0.25">
      <c r="A103">
        <v>102</v>
      </c>
      <c r="B103">
        <v>1399988</v>
      </c>
      <c r="C103">
        <v>4</v>
      </c>
      <c r="D103">
        <v>3</v>
      </c>
      <c r="E103">
        <v>3580</v>
      </c>
      <c r="F103">
        <v>9845</v>
      </c>
      <c r="G103">
        <v>11</v>
      </c>
      <c r="J103">
        <v>75</v>
      </c>
      <c r="K103">
        <v>2268103.3459509439</v>
      </c>
      <c r="L103">
        <v>-280103.34595094388</v>
      </c>
      <c r="M103" s="1">
        <v>-0.36935153049185909</v>
      </c>
      <c r="O103" s="1">
        <v>53.214285714285715</v>
      </c>
      <c r="P103" s="1">
        <v>1650000</v>
      </c>
    </row>
    <row r="104" spans="1:16" x14ac:dyDescent="0.25">
      <c r="A104">
        <v>103</v>
      </c>
      <c r="B104">
        <v>1500000</v>
      </c>
      <c r="C104">
        <v>4</v>
      </c>
      <c r="D104">
        <v>2.75</v>
      </c>
      <c r="E104">
        <v>2140</v>
      </c>
      <c r="F104">
        <v>21930</v>
      </c>
      <c r="G104">
        <v>57</v>
      </c>
      <c r="J104">
        <v>76</v>
      </c>
      <c r="K104">
        <v>1339103.1198243462</v>
      </c>
      <c r="L104">
        <v>-140215.11982434615</v>
      </c>
      <c r="M104" s="1">
        <v>-0.18489129049637171</v>
      </c>
      <c r="O104" s="1">
        <v>53.928571428571423</v>
      </c>
      <c r="P104" s="1">
        <v>1690000</v>
      </c>
    </row>
    <row r="105" spans="1:16" x14ac:dyDescent="0.25">
      <c r="A105">
        <v>104</v>
      </c>
      <c r="B105">
        <v>3250000</v>
      </c>
      <c r="C105">
        <v>5</v>
      </c>
      <c r="D105">
        <v>5</v>
      </c>
      <c r="E105">
        <v>6494</v>
      </c>
      <c r="F105">
        <v>11945</v>
      </c>
      <c r="G105">
        <v>11</v>
      </c>
      <c r="J105">
        <v>77</v>
      </c>
      <c r="K105">
        <v>463325.32643234666</v>
      </c>
      <c r="L105">
        <v>211674.67356765334</v>
      </c>
      <c r="M105" s="1">
        <v>0.27911970984548667</v>
      </c>
      <c r="O105" s="1">
        <v>54.642857142857139</v>
      </c>
      <c r="P105" s="1">
        <v>1695000</v>
      </c>
    </row>
    <row r="106" spans="1:16" x14ac:dyDescent="0.25">
      <c r="A106">
        <v>105</v>
      </c>
      <c r="B106">
        <v>1998000</v>
      </c>
      <c r="C106">
        <v>3</v>
      </c>
      <c r="D106">
        <v>2.75</v>
      </c>
      <c r="E106">
        <v>3580</v>
      </c>
      <c r="F106">
        <v>17182</v>
      </c>
      <c r="G106">
        <v>48</v>
      </c>
      <c r="J106">
        <v>78</v>
      </c>
      <c r="K106">
        <v>2803581.2755259275</v>
      </c>
      <c r="L106">
        <v>785306.72447407246</v>
      </c>
      <c r="M106" s="1">
        <v>1.0355257971136349</v>
      </c>
      <c r="O106" s="1">
        <v>55.357142857142854</v>
      </c>
      <c r="P106" s="1">
        <v>1799000</v>
      </c>
    </row>
    <row r="107" spans="1:16" x14ac:dyDescent="0.25">
      <c r="A107">
        <v>106</v>
      </c>
      <c r="B107">
        <v>379800</v>
      </c>
      <c r="C107">
        <v>2</v>
      </c>
      <c r="D107">
        <v>1.5</v>
      </c>
      <c r="E107">
        <v>1018</v>
      </c>
      <c r="F107">
        <v>92784</v>
      </c>
      <c r="G107">
        <v>48</v>
      </c>
      <c r="J107">
        <v>79</v>
      </c>
      <c r="K107">
        <v>3664344.8063027081</v>
      </c>
      <c r="L107">
        <v>-166344.80630270811</v>
      </c>
      <c r="M107" s="1">
        <v>-0.21934657220423701</v>
      </c>
      <c r="O107" s="1">
        <v>56.071428571428569</v>
      </c>
      <c r="P107" s="1">
        <v>1800000</v>
      </c>
    </row>
    <row r="108" spans="1:16" x14ac:dyDescent="0.25">
      <c r="A108">
        <v>107</v>
      </c>
      <c r="B108">
        <v>1479800</v>
      </c>
      <c r="C108">
        <v>5</v>
      </c>
      <c r="D108">
        <v>4.5</v>
      </c>
      <c r="E108">
        <v>3770</v>
      </c>
      <c r="F108">
        <v>5667</v>
      </c>
      <c r="G108">
        <v>1</v>
      </c>
      <c r="J108">
        <v>80</v>
      </c>
      <c r="K108">
        <v>4824567.2059833538</v>
      </c>
      <c r="L108">
        <v>-236567.20598335378</v>
      </c>
      <c r="M108" s="1">
        <v>-0.31194364814705694</v>
      </c>
      <c r="O108" s="1">
        <v>56.785714285714285</v>
      </c>
      <c r="P108" s="1">
        <v>1850000</v>
      </c>
    </row>
    <row r="109" spans="1:16" x14ac:dyDescent="0.25">
      <c r="A109">
        <v>108</v>
      </c>
      <c r="B109">
        <v>2750000</v>
      </c>
      <c r="C109">
        <v>4</v>
      </c>
      <c r="D109">
        <v>4.25</v>
      </c>
      <c r="E109">
        <v>6340</v>
      </c>
      <c r="F109">
        <v>8740</v>
      </c>
      <c r="G109">
        <v>10</v>
      </c>
      <c r="J109">
        <v>81</v>
      </c>
      <c r="K109">
        <v>2253006.1511920542</v>
      </c>
      <c r="L109">
        <v>535873.84880794585</v>
      </c>
      <c r="M109" s="1">
        <v>0.70661714352545368</v>
      </c>
      <c r="O109" s="1">
        <v>57.5</v>
      </c>
      <c r="P109" s="1">
        <v>1898000</v>
      </c>
    </row>
    <row r="110" spans="1:16" x14ac:dyDescent="0.25">
      <c r="A110">
        <v>109</v>
      </c>
      <c r="B110">
        <v>1350000</v>
      </c>
      <c r="C110">
        <v>3</v>
      </c>
      <c r="D110">
        <v>2.5</v>
      </c>
      <c r="E110">
        <v>3030</v>
      </c>
      <c r="F110">
        <v>8662</v>
      </c>
      <c r="G110">
        <v>31</v>
      </c>
      <c r="J110">
        <v>82</v>
      </c>
      <c r="K110">
        <v>1120205.6646281483</v>
      </c>
      <c r="L110">
        <v>-430317.66462814831</v>
      </c>
      <c r="M110" s="1">
        <v>-0.56742802371209422</v>
      </c>
      <c r="O110" s="1">
        <v>58.214285714285715</v>
      </c>
      <c r="P110" s="1">
        <v>1988000</v>
      </c>
    </row>
    <row r="111" spans="1:16" x14ac:dyDescent="0.25">
      <c r="A111">
        <v>110</v>
      </c>
      <c r="B111">
        <v>3699000</v>
      </c>
      <c r="C111">
        <v>5</v>
      </c>
      <c r="D111">
        <v>5.25</v>
      </c>
      <c r="E111">
        <v>6348</v>
      </c>
      <c r="F111">
        <v>12210</v>
      </c>
      <c r="G111">
        <v>9</v>
      </c>
      <c r="J111">
        <v>83</v>
      </c>
      <c r="K111">
        <v>1893024.813867002</v>
      </c>
      <c r="L111">
        <v>456975.18613299797</v>
      </c>
      <c r="M111" s="1">
        <v>0.60257932236405776</v>
      </c>
      <c r="O111" s="1">
        <v>58.928571428571423</v>
      </c>
      <c r="P111" s="1">
        <v>1988000</v>
      </c>
    </row>
    <row r="112" spans="1:16" x14ac:dyDescent="0.25">
      <c r="A112">
        <v>111</v>
      </c>
      <c r="B112">
        <v>891990</v>
      </c>
      <c r="C112">
        <v>3</v>
      </c>
      <c r="D112">
        <v>3</v>
      </c>
      <c r="E112">
        <v>1796</v>
      </c>
      <c r="F112">
        <v>1</v>
      </c>
      <c r="G112">
        <v>1</v>
      </c>
      <c r="J112">
        <v>84</v>
      </c>
      <c r="K112">
        <v>1098682.1961778759</v>
      </c>
      <c r="L112">
        <v>-113682.19617787586</v>
      </c>
      <c r="M112" s="1">
        <v>-0.14990428980926185</v>
      </c>
      <c r="O112" s="1">
        <v>59.642857142857139</v>
      </c>
      <c r="P112" s="1">
        <v>1988888</v>
      </c>
    </row>
    <row r="113" spans="1:16" x14ac:dyDescent="0.25">
      <c r="A113">
        <v>112</v>
      </c>
      <c r="B113">
        <v>3298000</v>
      </c>
      <c r="C113">
        <v>5</v>
      </c>
      <c r="D113">
        <v>4.5</v>
      </c>
      <c r="E113">
        <v>9116</v>
      </c>
      <c r="F113">
        <v>48787</v>
      </c>
      <c r="G113">
        <v>63</v>
      </c>
      <c r="J113">
        <v>85</v>
      </c>
      <c r="K113">
        <v>729182.16736970958</v>
      </c>
      <c r="L113">
        <v>369705.83263029042</v>
      </c>
      <c r="M113" s="1">
        <v>0.4875036913614017</v>
      </c>
      <c r="O113" s="1">
        <v>60.357142857142854</v>
      </c>
      <c r="P113" s="1">
        <v>1998000</v>
      </c>
    </row>
    <row r="114" spans="1:16" x14ac:dyDescent="0.25">
      <c r="A114">
        <v>113</v>
      </c>
      <c r="B114">
        <v>1049000</v>
      </c>
      <c r="C114">
        <v>4</v>
      </c>
      <c r="D114">
        <v>2.5</v>
      </c>
      <c r="E114">
        <v>2150</v>
      </c>
      <c r="F114">
        <v>7707</v>
      </c>
      <c r="G114">
        <v>43</v>
      </c>
      <c r="J114">
        <v>86</v>
      </c>
      <c r="K114">
        <v>1567153.4031476849</v>
      </c>
      <c r="L114">
        <v>-617153.40314768488</v>
      </c>
      <c r="M114" s="1">
        <v>-0.8137944701338139</v>
      </c>
      <c r="O114" s="1">
        <v>61.071428571428569</v>
      </c>
      <c r="P114" s="1">
        <v>1998000</v>
      </c>
    </row>
    <row r="115" spans="1:16" x14ac:dyDescent="0.25">
      <c r="A115">
        <v>114</v>
      </c>
      <c r="B115">
        <v>9988000</v>
      </c>
      <c r="C115">
        <v>5</v>
      </c>
      <c r="D115">
        <v>5.75</v>
      </c>
      <c r="E115">
        <v>14140</v>
      </c>
      <c r="F115">
        <v>71936</v>
      </c>
      <c r="G115">
        <v>15</v>
      </c>
      <c r="J115">
        <v>87</v>
      </c>
      <c r="K115">
        <v>745806.61428479059</v>
      </c>
      <c r="L115">
        <v>803193.38571520941</v>
      </c>
      <c r="M115" s="1">
        <v>1.0591116121362101</v>
      </c>
      <c r="O115" s="1">
        <v>61.785714285714285</v>
      </c>
      <c r="P115" s="1">
        <v>1998888</v>
      </c>
    </row>
    <row r="116" spans="1:16" x14ac:dyDescent="0.25">
      <c r="A116">
        <v>115</v>
      </c>
      <c r="B116">
        <v>2490000</v>
      </c>
      <c r="C116">
        <v>6</v>
      </c>
      <c r="D116">
        <v>4.5</v>
      </c>
      <c r="E116">
        <v>5400</v>
      </c>
      <c r="F116">
        <v>10500</v>
      </c>
      <c r="G116">
        <v>8</v>
      </c>
      <c r="J116">
        <v>88</v>
      </c>
      <c r="K116">
        <v>1829269.9930108665</v>
      </c>
      <c r="L116">
        <v>-30269.993010866456</v>
      </c>
      <c r="M116" s="1">
        <v>-3.9914797192388655E-2</v>
      </c>
      <c r="O116" s="1">
        <v>62.5</v>
      </c>
      <c r="P116" s="1">
        <v>1999000</v>
      </c>
    </row>
    <row r="117" spans="1:16" x14ac:dyDescent="0.25">
      <c r="A117">
        <v>116</v>
      </c>
      <c r="B117">
        <v>3898000</v>
      </c>
      <c r="C117">
        <v>5</v>
      </c>
      <c r="D117">
        <v>4.25</v>
      </c>
      <c r="E117">
        <v>5450</v>
      </c>
      <c r="F117">
        <v>14132</v>
      </c>
      <c r="G117">
        <v>11</v>
      </c>
      <c r="J117">
        <v>89</v>
      </c>
      <c r="K117">
        <v>172279.40998809671</v>
      </c>
      <c r="L117">
        <v>192720.59001190329</v>
      </c>
      <c r="M117" s="1">
        <v>0.25412636409797484</v>
      </c>
      <c r="O117" s="1">
        <v>63.214285714285715</v>
      </c>
      <c r="P117" s="1">
        <v>2100000</v>
      </c>
    </row>
    <row r="118" spans="1:16" x14ac:dyDescent="0.25">
      <c r="A118">
        <v>117</v>
      </c>
      <c r="B118">
        <v>799000</v>
      </c>
      <c r="C118">
        <v>3</v>
      </c>
      <c r="D118">
        <v>2</v>
      </c>
      <c r="E118">
        <v>1250</v>
      </c>
      <c r="F118">
        <v>7585</v>
      </c>
      <c r="G118">
        <v>53</v>
      </c>
      <c r="J118">
        <v>90</v>
      </c>
      <c r="K118">
        <v>2487366.8893349683</v>
      </c>
      <c r="L118">
        <v>7633.1106650317088</v>
      </c>
      <c r="M118" s="1">
        <v>1.0065217525237827E-2</v>
      </c>
      <c r="O118" s="1">
        <v>63.928571428571423</v>
      </c>
      <c r="P118" s="1">
        <v>2198800</v>
      </c>
    </row>
    <row r="119" spans="1:16" x14ac:dyDescent="0.25">
      <c r="A119">
        <v>118</v>
      </c>
      <c r="B119">
        <v>1649995</v>
      </c>
      <c r="C119">
        <v>6</v>
      </c>
      <c r="D119">
        <v>3.25</v>
      </c>
      <c r="E119">
        <v>4194</v>
      </c>
      <c r="F119">
        <v>8823</v>
      </c>
      <c r="G119">
        <v>1</v>
      </c>
      <c r="J119">
        <v>91</v>
      </c>
      <c r="K119">
        <v>4047731.7788167172</v>
      </c>
      <c r="L119">
        <v>940268.22118328279</v>
      </c>
      <c r="M119" s="1">
        <v>1.2398620423039366</v>
      </c>
      <c r="O119" s="1">
        <v>64.642857142857153</v>
      </c>
      <c r="P119" s="1">
        <v>2298000</v>
      </c>
    </row>
    <row r="120" spans="1:16" x14ac:dyDescent="0.25">
      <c r="A120">
        <v>119</v>
      </c>
      <c r="B120">
        <v>1239000</v>
      </c>
      <c r="C120">
        <v>8</v>
      </c>
      <c r="D120">
        <v>3.25</v>
      </c>
      <c r="E120">
        <v>3820</v>
      </c>
      <c r="F120">
        <v>9223</v>
      </c>
      <c r="G120">
        <v>60</v>
      </c>
      <c r="J120">
        <v>92</v>
      </c>
      <c r="K120">
        <v>4852471.5986611079</v>
      </c>
      <c r="L120">
        <v>-1353471.5986611079</v>
      </c>
      <c r="M120" s="1">
        <v>-1.7847227234846923</v>
      </c>
      <c r="O120" s="1">
        <v>65.357142857142861</v>
      </c>
      <c r="P120" s="1">
        <v>2350000</v>
      </c>
    </row>
    <row r="121" spans="1:16" x14ac:dyDescent="0.25">
      <c r="A121">
        <v>120</v>
      </c>
      <c r="B121">
        <v>4500000</v>
      </c>
      <c r="C121">
        <v>4</v>
      </c>
      <c r="D121">
        <v>3</v>
      </c>
      <c r="E121">
        <v>5060</v>
      </c>
      <c r="F121">
        <v>47153</v>
      </c>
      <c r="G121">
        <v>34</v>
      </c>
      <c r="J121">
        <v>93</v>
      </c>
      <c r="K121">
        <v>2763426.9028178528</v>
      </c>
      <c r="L121">
        <v>-38426.902817852795</v>
      </c>
      <c r="M121" s="1">
        <v>-5.0670709839794527E-2</v>
      </c>
      <c r="O121" s="1">
        <v>66.071428571428584</v>
      </c>
      <c r="P121" s="1">
        <v>2350000</v>
      </c>
    </row>
    <row r="122" spans="1:16" x14ac:dyDescent="0.25">
      <c r="A122">
        <v>121</v>
      </c>
      <c r="B122">
        <v>1649999</v>
      </c>
      <c r="C122">
        <v>5</v>
      </c>
      <c r="D122">
        <v>3.75</v>
      </c>
      <c r="E122">
        <v>3982</v>
      </c>
      <c r="F122">
        <v>34830</v>
      </c>
      <c r="G122">
        <v>56</v>
      </c>
      <c r="J122">
        <v>94</v>
      </c>
      <c r="K122">
        <v>397852.41835997324</v>
      </c>
      <c r="L122">
        <v>352147.58164002676</v>
      </c>
      <c r="M122" s="1">
        <v>0.46435092660596078</v>
      </c>
      <c r="O122" s="1">
        <v>66.785714285714292</v>
      </c>
      <c r="P122" s="1">
        <v>2354000</v>
      </c>
    </row>
    <row r="123" spans="1:16" x14ac:dyDescent="0.25">
      <c r="A123">
        <v>122</v>
      </c>
      <c r="B123">
        <v>2100000</v>
      </c>
      <c r="C123">
        <v>4</v>
      </c>
      <c r="D123">
        <v>3.25</v>
      </c>
      <c r="E123">
        <v>4881</v>
      </c>
      <c r="F123">
        <v>47916</v>
      </c>
      <c r="G123">
        <v>35</v>
      </c>
      <c r="J123">
        <v>95</v>
      </c>
      <c r="K123">
        <v>2963034.0095682987</v>
      </c>
      <c r="L123">
        <v>-1268034.0095682987</v>
      </c>
      <c r="M123" s="1">
        <v>-1.6720625045007664</v>
      </c>
      <c r="O123" s="1">
        <v>67.5</v>
      </c>
      <c r="P123" s="1">
        <v>2398000</v>
      </c>
    </row>
    <row r="124" spans="1:16" x14ac:dyDescent="0.25">
      <c r="A124">
        <v>123</v>
      </c>
      <c r="B124">
        <v>1649000</v>
      </c>
      <c r="C124">
        <v>5</v>
      </c>
      <c r="D124">
        <v>3</v>
      </c>
      <c r="E124">
        <v>3970</v>
      </c>
      <c r="F124">
        <v>24011</v>
      </c>
      <c r="G124">
        <v>38</v>
      </c>
      <c r="J124">
        <v>96</v>
      </c>
      <c r="K124">
        <v>992412.25021702668</v>
      </c>
      <c r="L124">
        <v>-84412.250217026682</v>
      </c>
      <c r="M124" s="1">
        <v>-0.11130818057196974</v>
      </c>
      <c r="O124" s="1">
        <v>68.214285714285722</v>
      </c>
      <c r="P124" s="1">
        <v>2450000</v>
      </c>
    </row>
    <row r="125" spans="1:16" x14ac:dyDescent="0.25">
      <c r="A125">
        <v>124</v>
      </c>
      <c r="B125">
        <v>625000</v>
      </c>
      <c r="C125">
        <v>3</v>
      </c>
      <c r="D125">
        <v>1.75</v>
      </c>
      <c r="E125">
        <v>1180</v>
      </c>
      <c r="F125">
        <v>12400</v>
      </c>
      <c r="G125">
        <v>52</v>
      </c>
      <c r="J125">
        <v>97</v>
      </c>
      <c r="K125">
        <v>597149.52522257413</v>
      </c>
      <c r="L125">
        <v>-67149.525222574128</v>
      </c>
      <c r="M125" s="1">
        <v>-8.8545104052784609E-2</v>
      </c>
      <c r="O125" s="1">
        <v>68.928571428571431</v>
      </c>
      <c r="P125" s="1">
        <v>2460000</v>
      </c>
    </row>
    <row r="126" spans="1:16" x14ac:dyDescent="0.25">
      <c r="A126">
        <v>125</v>
      </c>
      <c r="B126">
        <v>2398000</v>
      </c>
      <c r="C126">
        <v>5</v>
      </c>
      <c r="D126">
        <v>4.5</v>
      </c>
      <c r="E126">
        <v>5300</v>
      </c>
      <c r="F126">
        <v>33150</v>
      </c>
      <c r="G126">
        <v>48</v>
      </c>
      <c r="J126">
        <v>98</v>
      </c>
      <c r="K126">
        <v>1273870.880928081</v>
      </c>
      <c r="L126">
        <v>725129.11907191901</v>
      </c>
      <c r="M126" s="1">
        <v>0.95617404720446653</v>
      </c>
      <c r="O126" s="1">
        <v>69.642857142857153</v>
      </c>
      <c r="P126" s="1">
        <v>2490000</v>
      </c>
    </row>
    <row r="127" spans="1:16" x14ac:dyDescent="0.25">
      <c r="A127">
        <v>126</v>
      </c>
      <c r="B127">
        <v>2745000</v>
      </c>
      <c r="C127">
        <v>5</v>
      </c>
      <c r="D127">
        <v>5.25</v>
      </c>
      <c r="E127">
        <v>8058</v>
      </c>
      <c r="F127">
        <v>63160</v>
      </c>
      <c r="G127">
        <v>42</v>
      </c>
      <c r="J127">
        <v>99</v>
      </c>
      <c r="K127">
        <v>1025207.0432444034</v>
      </c>
      <c r="L127">
        <v>664792.95675559656</v>
      </c>
      <c r="M127" s="1">
        <v>0.87661322003947484</v>
      </c>
      <c r="O127" s="1">
        <v>70.357142857142861</v>
      </c>
      <c r="P127" s="1">
        <v>2495000</v>
      </c>
    </row>
    <row r="128" spans="1:16" x14ac:dyDescent="0.25">
      <c r="A128">
        <v>127</v>
      </c>
      <c r="B128">
        <v>1850000</v>
      </c>
      <c r="C128">
        <v>4</v>
      </c>
      <c r="D128">
        <v>3.25</v>
      </c>
      <c r="E128">
        <v>4070</v>
      </c>
      <c r="F128">
        <v>9768</v>
      </c>
      <c r="G128">
        <v>20</v>
      </c>
      <c r="J128">
        <v>100</v>
      </c>
      <c r="K128">
        <v>899792.27361451264</v>
      </c>
      <c r="L128">
        <v>-201792.27361451264</v>
      </c>
      <c r="M128" s="1">
        <v>-0.26608852117748538</v>
      </c>
      <c r="O128" s="1">
        <v>71.071428571428584</v>
      </c>
      <c r="P128" s="1">
        <v>2499800</v>
      </c>
    </row>
    <row r="129" spans="1:16" x14ac:dyDescent="0.25">
      <c r="A129">
        <v>128</v>
      </c>
      <c r="B129">
        <v>1250000</v>
      </c>
      <c r="C129">
        <v>5</v>
      </c>
      <c r="D129">
        <v>4.25</v>
      </c>
      <c r="E129">
        <v>2570</v>
      </c>
      <c r="F129">
        <v>31222</v>
      </c>
      <c r="G129">
        <v>53</v>
      </c>
      <c r="J129">
        <v>101</v>
      </c>
      <c r="K129">
        <v>2376961.5371715659</v>
      </c>
      <c r="L129">
        <v>321038.46282843407</v>
      </c>
      <c r="M129" s="1">
        <v>0.4233296363878597</v>
      </c>
      <c r="O129" s="1">
        <v>71.785714285714292</v>
      </c>
      <c r="P129" s="1">
        <v>2500000</v>
      </c>
    </row>
    <row r="130" spans="1:16" x14ac:dyDescent="0.25">
      <c r="A130">
        <v>129</v>
      </c>
      <c r="B130">
        <v>1575000</v>
      </c>
      <c r="C130">
        <v>4</v>
      </c>
      <c r="D130">
        <v>3.5</v>
      </c>
      <c r="E130">
        <v>2768</v>
      </c>
      <c r="F130">
        <v>20971</v>
      </c>
      <c r="G130">
        <v>28</v>
      </c>
      <c r="J130">
        <v>102</v>
      </c>
      <c r="K130">
        <v>1833208.8631779084</v>
      </c>
      <c r="L130">
        <v>-433220.86317790835</v>
      </c>
      <c r="M130" s="1">
        <v>-0.57125625655249523</v>
      </c>
      <c r="O130" s="1">
        <v>72.5</v>
      </c>
      <c r="P130" s="1">
        <v>2649950</v>
      </c>
    </row>
    <row r="131" spans="1:16" x14ac:dyDescent="0.25">
      <c r="A131">
        <v>130</v>
      </c>
      <c r="B131">
        <v>769000</v>
      </c>
      <c r="C131">
        <v>3</v>
      </c>
      <c r="D131">
        <v>1.75</v>
      </c>
      <c r="E131">
        <v>1680</v>
      </c>
      <c r="F131">
        <v>18000</v>
      </c>
      <c r="G131">
        <v>59</v>
      </c>
      <c r="J131">
        <v>103</v>
      </c>
      <c r="K131">
        <v>972611.20876016328</v>
      </c>
      <c r="L131">
        <v>527388.79123983672</v>
      </c>
      <c r="M131" s="1">
        <v>0.69542852673670064</v>
      </c>
      <c r="O131" s="1">
        <v>73.214285714285722</v>
      </c>
      <c r="P131" s="1">
        <v>2689950</v>
      </c>
    </row>
    <row r="132" spans="1:16" x14ac:dyDescent="0.25">
      <c r="A132">
        <v>131</v>
      </c>
      <c r="B132">
        <v>6888000</v>
      </c>
      <c r="C132">
        <v>6</v>
      </c>
      <c r="D132">
        <v>6.5</v>
      </c>
      <c r="E132">
        <v>10088</v>
      </c>
      <c r="F132">
        <v>131244</v>
      </c>
      <c r="G132">
        <v>17</v>
      </c>
      <c r="J132">
        <v>104</v>
      </c>
      <c r="K132">
        <v>3949986.1594814789</v>
      </c>
      <c r="L132">
        <v>-699986.15948147886</v>
      </c>
      <c r="M132" s="1">
        <v>-0.9230198891407837</v>
      </c>
      <c r="O132" s="1">
        <v>73.928571428571431</v>
      </c>
      <c r="P132" s="1">
        <v>2698000</v>
      </c>
    </row>
    <row r="133" spans="1:16" x14ac:dyDescent="0.25">
      <c r="A133">
        <v>132</v>
      </c>
      <c r="B133">
        <v>1495555</v>
      </c>
      <c r="C133">
        <v>4</v>
      </c>
      <c r="D133">
        <v>3.25</v>
      </c>
      <c r="E133">
        <v>2700</v>
      </c>
      <c r="F133">
        <v>4325</v>
      </c>
      <c r="G133">
        <v>1</v>
      </c>
      <c r="J133">
        <v>105</v>
      </c>
      <c r="K133">
        <v>2348596.8066179054</v>
      </c>
      <c r="L133">
        <v>-350596.80661790539</v>
      </c>
      <c r="M133" s="1">
        <v>-0.46230603447543483</v>
      </c>
      <c r="O133" s="1">
        <v>74.642857142857153</v>
      </c>
      <c r="P133" s="1">
        <v>2725000</v>
      </c>
    </row>
    <row r="134" spans="1:16" x14ac:dyDescent="0.25">
      <c r="A134">
        <v>133</v>
      </c>
      <c r="B134">
        <v>3488888</v>
      </c>
      <c r="C134">
        <v>5</v>
      </c>
      <c r="D134">
        <v>5</v>
      </c>
      <c r="E134">
        <v>6369</v>
      </c>
      <c r="F134">
        <v>35718</v>
      </c>
      <c r="G134">
        <v>1</v>
      </c>
      <c r="J134">
        <v>106</v>
      </c>
      <c r="K134">
        <v>603156.98903189029</v>
      </c>
      <c r="L134">
        <v>-223356.98903189029</v>
      </c>
      <c r="M134" s="1">
        <v>-0.29452431374893423</v>
      </c>
      <c r="O134" s="1">
        <v>75.357142857142861</v>
      </c>
      <c r="P134" s="1">
        <v>2745000</v>
      </c>
    </row>
    <row r="135" spans="1:16" x14ac:dyDescent="0.25">
      <c r="A135">
        <v>134</v>
      </c>
      <c r="B135">
        <v>3188888</v>
      </c>
      <c r="C135">
        <v>5</v>
      </c>
      <c r="D135">
        <v>4</v>
      </c>
      <c r="E135">
        <v>5927</v>
      </c>
      <c r="F135">
        <v>34939</v>
      </c>
      <c r="G135">
        <v>1</v>
      </c>
      <c r="J135">
        <v>107</v>
      </c>
      <c r="K135">
        <v>1874994.5972883746</v>
      </c>
      <c r="L135">
        <v>-395194.59728837456</v>
      </c>
      <c r="M135" s="1">
        <v>-0.52111383694837721</v>
      </c>
      <c r="O135" s="1">
        <v>76.071428571428584</v>
      </c>
      <c r="P135" s="1">
        <v>2750000</v>
      </c>
    </row>
    <row r="136" spans="1:16" x14ac:dyDescent="0.25">
      <c r="A136">
        <v>135</v>
      </c>
      <c r="B136">
        <v>1898000</v>
      </c>
      <c r="C136">
        <v>3</v>
      </c>
      <c r="D136">
        <v>2.5</v>
      </c>
      <c r="E136">
        <v>2750</v>
      </c>
      <c r="F136">
        <v>29129</v>
      </c>
      <c r="G136">
        <v>88</v>
      </c>
      <c r="J136">
        <v>108</v>
      </c>
      <c r="K136">
        <v>4064987.3441637335</v>
      </c>
      <c r="L136">
        <v>-1314987.3441637335</v>
      </c>
      <c r="M136" s="1">
        <v>-1.7339763882340848</v>
      </c>
      <c r="O136" s="1">
        <v>76.785714285714292</v>
      </c>
      <c r="P136" s="1">
        <v>2785950</v>
      </c>
    </row>
    <row r="137" spans="1:16" x14ac:dyDescent="0.25">
      <c r="A137">
        <v>136</v>
      </c>
      <c r="B137">
        <v>1300000</v>
      </c>
      <c r="C137">
        <v>4</v>
      </c>
      <c r="D137">
        <v>4</v>
      </c>
      <c r="E137">
        <v>3240</v>
      </c>
      <c r="F137">
        <v>22651</v>
      </c>
      <c r="G137">
        <v>22</v>
      </c>
      <c r="J137">
        <v>109</v>
      </c>
      <c r="K137">
        <v>1828040.6378140843</v>
      </c>
      <c r="L137">
        <v>-478040.6378140843</v>
      </c>
      <c r="M137" s="1">
        <v>-0.63035677283504998</v>
      </c>
      <c r="O137" s="1">
        <v>77.5</v>
      </c>
      <c r="P137" s="1">
        <v>2788880</v>
      </c>
    </row>
    <row r="138" spans="1:16" x14ac:dyDescent="0.25">
      <c r="A138">
        <v>137</v>
      </c>
      <c r="B138">
        <v>15000000</v>
      </c>
      <c r="C138">
        <v>5</v>
      </c>
      <c r="D138">
        <v>6.75</v>
      </c>
      <c r="E138">
        <v>15975</v>
      </c>
      <c r="F138">
        <v>50397</v>
      </c>
      <c r="G138">
        <v>13</v>
      </c>
      <c r="J138">
        <v>110</v>
      </c>
      <c r="K138">
        <v>3897309.7314847731</v>
      </c>
      <c r="L138">
        <v>-198309.7314847731</v>
      </c>
      <c r="M138" s="1">
        <v>-0.26149635087957346</v>
      </c>
      <c r="O138" s="1">
        <v>78.214285714285722</v>
      </c>
      <c r="P138" s="1">
        <v>2836000</v>
      </c>
    </row>
    <row r="139" spans="1:16" x14ac:dyDescent="0.25">
      <c r="A139">
        <v>138</v>
      </c>
      <c r="B139">
        <v>1988888</v>
      </c>
      <c r="C139">
        <v>4</v>
      </c>
      <c r="D139">
        <v>2</v>
      </c>
      <c r="E139">
        <v>2000</v>
      </c>
      <c r="F139">
        <v>41831</v>
      </c>
      <c r="G139">
        <v>62</v>
      </c>
      <c r="J139">
        <v>111</v>
      </c>
      <c r="K139">
        <v>944106.84904023807</v>
      </c>
      <c r="L139">
        <v>-52116.84904023807</v>
      </c>
      <c r="M139" s="1">
        <v>-6.8722627686126872E-2</v>
      </c>
      <c r="O139" s="1">
        <v>78.928571428571431</v>
      </c>
      <c r="P139" s="1">
        <v>2848000</v>
      </c>
    </row>
    <row r="140" spans="1:16" x14ac:dyDescent="0.25">
      <c r="A140">
        <v>139</v>
      </c>
      <c r="B140">
        <v>2880000</v>
      </c>
      <c r="C140">
        <v>6</v>
      </c>
      <c r="D140">
        <v>5.5</v>
      </c>
      <c r="E140">
        <v>5970</v>
      </c>
      <c r="F140">
        <v>16206</v>
      </c>
      <c r="G140">
        <v>3</v>
      </c>
      <c r="J140">
        <v>112</v>
      </c>
      <c r="K140">
        <v>5893371.8466004338</v>
      </c>
      <c r="L140">
        <v>-2595371.8466004338</v>
      </c>
      <c r="M140" s="1">
        <v>-3.4223245726783955</v>
      </c>
      <c r="O140" s="1">
        <v>79.642857142857153</v>
      </c>
      <c r="P140" s="1">
        <v>2880000</v>
      </c>
    </row>
    <row r="141" spans="1:16" x14ac:dyDescent="0.25">
      <c r="A141">
        <v>140</v>
      </c>
      <c r="B141">
        <v>949000</v>
      </c>
      <c r="C141">
        <v>4</v>
      </c>
      <c r="D141">
        <v>3</v>
      </c>
      <c r="E141">
        <v>2906</v>
      </c>
      <c r="F141">
        <v>8263</v>
      </c>
      <c r="G141">
        <v>34</v>
      </c>
      <c r="J141">
        <v>113</v>
      </c>
      <c r="K141">
        <v>863540.3054430621</v>
      </c>
      <c r="L141">
        <v>185459.6945569379</v>
      </c>
      <c r="M141" s="1">
        <v>0.24455195919421291</v>
      </c>
      <c r="O141" s="1">
        <v>80.357142857142861</v>
      </c>
      <c r="P141" s="1">
        <v>2895000</v>
      </c>
    </row>
    <row r="142" spans="1:16" x14ac:dyDescent="0.25">
      <c r="J142">
        <v>114</v>
      </c>
      <c r="K142">
        <v>9474617.2325952034</v>
      </c>
      <c r="L142">
        <v>513382.76740479656</v>
      </c>
      <c r="M142" s="1">
        <v>0.67695982075957328</v>
      </c>
      <c r="O142" s="1">
        <v>81.071428571428584</v>
      </c>
      <c r="P142" s="1">
        <v>2949995</v>
      </c>
    </row>
    <row r="143" spans="1:16" x14ac:dyDescent="0.25">
      <c r="J143">
        <v>115</v>
      </c>
      <c r="K143">
        <v>2645213.0091165113</v>
      </c>
      <c r="L143">
        <v>-155213.00911651133</v>
      </c>
      <c r="M143" s="1">
        <v>-0.20466789596819224</v>
      </c>
      <c r="O143" s="1">
        <v>81.785714285714292</v>
      </c>
      <c r="P143" s="1">
        <v>2988000</v>
      </c>
    </row>
    <row r="144" spans="1:16" x14ac:dyDescent="0.25">
      <c r="J144">
        <v>116</v>
      </c>
      <c r="K144">
        <v>3036749.2469145884</v>
      </c>
      <c r="L144">
        <v>861250.75308541162</v>
      </c>
      <c r="M144" s="1">
        <v>1.135667561233183</v>
      </c>
      <c r="O144" s="1">
        <v>82.5</v>
      </c>
      <c r="P144" s="1">
        <v>3078950</v>
      </c>
    </row>
    <row r="145" spans="10:16" x14ac:dyDescent="0.25">
      <c r="J145">
        <v>117</v>
      </c>
      <c r="K145">
        <v>564340.20799226372</v>
      </c>
      <c r="L145">
        <v>234659.79200773628</v>
      </c>
      <c r="M145" s="1">
        <v>0.30942848265060741</v>
      </c>
      <c r="O145" s="1">
        <v>83.214285714285722</v>
      </c>
      <c r="P145" s="1">
        <v>3188888</v>
      </c>
    </row>
    <row r="146" spans="10:16" x14ac:dyDescent="0.25">
      <c r="J146">
        <v>118</v>
      </c>
      <c r="K146">
        <v>1468595.4909740884</v>
      </c>
      <c r="L146">
        <v>181399.50902591157</v>
      </c>
      <c r="M146" s="1">
        <v>0.23919809333847222</v>
      </c>
      <c r="O146" s="1">
        <v>83.928571428571431</v>
      </c>
      <c r="P146" s="1">
        <v>3198000</v>
      </c>
    </row>
    <row r="147" spans="10:16" x14ac:dyDescent="0.25">
      <c r="J147">
        <v>119</v>
      </c>
      <c r="K147">
        <v>677540.90202883678</v>
      </c>
      <c r="L147">
        <v>561459.09797116322</v>
      </c>
      <c r="M147" s="1">
        <v>0.74035451608117075</v>
      </c>
      <c r="O147" s="1">
        <v>84.642857142857153</v>
      </c>
      <c r="P147" s="1">
        <v>3250000</v>
      </c>
    </row>
    <row r="148" spans="10:16" x14ac:dyDescent="0.25">
      <c r="J148">
        <v>120</v>
      </c>
      <c r="K148">
        <v>2955620.4314315002</v>
      </c>
      <c r="L148">
        <v>1544379.5685684998</v>
      </c>
      <c r="M148" s="1">
        <v>2.0364589197411203</v>
      </c>
      <c r="O148" s="1">
        <v>85.357142857142861</v>
      </c>
      <c r="P148" s="1">
        <v>3298000</v>
      </c>
    </row>
    <row r="149" spans="10:16" x14ac:dyDescent="0.25">
      <c r="J149">
        <v>121</v>
      </c>
      <c r="K149">
        <v>2086169.0261404722</v>
      </c>
      <c r="L149">
        <v>-436170.02614047215</v>
      </c>
      <c r="M149" s="1">
        <v>-0.57514509925872848</v>
      </c>
      <c r="O149" s="1">
        <v>86.071428571428584</v>
      </c>
      <c r="P149" s="1">
        <v>3488888</v>
      </c>
    </row>
    <row r="150" spans="10:16" x14ac:dyDescent="0.25">
      <c r="J150">
        <v>122</v>
      </c>
      <c r="K150">
        <v>2893677.4428224862</v>
      </c>
      <c r="L150">
        <v>-793677.44282248616</v>
      </c>
      <c r="M150" s="1">
        <v>-1.0465636432443424</v>
      </c>
      <c r="O150" s="1">
        <v>86.785714285714292</v>
      </c>
      <c r="P150" s="1">
        <v>3498000</v>
      </c>
    </row>
    <row r="151" spans="10:16" x14ac:dyDescent="0.25">
      <c r="J151">
        <v>123</v>
      </c>
      <c r="K151">
        <v>1821188.8966739695</v>
      </c>
      <c r="L151">
        <v>-172188.89667396946</v>
      </c>
      <c r="M151" s="1">
        <v>-0.22705274120993019</v>
      </c>
      <c r="O151" s="1">
        <v>87.5</v>
      </c>
      <c r="P151" s="1">
        <v>3499000</v>
      </c>
    </row>
    <row r="152" spans="10:16" x14ac:dyDescent="0.25">
      <c r="J152">
        <v>124</v>
      </c>
      <c r="K152">
        <v>447526.12740695482</v>
      </c>
      <c r="L152">
        <v>177473.87259304518</v>
      </c>
      <c r="M152" s="1">
        <v>0.23402164741023351</v>
      </c>
      <c r="O152" s="1">
        <v>88.214285714285722</v>
      </c>
      <c r="P152" s="1">
        <v>3500000</v>
      </c>
    </row>
    <row r="153" spans="10:16" x14ac:dyDescent="0.25">
      <c r="J153">
        <v>125</v>
      </c>
      <c r="K153">
        <v>3153441.0624958789</v>
      </c>
      <c r="L153">
        <v>-755441.0624958789</v>
      </c>
      <c r="M153" s="1">
        <v>-0.99614416129865158</v>
      </c>
      <c r="O153" s="1">
        <v>88.928571428571431</v>
      </c>
      <c r="P153" s="1">
        <v>3588888</v>
      </c>
    </row>
    <row r="154" spans="10:16" x14ac:dyDescent="0.25">
      <c r="J154">
        <v>126</v>
      </c>
      <c r="K154">
        <v>5219187.0295258453</v>
      </c>
      <c r="L154">
        <v>-2474187.0295258453</v>
      </c>
      <c r="M154" s="1">
        <v>-3.2625271325338772</v>
      </c>
      <c r="O154" s="1">
        <v>89.642857142857153</v>
      </c>
      <c r="P154" s="1">
        <v>3588888</v>
      </c>
    </row>
    <row r="155" spans="10:16" x14ac:dyDescent="0.25">
      <c r="J155">
        <v>127</v>
      </c>
      <c r="K155">
        <v>2279642.649450392</v>
      </c>
      <c r="L155">
        <v>-429642.649450392</v>
      </c>
      <c r="M155" s="1">
        <v>-0.56653793120654738</v>
      </c>
      <c r="O155" s="1">
        <v>90.357142857142861</v>
      </c>
      <c r="P155" s="1">
        <v>3699000</v>
      </c>
    </row>
    <row r="156" spans="10:16" x14ac:dyDescent="0.25">
      <c r="J156">
        <v>128</v>
      </c>
      <c r="K156">
        <v>1201998.4241290414</v>
      </c>
      <c r="L156">
        <v>48001.575870958623</v>
      </c>
      <c r="M156" s="1">
        <v>6.3296121843059758E-2</v>
      </c>
      <c r="O156" s="1">
        <v>91.071428571428584</v>
      </c>
      <c r="P156" s="1">
        <v>3800000</v>
      </c>
    </row>
    <row r="157" spans="10:16" x14ac:dyDescent="0.25">
      <c r="J157">
        <v>129</v>
      </c>
      <c r="K157">
        <v>1455071.4512027502</v>
      </c>
      <c r="L157">
        <v>119928.54879724979</v>
      </c>
      <c r="M157" s="1">
        <v>0.15814089223942937</v>
      </c>
      <c r="O157" s="1">
        <v>91.785714285714292</v>
      </c>
      <c r="P157" s="1">
        <v>3898000</v>
      </c>
    </row>
    <row r="158" spans="10:16" x14ac:dyDescent="0.25">
      <c r="J158">
        <v>130</v>
      </c>
      <c r="K158">
        <v>827966.5113497721</v>
      </c>
      <c r="L158">
        <v>-58966.511349772103</v>
      </c>
      <c r="M158" s="1">
        <v>-7.7754769907740606E-2</v>
      </c>
      <c r="O158" s="1">
        <v>92.5</v>
      </c>
      <c r="P158" s="1">
        <v>3900000</v>
      </c>
    </row>
    <row r="159" spans="10:16" x14ac:dyDescent="0.25">
      <c r="J159">
        <v>131</v>
      </c>
      <c r="K159">
        <v>6371588.299642276</v>
      </c>
      <c r="L159">
        <v>516411.70035772398</v>
      </c>
      <c r="M159" s="1">
        <v>0.68095385024223754</v>
      </c>
      <c r="O159" s="1">
        <v>93.214285714285722</v>
      </c>
      <c r="P159" s="1">
        <v>3988800</v>
      </c>
    </row>
    <row r="160" spans="10:16" x14ac:dyDescent="0.25">
      <c r="J160">
        <v>132</v>
      </c>
      <c r="K160">
        <v>1231154.1823547103</v>
      </c>
      <c r="L160">
        <v>264400.8176452897</v>
      </c>
      <c r="M160" s="1">
        <v>0.34864576975703071</v>
      </c>
      <c r="O160" s="1">
        <v>93.928571428571431</v>
      </c>
      <c r="P160" s="1">
        <v>4500000</v>
      </c>
    </row>
    <row r="161" spans="10:16" x14ac:dyDescent="0.25">
      <c r="J161">
        <v>133</v>
      </c>
      <c r="K161">
        <v>3798037.1080242386</v>
      </c>
      <c r="L161">
        <v>-309149.10802423861</v>
      </c>
      <c r="M161" s="1">
        <v>-0.4076520250455824</v>
      </c>
      <c r="O161" s="1">
        <v>94.642857142857153</v>
      </c>
      <c r="P161" s="1">
        <v>4588000</v>
      </c>
    </row>
    <row r="162" spans="10:16" x14ac:dyDescent="0.25">
      <c r="J162">
        <v>134</v>
      </c>
      <c r="K162">
        <v>3250070.7998946141</v>
      </c>
      <c r="L162">
        <v>-61182.799894614145</v>
      </c>
      <c r="M162" s="1">
        <v>-8.0677225415260137E-2</v>
      </c>
      <c r="O162" s="1">
        <v>95.357142857142861</v>
      </c>
      <c r="P162" s="1">
        <v>4800000</v>
      </c>
    </row>
    <row r="163" spans="10:16" x14ac:dyDescent="0.25">
      <c r="J163">
        <v>135</v>
      </c>
      <c r="K163">
        <v>1887930.2145299292</v>
      </c>
      <c r="L163">
        <v>10069.785470070783</v>
      </c>
      <c r="M163" s="1">
        <v>1.3278280066481995E-2</v>
      </c>
      <c r="O163" s="1">
        <v>96.071428571428584</v>
      </c>
      <c r="P163" s="1">
        <v>4988000</v>
      </c>
    </row>
    <row r="164" spans="10:16" x14ac:dyDescent="0.25">
      <c r="J164">
        <v>136</v>
      </c>
      <c r="K164">
        <v>1875893.4749418686</v>
      </c>
      <c r="L164">
        <v>-575893.47494186857</v>
      </c>
      <c r="M164" s="1">
        <v>-0.75938805960321121</v>
      </c>
      <c r="O164" s="1">
        <v>96.785714285714292</v>
      </c>
      <c r="P164" s="1">
        <v>5580000</v>
      </c>
    </row>
    <row r="165" spans="10:16" x14ac:dyDescent="0.25">
      <c r="J165">
        <v>137</v>
      </c>
      <c r="K165">
        <v>11006887.696943773</v>
      </c>
      <c r="L165">
        <v>3993112.303056227</v>
      </c>
      <c r="M165" s="1">
        <v>5.2654213592221453</v>
      </c>
      <c r="O165" s="1">
        <v>97.5</v>
      </c>
      <c r="P165" s="1">
        <v>5980000</v>
      </c>
    </row>
    <row r="166" spans="10:16" x14ac:dyDescent="0.25">
      <c r="J166">
        <v>138</v>
      </c>
      <c r="K166">
        <v>705514.12883473444</v>
      </c>
      <c r="L166">
        <v>1283373.8711652656</v>
      </c>
      <c r="M166" s="1">
        <v>1.6922900435154746</v>
      </c>
      <c r="O166" s="1">
        <v>98.214285714285722</v>
      </c>
      <c r="P166" s="1">
        <v>6888000</v>
      </c>
    </row>
    <row r="167" spans="10:16" x14ac:dyDescent="0.25">
      <c r="J167">
        <v>139</v>
      </c>
      <c r="K167">
        <v>3255850.8595987349</v>
      </c>
      <c r="L167">
        <v>-375850.85959873488</v>
      </c>
      <c r="M167" s="1">
        <v>-0.49560668316252859</v>
      </c>
      <c r="O167" s="1">
        <v>98.928571428571431</v>
      </c>
      <c r="P167" s="1">
        <v>9988000</v>
      </c>
    </row>
    <row r="168" spans="10:16" ht="15.75" thickBot="1" x14ac:dyDescent="0.3">
      <c r="J168" s="2">
        <v>140</v>
      </c>
      <c r="K168" s="2">
        <v>1470320.7558646763</v>
      </c>
      <c r="L168" s="2">
        <v>-521320.75586467632</v>
      </c>
      <c r="M168" s="2">
        <v>-0.68742705804561699</v>
      </c>
      <c r="O168" s="2">
        <v>99.642857142857153</v>
      </c>
      <c r="P168" s="2">
        <v>15000000</v>
      </c>
    </row>
  </sheetData>
  <sortState ref="AF2:AI34">
    <sortCondition ref="AI2:AI34"/>
  </sortState>
  <conditionalFormatting sqref="M29:M168">
    <cfRule type="cellIs" dxfId="78" priority="15" operator="lessThan">
      <formula>-3</formula>
    </cfRule>
    <cfRule type="cellIs" dxfId="77" priority="16" operator="greaterThan">
      <formula>3</formula>
    </cfRule>
  </conditionalFormatting>
  <conditionalFormatting sqref="N17:N22">
    <cfRule type="cellIs" dxfId="76" priority="13" operator="greaterThan">
      <formula>0.05</formula>
    </cfRule>
    <cfRule type="cellIs" dxfId="75" priority="14" operator="lessThan">
      <formula>0.05</formula>
    </cfRule>
  </conditionalFormatting>
  <conditionalFormatting sqref="M29:M168">
    <cfRule type="cellIs" dxfId="74" priority="8" operator="between">
      <formula>-3</formula>
      <formula>-2</formula>
    </cfRule>
  </conditionalFormatting>
  <conditionalFormatting sqref="M29:M168">
    <cfRule type="cellIs" dxfId="73" priority="6" operator="between">
      <formula>2</formula>
      <formula>3</formula>
    </cfRule>
    <cfRule type="cellIs" dxfId="72" priority="7" operator="between">
      <formula>-2</formula>
      <formula>-3</formula>
    </cfRule>
  </conditionalFormatting>
  <conditionalFormatting sqref="AI2:AI8">
    <cfRule type="cellIs" dxfId="71" priority="4" operator="lessThan">
      <formula>-3</formula>
    </cfRule>
    <cfRule type="cellIs" dxfId="70" priority="5" operator="greaterThan">
      <formula>3</formula>
    </cfRule>
  </conditionalFormatting>
  <conditionalFormatting sqref="AI2:AI8">
    <cfRule type="cellIs" dxfId="69" priority="3" operator="between">
      <formula>-3</formula>
      <formula>-2</formula>
    </cfRule>
  </conditionalFormatting>
  <conditionalFormatting sqref="AI2:AI8">
    <cfRule type="cellIs" dxfId="68" priority="1" operator="between">
      <formula>2</formula>
      <formula>3</formula>
    </cfRule>
    <cfRule type="cellIs" dxfId="67" priority="2" operator="between">
      <formula>-2</formula>
      <formula>-3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6</vt:i4>
      </vt:variant>
    </vt:vector>
  </HeadingPairs>
  <TitlesOfParts>
    <vt:vector size="25" baseType="lpstr">
      <vt:lpstr>Data</vt:lpstr>
      <vt:lpstr>Mode</vt:lpstr>
      <vt:lpstr>Z-Score</vt:lpstr>
      <vt:lpstr>Histogram</vt:lpstr>
      <vt:lpstr>Intervals</vt:lpstr>
      <vt:lpstr>ConfidenceInterval</vt:lpstr>
      <vt:lpstr>Scatter</vt:lpstr>
      <vt:lpstr>SummaryStats</vt:lpstr>
      <vt:lpstr>R1</vt:lpstr>
      <vt:lpstr>R2</vt:lpstr>
      <vt:lpstr>R3</vt:lpstr>
      <vt:lpstr>R4</vt:lpstr>
      <vt:lpstr>R5</vt:lpstr>
      <vt:lpstr>Sheet14</vt:lpstr>
      <vt:lpstr>Correlation</vt:lpstr>
      <vt:lpstr>CleanUpSteps</vt:lpstr>
      <vt:lpstr>OutlierSummary</vt:lpstr>
      <vt:lpstr>OriginalData</vt:lpstr>
      <vt:lpstr>Removed</vt:lpstr>
      <vt:lpstr>AGE</vt:lpstr>
      <vt:lpstr>BATHS</vt:lpstr>
      <vt:lpstr>BEDS</vt:lpstr>
      <vt:lpstr>LOT_SIZE</vt:lpstr>
      <vt:lpstr>PRICE</vt:lpstr>
      <vt:lpstr>SQUARE_FEET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Marjorie Blanco</cp:lastModifiedBy>
  <dcterms:created xsi:type="dcterms:W3CDTF">2017-11-07T03:52:52Z</dcterms:created>
  <dcterms:modified xsi:type="dcterms:W3CDTF">2017-11-30T07:53:19Z</dcterms:modified>
</cp:coreProperties>
</file>