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8800" windowHeight="12480" tabRatio="792" activeTab="1"/>
  </bookViews>
  <sheets>
    <sheet name="Positive voltage regulators" sheetId="1" r:id="rId1"/>
    <sheet name="DC-DC Converter" sheetId="4" r:id="rId2"/>
    <sheet name="PWM Controllers" sheetId="2" r:id="rId3"/>
    <sheet name="AC-DC Power Supply" sheetId="5" r:id="rId4"/>
    <sheet name="Gate Drivers" sheetId="3" r:id="rId5"/>
    <sheet name="Half Bridge Circuits" sheetId="6" r:id="rId6"/>
    <sheet name="Voltage Referenc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4" l="1"/>
  <c r="P89" i="4"/>
  <c r="G89" i="4"/>
  <c r="K7" i="2" l="1"/>
  <c r="L7" i="2"/>
  <c r="C7" i="2"/>
  <c r="K13" i="3" l="1"/>
  <c r="C13" i="3"/>
  <c r="L13" i="3"/>
  <c r="P3" i="7" l="1"/>
  <c r="O3" i="7"/>
  <c r="F3" i="7"/>
  <c r="K10" i="3" l="1"/>
  <c r="K12" i="3"/>
  <c r="K11" i="3"/>
  <c r="C10" i="3"/>
  <c r="L10" i="3"/>
  <c r="C11" i="3"/>
  <c r="L11" i="3"/>
  <c r="C12" i="3"/>
  <c r="L12" i="3"/>
  <c r="L6" i="2" l="1"/>
  <c r="O2" i="7" l="1"/>
  <c r="P2" i="7"/>
  <c r="F2" i="7"/>
  <c r="K4" i="2" l="1"/>
  <c r="K6" i="2"/>
  <c r="C6" i="2"/>
  <c r="O61" i="4" l="1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P60" i="4"/>
  <c r="O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60" i="4"/>
  <c r="K9" i="3" l="1"/>
  <c r="C9" i="3"/>
  <c r="L9" i="3"/>
  <c r="N2" i="6"/>
  <c r="K8" i="3" l="1"/>
  <c r="L8" i="3"/>
  <c r="C8" i="3"/>
  <c r="P41" i="4" l="1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P40" i="4"/>
  <c r="G40" i="4"/>
  <c r="C5" i="2" l="1"/>
  <c r="L5" i="2"/>
  <c r="K5" i="2"/>
  <c r="L2" i="3" l="1"/>
  <c r="L3" i="3"/>
  <c r="L4" i="3"/>
  <c r="L5" i="3"/>
  <c r="L6" i="3"/>
  <c r="L7" i="3"/>
  <c r="G8" i="5" l="1"/>
  <c r="O8" i="5"/>
  <c r="P8" i="5"/>
  <c r="G9" i="5"/>
  <c r="O9" i="5"/>
  <c r="P9" i="5"/>
  <c r="G10" i="5"/>
  <c r="O10" i="5"/>
  <c r="P10" i="5"/>
  <c r="G11" i="5"/>
  <c r="O11" i="5"/>
  <c r="P11" i="5"/>
  <c r="P2" i="5"/>
  <c r="P3" i="5"/>
  <c r="P4" i="5"/>
  <c r="P5" i="5"/>
  <c r="P6" i="5"/>
  <c r="P7" i="5"/>
  <c r="O7" i="5"/>
  <c r="G7" i="5"/>
  <c r="O2" i="6" l="1"/>
  <c r="F2" i="6"/>
  <c r="K7" i="3" l="1"/>
  <c r="C7" i="3"/>
  <c r="N28" i="1" l="1"/>
  <c r="N29" i="1"/>
  <c r="N30" i="1"/>
  <c r="N31" i="1"/>
  <c r="N32" i="1"/>
  <c r="N33" i="1"/>
  <c r="N34" i="1"/>
  <c r="N35" i="1"/>
  <c r="N36" i="1"/>
  <c r="N37" i="1"/>
  <c r="N38" i="1"/>
  <c r="N39" i="1"/>
  <c r="N27" i="1"/>
  <c r="K6" i="3" l="1"/>
  <c r="C6" i="3"/>
  <c r="C4" i="2" l="1"/>
  <c r="L4" i="2"/>
  <c r="G3" i="5" l="1"/>
  <c r="O3" i="5"/>
  <c r="G4" i="5"/>
  <c r="O4" i="5"/>
  <c r="G5" i="5"/>
  <c r="O5" i="5"/>
  <c r="G6" i="5"/>
  <c r="O6" i="5"/>
  <c r="O2" i="5"/>
  <c r="G2" i="5"/>
  <c r="N2" i="1" l="1"/>
  <c r="K3" i="3" l="1"/>
  <c r="K4" i="3"/>
  <c r="C4" i="3"/>
  <c r="F28" i="1" l="1"/>
  <c r="F29" i="1"/>
  <c r="F30" i="1"/>
  <c r="F31" i="1"/>
  <c r="F32" i="1"/>
  <c r="F33" i="1"/>
  <c r="F34" i="1"/>
  <c r="F35" i="1"/>
  <c r="F36" i="1"/>
  <c r="F37" i="1"/>
  <c r="F38" i="1"/>
  <c r="F39" i="1"/>
  <c r="F27" i="1"/>
  <c r="F23" i="1"/>
  <c r="F24" i="1"/>
  <c r="F25" i="1"/>
  <c r="F22" i="1"/>
  <c r="F13" i="1"/>
  <c r="F14" i="1"/>
  <c r="F15" i="1"/>
  <c r="F16" i="1"/>
  <c r="F17" i="1"/>
  <c r="F18" i="1"/>
  <c r="F19" i="1"/>
  <c r="F20" i="1"/>
  <c r="F12" i="1"/>
  <c r="F3" i="1"/>
  <c r="F4" i="1"/>
  <c r="F5" i="1"/>
  <c r="F6" i="1"/>
  <c r="F7" i="1"/>
  <c r="F8" i="1"/>
  <c r="F9" i="1"/>
  <c r="F10" i="1"/>
  <c r="F2" i="1"/>
  <c r="N25" i="1"/>
  <c r="O28" i="1"/>
  <c r="O29" i="1"/>
  <c r="O30" i="1"/>
  <c r="O31" i="1"/>
  <c r="O32" i="1"/>
  <c r="O33" i="1"/>
  <c r="O34" i="1"/>
  <c r="O35" i="1"/>
  <c r="O36" i="1"/>
  <c r="O37" i="1"/>
  <c r="O38" i="1"/>
  <c r="O39" i="1"/>
  <c r="O27" i="1"/>
  <c r="K3" i="2" l="1"/>
  <c r="C5" i="3" l="1"/>
  <c r="K5" i="3"/>
  <c r="K2" i="3"/>
  <c r="P28" i="4" l="1"/>
  <c r="P29" i="4"/>
  <c r="P30" i="4"/>
  <c r="P31" i="4"/>
  <c r="P32" i="4"/>
  <c r="P33" i="4"/>
  <c r="P34" i="4"/>
  <c r="P35" i="4"/>
  <c r="P36" i="4"/>
  <c r="P37" i="4"/>
  <c r="P38" i="4"/>
  <c r="P27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11" i="4"/>
  <c r="P3" i="4"/>
  <c r="P4" i="4"/>
  <c r="P5" i="4"/>
  <c r="P6" i="4"/>
  <c r="P7" i="4"/>
  <c r="P8" i="4"/>
  <c r="P9" i="4"/>
  <c r="P2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11" i="4"/>
  <c r="G3" i="4"/>
  <c r="G4" i="4"/>
  <c r="G5" i="4"/>
  <c r="G6" i="4"/>
  <c r="G7" i="4"/>
  <c r="G8" i="4"/>
  <c r="G9" i="4"/>
  <c r="G2" i="4"/>
  <c r="L3" i="2" l="1"/>
  <c r="L2" i="2"/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11" i="4"/>
  <c r="O9" i="4"/>
  <c r="O8" i="4"/>
  <c r="O7" i="4"/>
  <c r="O6" i="4"/>
  <c r="O5" i="4"/>
  <c r="O4" i="4"/>
  <c r="O3" i="4"/>
  <c r="O2" i="4"/>
  <c r="C3" i="2"/>
  <c r="N13" i="1" l="1"/>
  <c r="N14" i="1"/>
  <c r="N15" i="1"/>
  <c r="N16" i="1"/>
  <c r="N17" i="1"/>
  <c r="N18" i="1"/>
  <c r="N19" i="1"/>
  <c r="N20" i="1"/>
  <c r="N12" i="1"/>
  <c r="O13" i="1"/>
  <c r="O14" i="1"/>
  <c r="O15" i="1"/>
  <c r="O16" i="1"/>
  <c r="O17" i="1"/>
  <c r="O18" i="1"/>
  <c r="O19" i="1"/>
  <c r="O20" i="1"/>
  <c r="O12" i="1"/>
  <c r="N23" i="1" l="1"/>
  <c r="N24" i="1"/>
  <c r="N22" i="1"/>
  <c r="O25" i="1"/>
  <c r="O24" i="1"/>
  <c r="O23" i="1"/>
  <c r="O22" i="1"/>
  <c r="C3" i="3" l="1"/>
  <c r="C2" i="3"/>
  <c r="K2" i="2"/>
  <c r="C2" i="2"/>
  <c r="N3" i="1" l="1"/>
  <c r="N4" i="1"/>
  <c r="N5" i="1"/>
  <c r="N6" i="1"/>
  <c r="N7" i="1"/>
  <c r="N8" i="1"/>
  <c r="N9" i="1"/>
  <c r="N10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<sst xmlns="http://schemas.openxmlformats.org/spreadsheetml/2006/main" count="1943" uniqueCount="450">
  <si>
    <t>ID</t>
  </si>
  <si>
    <t>Series</t>
  </si>
  <si>
    <t>Comment</t>
  </si>
  <si>
    <t>Library Path</t>
  </si>
  <si>
    <t>Library Ref</t>
  </si>
  <si>
    <t>Footprint Path</t>
  </si>
  <si>
    <t>Footprint Ref 1</t>
  </si>
  <si>
    <t>PartNumber</t>
  </si>
  <si>
    <t>Manufacture</t>
  </si>
  <si>
    <t>ComponentLink1Description</t>
  </si>
  <si>
    <t>ComponentLink1URL</t>
  </si>
  <si>
    <t>Description</t>
  </si>
  <si>
    <t>Model</t>
  </si>
  <si>
    <t>78L00</t>
  </si>
  <si>
    <t>STM</t>
  </si>
  <si>
    <t>Voltage</t>
  </si>
  <si>
    <t>Current</t>
  </si>
  <si>
    <t>3.3 V</t>
  </si>
  <si>
    <t>5 V</t>
  </si>
  <si>
    <t>6 V</t>
  </si>
  <si>
    <t>8 V</t>
  </si>
  <si>
    <t>9 V</t>
  </si>
  <si>
    <t>12 V</t>
  </si>
  <si>
    <t>15 V</t>
  </si>
  <si>
    <t>18 V</t>
  </si>
  <si>
    <t>24 V</t>
  </si>
  <si>
    <t>100 mA</t>
  </si>
  <si>
    <t>L78L00</t>
  </si>
  <si>
    <t>Positive voltage regulators L78L00 Series</t>
  </si>
  <si>
    <t>SO-8 Narrow</t>
  </si>
  <si>
    <t>Power IC Pad Lib.PcbLib</t>
  </si>
  <si>
    <t>L78L33</t>
  </si>
  <si>
    <t>L78L05</t>
  </si>
  <si>
    <t>L78L06</t>
  </si>
  <si>
    <t>L78L08</t>
  </si>
  <si>
    <t>L78L09</t>
  </si>
  <si>
    <t>L78L12</t>
  </si>
  <si>
    <t>L78L15</t>
  </si>
  <si>
    <t>L78L18</t>
  </si>
  <si>
    <t>L78L24</t>
  </si>
  <si>
    <t>Power IC Sym Lib.SchLib</t>
  </si>
  <si>
    <t>DA0000</t>
  </si>
  <si>
    <t>DA0001</t>
  </si>
  <si>
    <t>DA0002</t>
  </si>
  <si>
    <t>DA0003</t>
  </si>
  <si>
    <t>DA0004</t>
  </si>
  <si>
    <t>DA0005</t>
  </si>
  <si>
    <t>DA0006</t>
  </si>
  <si>
    <t>DA0007</t>
  </si>
  <si>
    <t>DA0008</t>
  </si>
  <si>
    <t>L78L33ABD13TR</t>
  </si>
  <si>
    <t>L78L05ABD13TR</t>
  </si>
  <si>
    <t>L78L06ABD13TR</t>
  </si>
  <si>
    <t>L78L08ABD13TR</t>
  </si>
  <si>
    <t>L78L09ABD13TR</t>
  </si>
  <si>
    <t>L78L12ABD13TR</t>
  </si>
  <si>
    <t>L78L15ABD13TR</t>
  </si>
  <si>
    <t>L78L18ABD13TR</t>
  </si>
  <si>
    <t>L78L24ABD13TR</t>
  </si>
  <si>
    <t>HV9910B</t>
  </si>
  <si>
    <t>HV9910BLG-G</t>
  </si>
  <si>
    <t>Supertex</t>
  </si>
  <si>
    <t>IRS2005</t>
  </si>
  <si>
    <t>IRS2005SPBF</t>
  </si>
  <si>
    <t>IRF</t>
  </si>
  <si>
    <t>IR4427S</t>
  </si>
  <si>
    <t>SOT23-3</t>
  </si>
  <si>
    <t>Positive voltage regulators LM3480 Series</t>
  </si>
  <si>
    <t>LM3480</t>
  </si>
  <si>
    <t>DA0009</t>
  </si>
  <si>
    <t>DA0010</t>
  </si>
  <si>
    <t>DA0011</t>
  </si>
  <si>
    <t>DA0012</t>
  </si>
  <si>
    <t>LM3480IM3-3.3/NOPB</t>
  </si>
  <si>
    <t>LM3480IM3-5.0/NOPB</t>
  </si>
  <si>
    <t>LM3480IM3-12/NOPB</t>
  </si>
  <si>
    <t>LM3480IM3-15/NOPB</t>
  </si>
  <si>
    <t>LM3480IM3-3.3</t>
  </si>
  <si>
    <t>LM3480IM3-5.0</t>
  </si>
  <si>
    <t>LM3480IM3-12</t>
  </si>
  <si>
    <t>LM3480IM3-15</t>
  </si>
  <si>
    <t>TI</t>
  </si>
  <si>
    <t xml:space="preserve"> IR4427S</t>
  </si>
  <si>
    <t>DA0013</t>
  </si>
  <si>
    <t>DA0014</t>
  </si>
  <si>
    <t>DA0015</t>
  </si>
  <si>
    <t>DA0016</t>
  </si>
  <si>
    <t>DA0017</t>
  </si>
  <si>
    <t>DA0018</t>
  </si>
  <si>
    <t>DA0019</t>
  </si>
  <si>
    <t>DA0020</t>
  </si>
  <si>
    <t>DA0021</t>
  </si>
  <si>
    <t>L78M00</t>
  </si>
  <si>
    <t>L78M01</t>
  </si>
  <si>
    <t>L78M02</t>
  </si>
  <si>
    <t>L78M03</t>
  </si>
  <si>
    <t>L78M04</t>
  </si>
  <si>
    <t>L78M05</t>
  </si>
  <si>
    <t>L78M06</t>
  </si>
  <si>
    <t>L78M07</t>
  </si>
  <si>
    <t>L78M08</t>
  </si>
  <si>
    <t>10 V</t>
  </si>
  <si>
    <t>500 mA</t>
  </si>
  <si>
    <t>78M00</t>
  </si>
  <si>
    <t>Positive voltage regulators L78M00 Series</t>
  </si>
  <si>
    <t>L78M24</t>
  </si>
  <si>
    <t>L78M18</t>
  </si>
  <si>
    <t>L78M15</t>
  </si>
  <si>
    <t>L78M12</t>
  </si>
  <si>
    <t>L78M10</t>
  </si>
  <si>
    <t>L78M05ABDT-TR</t>
  </si>
  <si>
    <t>L78M06ABDT-TR</t>
  </si>
  <si>
    <t>L78M08ABDT-TR</t>
  </si>
  <si>
    <t>L78M09ABDT-TR</t>
  </si>
  <si>
    <t>L78M10ABDT-TR</t>
  </si>
  <si>
    <t>L78M12ABDT-TR</t>
  </si>
  <si>
    <t>L78M15ABDT-TR</t>
  </si>
  <si>
    <t>L78M18ABDT-TR</t>
  </si>
  <si>
    <t>L78M24ABDT-TR</t>
  </si>
  <si>
    <t>L78M09</t>
  </si>
  <si>
    <t>D-PAK</t>
  </si>
  <si>
    <t>TL598</t>
  </si>
  <si>
    <t>SO-16 Narrow</t>
  </si>
  <si>
    <t>TL598CD</t>
  </si>
  <si>
    <t>OUT Voltage</t>
  </si>
  <si>
    <t>Power</t>
  </si>
  <si>
    <t>Footprint Ref</t>
  </si>
  <si>
    <t>DET01</t>
  </si>
  <si>
    <t>DET01L-05</t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</si>
  <si>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</rPr>
      <t>5 V</t>
    </r>
  </si>
  <si>
    <t>1W</t>
  </si>
  <si>
    <t>MeanWell</t>
  </si>
  <si>
    <t>1W DC-DC Unregulated Dual Output Converter</t>
  </si>
  <si>
    <t>DET01L-09</t>
  </si>
  <si>
    <r>
      <t>±9</t>
    </r>
    <r>
      <rPr>
        <sz val="11"/>
        <color theme="1"/>
        <rFont val="Calibri"/>
        <family val="2"/>
      </rPr>
      <t xml:space="preserve"> V</t>
    </r>
  </si>
  <si>
    <t>DET01L-12</t>
  </si>
  <si>
    <r>
      <t>±12</t>
    </r>
    <r>
      <rPr>
        <sz val="11"/>
        <color theme="1"/>
        <rFont val="Calibri"/>
        <family val="2"/>
      </rPr>
      <t xml:space="preserve"> V</t>
    </r>
  </si>
  <si>
    <t>DET01L-15</t>
  </si>
  <si>
    <r>
      <t>±15</t>
    </r>
    <r>
      <rPr>
        <sz val="11"/>
        <color theme="1"/>
        <rFont val="Calibri"/>
        <family val="2"/>
      </rPr>
      <t xml:space="preserve"> V</t>
    </r>
  </si>
  <si>
    <t>DET01M-05</t>
  </si>
  <si>
    <t>DET01M-09</t>
  </si>
  <si>
    <t>DET01M-12</t>
  </si>
  <si>
    <t>DET01M-15</t>
  </si>
  <si>
    <t>DCWN03</t>
  </si>
  <si>
    <t>DCWN03B-15</t>
  </si>
  <si>
    <t>3W</t>
  </si>
  <si>
    <t>DCWN</t>
  </si>
  <si>
    <t>3W DC-DC Unregulated Dual Output Converter</t>
  </si>
  <si>
    <t>IN Voltage</t>
  </si>
  <si>
    <r>
      <t>±</t>
    </r>
    <r>
      <rPr>
        <sz val="11"/>
        <color theme="1"/>
        <rFont val="Calibri"/>
        <family val="2"/>
      </rPr>
      <t>5 V</t>
    </r>
  </si>
  <si>
    <t>SCWN03E-03</t>
  </si>
  <si>
    <t>SCWN03A-03</t>
  </si>
  <si>
    <t>SCWN03B-03</t>
  </si>
  <si>
    <t>SCWN03C-03</t>
  </si>
  <si>
    <t>SCWN03E-05</t>
  </si>
  <si>
    <t>SCWN03A-05</t>
  </si>
  <si>
    <t>SCWN03B-05</t>
  </si>
  <si>
    <t>SCWN03C-05</t>
  </si>
  <si>
    <t>SCWN03E-12</t>
  </si>
  <si>
    <t>SCWN03A-12</t>
  </si>
  <si>
    <t>SCWN03B-12</t>
  </si>
  <si>
    <t>SCWN03C-12</t>
  </si>
  <si>
    <t>SCWN03E-15</t>
  </si>
  <si>
    <t>SCWN03A-15</t>
  </si>
  <si>
    <t>SCWN03B-15</t>
  </si>
  <si>
    <t>SCWN03C-15</t>
  </si>
  <si>
    <t>DCWN03E-05</t>
  </si>
  <si>
    <t>DCWN03A-05</t>
  </si>
  <si>
    <t>DCWN03B-05</t>
  </si>
  <si>
    <t>DCWN03C-05</t>
  </si>
  <si>
    <t>DCWN03E-12</t>
  </si>
  <si>
    <t>DCWN03A-12</t>
  </si>
  <si>
    <t>DCWN03B-12</t>
  </si>
  <si>
    <t>DCWN03C-12</t>
  </si>
  <si>
    <t>DCWN03E-15</t>
  </si>
  <si>
    <t>DCWN03A-15</t>
  </si>
  <si>
    <t>DCWN03C-15</t>
  </si>
  <si>
    <t>SCWN03</t>
  </si>
  <si>
    <t>DA0022</t>
  </si>
  <si>
    <t>DA0023</t>
  </si>
  <si>
    <t>DA0024</t>
  </si>
  <si>
    <t>DA0025</t>
  </si>
  <si>
    <t>DA0026</t>
  </si>
  <si>
    <t>DA0027</t>
  </si>
  <si>
    <t>DA0028</t>
  </si>
  <si>
    <t>DA0029</t>
  </si>
  <si>
    <t>DA0030</t>
  </si>
  <si>
    <t>DA0031</t>
  </si>
  <si>
    <t>DA0032</t>
  </si>
  <si>
    <t>DA0033</t>
  </si>
  <si>
    <t>DA0034</t>
  </si>
  <si>
    <t>DA0035</t>
  </si>
  <si>
    <t>SCWN</t>
  </si>
  <si>
    <t>3W DC-DC Unregulated Single Output Converter</t>
  </si>
  <si>
    <t>±5 V</t>
  </si>
  <si>
    <t>±12 V</t>
  </si>
  <si>
    <t>±15 V</t>
  </si>
  <si>
    <t>48 V</t>
  </si>
  <si>
    <t>TLP700H</t>
  </si>
  <si>
    <t>Toshiba</t>
  </si>
  <si>
    <t>SDIP6</t>
  </si>
  <si>
    <t>TLP700 Photocoupler Gate Driver</t>
  </si>
  <si>
    <t>1.3 V</t>
  </si>
  <si>
    <t>1.4 V</t>
  </si>
  <si>
    <t>1.5 V</t>
  </si>
  <si>
    <t>1.8 V</t>
  </si>
  <si>
    <t>2.5 V</t>
  </si>
  <si>
    <t>2.8 V</t>
  </si>
  <si>
    <t>2.9 V</t>
  </si>
  <si>
    <t>3 V</t>
  </si>
  <si>
    <t>3.1 V</t>
  </si>
  <si>
    <t>3.4 V</t>
  </si>
  <si>
    <t>4.5 V</t>
  </si>
  <si>
    <t>150 mA</t>
  </si>
  <si>
    <t>NCP699</t>
  </si>
  <si>
    <t>NCP699-1.3</t>
  </si>
  <si>
    <t>NCP699-1.4</t>
  </si>
  <si>
    <t>NCP699-1.5</t>
  </si>
  <si>
    <t>NCP699-1.8</t>
  </si>
  <si>
    <t>NCP699-2.5</t>
  </si>
  <si>
    <t>NCP699-2.8</t>
  </si>
  <si>
    <t>NCP699-2.9</t>
  </si>
  <si>
    <t>NCP699-3</t>
  </si>
  <si>
    <t>NCP699-3.1</t>
  </si>
  <si>
    <t>NCP699-3.3</t>
  </si>
  <si>
    <t>NCP699-3.4</t>
  </si>
  <si>
    <t>NCP699-4.5</t>
  </si>
  <si>
    <t>NCP699-5</t>
  </si>
  <si>
    <t>SOT23-5</t>
  </si>
  <si>
    <t>ON</t>
  </si>
  <si>
    <t>NCP699SN13T1G</t>
  </si>
  <si>
    <t>NCP699SN14T1G</t>
  </si>
  <si>
    <t>NCP699SN15T1G</t>
  </si>
  <si>
    <t>NCP699SN18T1G</t>
  </si>
  <si>
    <t>NCP699SN25T1G</t>
  </si>
  <si>
    <t>NCP699SN28T1G</t>
  </si>
  <si>
    <t>NCP699SN29T1G</t>
  </si>
  <si>
    <t>NCP699SN30T1G</t>
  </si>
  <si>
    <t>NCP699SN31T1G</t>
  </si>
  <si>
    <t>NCP699SN33T1G</t>
  </si>
  <si>
    <t>NCP699SN34T1G</t>
  </si>
  <si>
    <t>NCP699SN45T1G</t>
  </si>
  <si>
    <t>NCP699SN50T1G</t>
  </si>
  <si>
    <t>Positive voltage regulators NCP699 Series</t>
  </si>
  <si>
    <t>L6743D</t>
  </si>
  <si>
    <t>IRS2005 High and Low Side Driver</t>
  </si>
  <si>
    <t>IR4427S Dual Low Side Driver</t>
  </si>
  <si>
    <t>L6743D Synchronous Half-Bridge Driver</t>
  </si>
  <si>
    <t xml:space="preserve">HV9910 PWM LED driver control IC </t>
  </si>
  <si>
    <t xml:space="preserve">TL598 PWM Control Circuits </t>
  </si>
  <si>
    <t>A0000</t>
  </si>
  <si>
    <t>IRM-60</t>
  </si>
  <si>
    <t>85... 305VAC</t>
  </si>
  <si>
    <r>
      <t>5</t>
    </r>
    <r>
      <rPr>
        <sz val="11"/>
        <color theme="1"/>
        <rFont val="Calibri"/>
        <family val="2"/>
      </rPr>
      <t xml:space="preserve"> V</t>
    </r>
  </si>
  <si>
    <t>60W</t>
  </si>
  <si>
    <t>60W AC-DC Module-type Power Supply</t>
  </si>
  <si>
    <t>IRM-60-5</t>
  </si>
  <si>
    <t>A0001</t>
  </si>
  <si>
    <t>A0002</t>
  </si>
  <si>
    <t>A0003</t>
  </si>
  <si>
    <t>A0004</t>
  </si>
  <si>
    <t>IRM-60-12</t>
  </si>
  <si>
    <t>IRM-60-15</t>
  </si>
  <si>
    <t>IRM-60-24</t>
  </si>
  <si>
    <t>IRM-60-48</t>
  </si>
  <si>
    <t>TL494</t>
  </si>
  <si>
    <t>TL494CD</t>
  </si>
  <si>
    <t xml:space="preserve">TL494 PWM Control Circuits </t>
  </si>
  <si>
    <t>IRS2184S</t>
  </si>
  <si>
    <t xml:space="preserve"> IRS2184S</t>
  </si>
  <si>
    <t>NCP81075</t>
  </si>
  <si>
    <t xml:space="preserve"> NCP81075DR2G</t>
  </si>
  <si>
    <t>OnSemi</t>
  </si>
  <si>
    <t>NCP81075 Half-Bridge High Speed Driver</t>
  </si>
  <si>
    <t>IR2184S Synchronous Half-Bridge Driver</t>
  </si>
  <si>
    <t>On-Resistance</t>
  </si>
  <si>
    <t>IFX007T</t>
  </si>
  <si>
    <t>50 A</t>
  </si>
  <si>
    <t>40 V</t>
  </si>
  <si>
    <t>5.3 mOh</t>
  </si>
  <si>
    <t>PG-TO263-7-1</t>
  </si>
  <si>
    <t>Infineon</t>
  </si>
  <si>
    <t>High Current PN Half Bridge with Integrated Driver</t>
  </si>
  <si>
    <t>A0005</t>
  </si>
  <si>
    <t>IRM-05</t>
  </si>
  <si>
    <t>IRM-05-3.3</t>
  </si>
  <si>
    <t>85... 264VAC</t>
  </si>
  <si>
    <t>5W AC-DC Module-type Power Supply</t>
  </si>
  <si>
    <t>5W</t>
  </si>
  <si>
    <t>A0006</t>
  </si>
  <si>
    <t>A0007</t>
  </si>
  <si>
    <t>A0008</t>
  </si>
  <si>
    <t>A0009</t>
  </si>
  <si>
    <t>IRM-05-5</t>
  </si>
  <si>
    <t>IRM-05-12</t>
  </si>
  <si>
    <t>IRM-05-15</t>
  </si>
  <si>
    <t>IRM-05-24</t>
  </si>
  <si>
    <t>SO-16 Wide</t>
  </si>
  <si>
    <t>DA0036</t>
  </si>
  <si>
    <t>DA0037</t>
  </si>
  <si>
    <t>DA0038</t>
  </si>
  <si>
    <t>DA0039</t>
  </si>
  <si>
    <t>DA0040</t>
  </si>
  <si>
    <t>DA0041</t>
  </si>
  <si>
    <t>DA0042</t>
  </si>
  <si>
    <t>A_XT-1WR2</t>
  </si>
  <si>
    <t>A0305XT-1WR2</t>
  </si>
  <si>
    <t>A0312XT-1WR2</t>
  </si>
  <si>
    <t>A0315XT-1WR2</t>
  </si>
  <si>
    <t>A0505XT-1WR2</t>
  </si>
  <si>
    <t>A0509XT-1WR2</t>
  </si>
  <si>
    <t>A0512XT-1WR2</t>
  </si>
  <si>
    <t>A0515XT-1WR2</t>
  </si>
  <si>
    <t>A0524XT-1WR2</t>
  </si>
  <si>
    <t>A1205XT-1WR2</t>
  </si>
  <si>
    <t>A1209XT-1WR2</t>
  </si>
  <si>
    <t>A1212XT-1WR2</t>
  </si>
  <si>
    <t>A1215XT-1WR2</t>
  </si>
  <si>
    <t>A1224XT-1WR2</t>
  </si>
  <si>
    <t>A1515XT-1WR2</t>
  </si>
  <si>
    <t>A2405XT-1WR2</t>
  </si>
  <si>
    <t>A2409XT-1WR2</t>
  </si>
  <si>
    <t>A2412XT-1WR2</t>
  </si>
  <si>
    <t>A2415XT-1WR2</t>
  </si>
  <si>
    <t>A2424XT-1WR2</t>
  </si>
  <si>
    <t>DA0043</t>
  </si>
  <si>
    <t>DA0044</t>
  </si>
  <si>
    <t>DA0045</t>
  </si>
  <si>
    <t>DA0046</t>
  </si>
  <si>
    <t>DA0047</t>
  </si>
  <si>
    <t>DA0048</t>
  </si>
  <si>
    <t>DA0049</t>
  </si>
  <si>
    <t>DA0050</t>
  </si>
  <si>
    <t>DA0051</t>
  </si>
  <si>
    <t>DA0052</t>
  </si>
  <si>
    <t>DA0053</t>
  </si>
  <si>
    <t>DA0054</t>
  </si>
  <si>
    <t>±9 V</t>
  </si>
  <si>
    <t>±24 V</t>
  </si>
  <si>
    <t>Mornsun</t>
  </si>
  <si>
    <t>IRS2186S</t>
  </si>
  <si>
    <t xml:space="preserve"> IRS2186S</t>
  </si>
  <si>
    <t>IR2186S High and Low Side Driver</t>
  </si>
  <si>
    <t>2ED2181S06F</t>
  </si>
  <si>
    <t>2ED2181S06FXUMA1</t>
  </si>
  <si>
    <t>INF</t>
  </si>
  <si>
    <t>2ED2181S06F High and Low Side Driver with integrated bootstrap diode</t>
  </si>
  <si>
    <t>DUAL OUT</t>
  </si>
  <si>
    <t>SINGLE OUT</t>
  </si>
  <si>
    <t>DA0055</t>
  </si>
  <si>
    <t>DA0056</t>
  </si>
  <si>
    <t>DA0057</t>
  </si>
  <si>
    <t>DA0058</t>
  </si>
  <si>
    <t>DA0059</t>
  </si>
  <si>
    <t>DA0060</t>
  </si>
  <si>
    <t>DA0061</t>
  </si>
  <si>
    <t>DA0062</t>
  </si>
  <si>
    <t>DA0063</t>
  </si>
  <si>
    <t>DA0064</t>
  </si>
  <si>
    <t>DA0065</t>
  </si>
  <si>
    <t>DA0066</t>
  </si>
  <si>
    <t>DA0067</t>
  </si>
  <si>
    <t>DA0068</t>
  </si>
  <si>
    <t>DA0069</t>
  </si>
  <si>
    <t>DA0070</t>
  </si>
  <si>
    <t>DA0071</t>
  </si>
  <si>
    <t>DA0072</t>
  </si>
  <si>
    <t>DA0073</t>
  </si>
  <si>
    <t>DA0074</t>
  </si>
  <si>
    <t>DA0075</t>
  </si>
  <si>
    <t>DA0076</t>
  </si>
  <si>
    <t>DA0077</t>
  </si>
  <si>
    <t>DA0078</t>
  </si>
  <si>
    <t>DA0079</t>
  </si>
  <si>
    <t>DA0080</t>
  </si>
  <si>
    <t>DA0081</t>
  </si>
  <si>
    <t>DA0082</t>
  </si>
  <si>
    <t>B_XT-1WR2</t>
  </si>
  <si>
    <t>B0303XT-1WR2</t>
  </si>
  <si>
    <t>B0305XT-1WR2</t>
  </si>
  <si>
    <t>B0309XT-1WR2</t>
  </si>
  <si>
    <t>B0312XT-1WR2</t>
  </si>
  <si>
    <t>B0315XT-1WR2</t>
  </si>
  <si>
    <t>B0324XT-1WR2</t>
  </si>
  <si>
    <t>B0503XT-1WR2</t>
  </si>
  <si>
    <t>B0505XT-1WR2</t>
  </si>
  <si>
    <t>B0506XT-1WR2</t>
  </si>
  <si>
    <t>B0509XT-1WR2</t>
  </si>
  <si>
    <t>B0512XT-1WR2</t>
  </si>
  <si>
    <t>B0515XT-1WR2</t>
  </si>
  <si>
    <t>B0524XT-1WR2</t>
  </si>
  <si>
    <t>B1203XT-1WR2</t>
  </si>
  <si>
    <t>B1205XT-1WR2</t>
  </si>
  <si>
    <t>B1209XT-1WR2</t>
  </si>
  <si>
    <t>B1212XT-1WR2</t>
  </si>
  <si>
    <t>B1215XT-1WR2</t>
  </si>
  <si>
    <t>B1224XT-1WR2</t>
  </si>
  <si>
    <t>B1505XT-1WR2</t>
  </si>
  <si>
    <t>B1509XT-1WR2</t>
  </si>
  <si>
    <t>B1515XT-1WR2</t>
  </si>
  <si>
    <t>B2403XT-1WR2</t>
  </si>
  <si>
    <t>B2405XT-1WR2</t>
  </si>
  <si>
    <t>B2409XT-1WR2</t>
  </si>
  <si>
    <t>B2412XT-1WR2</t>
  </si>
  <si>
    <t>B2415XT-1WR2</t>
  </si>
  <si>
    <t>B2424XT-1WR2</t>
  </si>
  <si>
    <t>1W DC-DC Unregulated Single Output Converter</t>
  </si>
  <si>
    <t>SG6859A</t>
  </si>
  <si>
    <t>SOT23-6</t>
  </si>
  <si>
    <t>SG6859 PWM Controller for Flyback Converters</t>
  </si>
  <si>
    <t>SG6859ATZ</t>
  </si>
  <si>
    <t>TL431</t>
  </si>
  <si>
    <t>2.495…36 V</t>
  </si>
  <si>
    <t>TL431ACDBZR</t>
  </si>
  <si>
    <t>TL43xx Precision Programmable Reference</t>
  </si>
  <si>
    <t>TL43xx</t>
  </si>
  <si>
    <t>ZXGD3002</t>
  </si>
  <si>
    <t>ZXGD3006</t>
  </si>
  <si>
    <t>DIODES</t>
  </si>
  <si>
    <t>ZXGD3002E6TA</t>
  </si>
  <si>
    <t>ZXGD3006E6QTA</t>
  </si>
  <si>
    <t>40V 10A GATE DRIVER IN SOT26</t>
  </si>
  <si>
    <t>20V 9A GATE DRIVER IN SOT26</t>
  </si>
  <si>
    <t>12A High-Speed MOSFET Drivers</t>
  </si>
  <si>
    <t>TC4452</t>
  </si>
  <si>
    <t>Microchip</t>
  </si>
  <si>
    <t>TC4452VOA</t>
  </si>
  <si>
    <t>LM317</t>
  </si>
  <si>
    <t>LM</t>
  </si>
  <si>
    <t>1.25…37 V</t>
  </si>
  <si>
    <t>1.5 A</t>
  </si>
  <si>
    <t>SOT-223</t>
  </si>
  <si>
    <t>LM317DCY</t>
  </si>
  <si>
    <t>3-Terminal Adjustable Regulator</t>
  </si>
  <si>
    <t>TO-220</t>
  </si>
  <si>
    <t>Footprint Ref 2</t>
  </si>
  <si>
    <t>NCP5901BMNTBG</t>
  </si>
  <si>
    <t>DFN-8 2X2</t>
  </si>
  <si>
    <t>MOSFET Driver, VR12 Compatible, Synchronous Buck</t>
  </si>
  <si>
    <t>UC3823</t>
  </si>
  <si>
    <t>UC3823DW</t>
  </si>
  <si>
    <t xml:space="preserve">UC3823 High Speed PWM Controller </t>
  </si>
  <si>
    <t>UC3845</t>
  </si>
  <si>
    <t>UC3845BD1G</t>
  </si>
  <si>
    <t>UC3845 High Performance Current Mode Controllers</t>
  </si>
  <si>
    <t>DA0083</t>
  </si>
  <si>
    <t>TM1E</t>
  </si>
  <si>
    <t>TM1E-2412D</t>
  </si>
  <si>
    <t>Witok</t>
  </si>
  <si>
    <t>TM1(2)E 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</si>
</sst>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22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9" fontId="0" fillId="2" borderId="1" xfId="0" applyNumberFormat="1" applyFill="1" applyBorder="1" applyAlignme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0" zoomScaleNormal="80" workbookViewId="0">
      <selection activeCell="B1" sqref="B1"/>
    </sheetView>
  </sheetViews>
  <sheetFormatPr defaultRowHeight="14.4" x14ac:dyDescent="0.3"/>
  <cols>
    <col min="2" max="2" width="8.109375" style="4" bestFit="1" customWidth="1"/>
    <col min="3" max="3" width="20.33203125" bestFit="1" customWidth="1"/>
    <col min="4" max="5" width="13.44140625" customWidth="1"/>
    <col min="6" max="6" width="24.5546875" style="4" bestFit="1" customWidth="1"/>
    <col min="7" max="7" width="24.33203125" bestFit="1" customWidth="1"/>
    <col min="8" max="8" width="10.6640625" bestFit="1" customWidth="1"/>
    <col min="9" max="9" width="24.109375" bestFit="1" customWidth="1"/>
    <col min="10" max="10" width="14.6640625" style="4" bestFit="1" customWidth="1"/>
    <col min="11" max="11" width="21.5546875" style="4" bestFit="1" customWidth="1"/>
    <col min="12" max="12" width="12.6640625" bestFit="1" customWidth="1"/>
    <col min="13" max="13" width="42.44140625" customWidth="1"/>
    <col min="14" max="14" width="62.88671875" style="5" bestFit="1" customWidth="1"/>
    <col min="15" max="15" width="69.5546875" bestFit="1" customWidth="1"/>
    <col min="16" max="16" width="91.5546875" customWidth="1"/>
    <col min="17" max="17" width="45.109375" bestFit="1" customWidth="1"/>
  </cols>
  <sheetData>
    <row r="1" spans="1:15" x14ac:dyDescent="0.3">
      <c r="A1" s="1" t="s">
        <v>0</v>
      </c>
      <c r="B1" s="1" t="s">
        <v>1</v>
      </c>
      <c r="C1" s="2" t="s">
        <v>12</v>
      </c>
      <c r="D1" s="2" t="s">
        <v>15</v>
      </c>
      <c r="E1" s="2" t="s">
        <v>16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2" t="s">
        <v>8</v>
      </c>
      <c r="M1" s="2" t="s">
        <v>9</v>
      </c>
      <c r="N1" s="20" t="s">
        <v>10</v>
      </c>
      <c r="O1" s="2" t="s">
        <v>11</v>
      </c>
    </row>
    <row r="2" spans="1:15" x14ac:dyDescent="0.3">
      <c r="A2" s="4" t="s">
        <v>41</v>
      </c>
      <c r="B2" s="4" t="s">
        <v>27</v>
      </c>
      <c r="C2" s="4" t="s">
        <v>31</v>
      </c>
      <c r="D2" s="4" t="s">
        <v>17</v>
      </c>
      <c r="E2" s="4" t="s">
        <v>26</v>
      </c>
      <c r="F2" s="4" t="str">
        <f>CONCATENATE(C2," (",J2,")")</f>
        <v>L78L33 (SO-8 Narrow)</v>
      </c>
      <c r="G2" s="6" t="s">
        <v>40</v>
      </c>
      <c r="H2" s="4" t="s">
        <v>13</v>
      </c>
      <c r="I2" s="6" t="s">
        <v>30</v>
      </c>
      <c r="J2" s="4" t="s">
        <v>29</v>
      </c>
      <c r="K2" s="4" t="s">
        <v>50</v>
      </c>
      <c r="L2" s="4" t="s">
        <v>14</v>
      </c>
      <c r="M2" t="s">
        <v>28</v>
      </c>
      <c r="N2" s="5" t="str">
        <f ca="1">CONCATENATE(LEFT(CELL("имяфайла"), FIND("[",CELL("имяфайла"))-1),"DataSheet\","L78L00 series (STM).pdf")</f>
        <v>C:\Altium Libraries\Power IC Library\DataSheet\L78L00 series (STM).pdf</v>
      </c>
      <c r="O2" s="7" t="str">
        <f>CONCATENATE("Positive voltage regulators ", C2," (",D2,", ",E2,", ",J2,", ",L2,")")</f>
        <v>Positive voltage regulators L78L33 (3.3 V, 100 mA, SO-8 Narrow, STM)</v>
      </c>
    </row>
    <row r="3" spans="1:15" x14ac:dyDescent="0.3">
      <c r="A3" s="4" t="s">
        <v>42</v>
      </c>
      <c r="B3" s="4" t="s">
        <v>27</v>
      </c>
      <c r="C3" s="4" t="s">
        <v>32</v>
      </c>
      <c r="D3" s="4" t="s">
        <v>18</v>
      </c>
      <c r="E3" s="4" t="s">
        <v>26</v>
      </c>
      <c r="F3" s="4" t="str">
        <f t="shared" ref="F3:F10" si="0">CONCATENATE(C3," (",J3,")")</f>
        <v>L78L05 (SO-8 Narrow)</v>
      </c>
      <c r="G3" s="6" t="s">
        <v>40</v>
      </c>
      <c r="H3" s="4" t="s">
        <v>13</v>
      </c>
      <c r="I3" s="6" t="s">
        <v>30</v>
      </c>
      <c r="J3" s="4" t="s">
        <v>29</v>
      </c>
      <c r="K3" s="4" t="s">
        <v>51</v>
      </c>
      <c r="L3" s="4" t="s">
        <v>14</v>
      </c>
      <c r="M3" t="s">
        <v>28</v>
      </c>
      <c r="N3" s="5" t="str">
        <f t="shared" ref="N3:N10" ca="1" si="1">CONCATENATE(LEFT(CELL("имяфайла"), FIND("[",CELL("имяфайла"))-1),"DataSheet\","L78L00 series (STM).pdf")</f>
        <v>C:\Altium Libraries\Power IC Library\DataSheet\L78L00 series (STM).pdf</v>
      </c>
      <c r="O3" s="7" t="str">
        <f t="shared" ref="O3:O20" si="2">CONCATENATE("Positive voltage regulators ", C3," (",D3,", ",E3,", ",J3,", ",L3,")")</f>
        <v>Positive voltage regulators L78L05 (5 V, 100 mA, SO-8 Narrow, STM)</v>
      </c>
    </row>
    <row r="4" spans="1:15" x14ac:dyDescent="0.3">
      <c r="A4" s="4" t="s">
        <v>43</v>
      </c>
      <c r="B4" s="4" t="s">
        <v>27</v>
      </c>
      <c r="C4" s="4" t="s">
        <v>33</v>
      </c>
      <c r="D4" s="4" t="s">
        <v>19</v>
      </c>
      <c r="E4" s="4" t="s">
        <v>26</v>
      </c>
      <c r="F4" s="4" t="str">
        <f t="shared" si="0"/>
        <v>L78L06 (SO-8 Narrow)</v>
      </c>
      <c r="G4" s="6" t="s">
        <v>40</v>
      </c>
      <c r="H4" s="4" t="s">
        <v>13</v>
      </c>
      <c r="I4" s="6" t="s">
        <v>30</v>
      </c>
      <c r="J4" s="4" t="s">
        <v>29</v>
      </c>
      <c r="K4" s="4" t="s">
        <v>52</v>
      </c>
      <c r="L4" s="4" t="s">
        <v>14</v>
      </c>
      <c r="M4" t="s">
        <v>28</v>
      </c>
      <c r="N4" s="5" t="str">
        <f t="shared" ca="1" si="1"/>
        <v>C:\Altium Libraries\Power IC Library\DataSheet\L78L00 series (STM).pdf</v>
      </c>
      <c r="O4" s="7" t="str">
        <f t="shared" si="2"/>
        <v>Positive voltage regulators L78L06 (6 V, 100 mA, SO-8 Narrow, STM)</v>
      </c>
    </row>
    <row r="5" spans="1:15" x14ac:dyDescent="0.3">
      <c r="A5" s="4" t="s">
        <v>44</v>
      </c>
      <c r="B5" s="4" t="s">
        <v>27</v>
      </c>
      <c r="C5" s="4" t="s">
        <v>34</v>
      </c>
      <c r="D5" s="4" t="s">
        <v>20</v>
      </c>
      <c r="E5" s="4" t="s">
        <v>26</v>
      </c>
      <c r="F5" s="4" t="str">
        <f t="shared" si="0"/>
        <v>L78L08 (SO-8 Narrow)</v>
      </c>
      <c r="G5" s="6" t="s">
        <v>40</v>
      </c>
      <c r="H5" s="4" t="s">
        <v>13</v>
      </c>
      <c r="I5" s="6" t="s">
        <v>30</v>
      </c>
      <c r="J5" s="4" t="s">
        <v>29</v>
      </c>
      <c r="K5" s="4" t="s">
        <v>53</v>
      </c>
      <c r="L5" s="4" t="s">
        <v>14</v>
      </c>
      <c r="M5" t="s">
        <v>28</v>
      </c>
      <c r="N5" s="5" t="str">
        <f t="shared" ca="1" si="1"/>
        <v>C:\Altium Libraries\Power IC Library\DataSheet\L78L00 series (STM).pdf</v>
      </c>
      <c r="O5" s="7" t="str">
        <f t="shared" si="2"/>
        <v>Positive voltage regulators L78L08 (8 V, 100 mA, SO-8 Narrow, STM)</v>
      </c>
    </row>
    <row r="6" spans="1:15" x14ac:dyDescent="0.3">
      <c r="A6" s="4" t="s">
        <v>45</v>
      </c>
      <c r="B6" s="4" t="s">
        <v>27</v>
      </c>
      <c r="C6" s="4" t="s">
        <v>35</v>
      </c>
      <c r="D6" s="4" t="s">
        <v>21</v>
      </c>
      <c r="E6" s="4" t="s">
        <v>26</v>
      </c>
      <c r="F6" s="4" t="str">
        <f t="shared" si="0"/>
        <v>L78L09 (SO-8 Narrow)</v>
      </c>
      <c r="G6" s="6" t="s">
        <v>40</v>
      </c>
      <c r="H6" s="4" t="s">
        <v>13</v>
      </c>
      <c r="I6" s="6" t="s">
        <v>30</v>
      </c>
      <c r="J6" s="4" t="s">
        <v>29</v>
      </c>
      <c r="K6" s="4" t="s">
        <v>54</v>
      </c>
      <c r="L6" s="4" t="s">
        <v>14</v>
      </c>
      <c r="M6" t="s">
        <v>28</v>
      </c>
      <c r="N6" s="5" t="str">
        <f t="shared" ca="1" si="1"/>
        <v>C:\Altium Libraries\Power IC Library\DataSheet\L78L00 series (STM).pdf</v>
      </c>
      <c r="O6" s="7" t="str">
        <f t="shared" si="2"/>
        <v>Positive voltage regulators L78L09 (9 V, 100 mA, SO-8 Narrow, STM)</v>
      </c>
    </row>
    <row r="7" spans="1:15" x14ac:dyDescent="0.3">
      <c r="A7" s="4" t="s">
        <v>46</v>
      </c>
      <c r="B7" s="4" t="s">
        <v>27</v>
      </c>
      <c r="C7" s="4" t="s">
        <v>36</v>
      </c>
      <c r="D7" s="4" t="s">
        <v>22</v>
      </c>
      <c r="E7" s="4" t="s">
        <v>26</v>
      </c>
      <c r="F7" s="4" t="str">
        <f t="shared" si="0"/>
        <v>L78L12 (SO-8 Narrow)</v>
      </c>
      <c r="G7" s="6" t="s">
        <v>40</v>
      </c>
      <c r="H7" s="4" t="s">
        <v>13</v>
      </c>
      <c r="I7" s="6" t="s">
        <v>30</v>
      </c>
      <c r="J7" s="4" t="s">
        <v>29</v>
      </c>
      <c r="K7" s="4" t="s">
        <v>55</v>
      </c>
      <c r="L7" s="4" t="s">
        <v>14</v>
      </c>
      <c r="M7" t="s">
        <v>28</v>
      </c>
      <c r="N7" s="5" t="str">
        <f t="shared" ca="1" si="1"/>
        <v>C:\Altium Libraries\Power IC Library\DataSheet\L78L00 series (STM).pdf</v>
      </c>
      <c r="O7" s="7" t="str">
        <f t="shared" si="2"/>
        <v>Positive voltage regulators L78L12 (12 V, 100 mA, SO-8 Narrow, STM)</v>
      </c>
    </row>
    <row r="8" spans="1:15" x14ac:dyDescent="0.3">
      <c r="A8" s="4" t="s">
        <v>47</v>
      </c>
      <c r="B8" s="4" t="s">
        <v>27</v>
      </c>
      <c r="C8" s="4" t="s">
        <v>37</v>
      </c>
      <c r="D8" s="4" t="s">
        <v>23</v>
      </c>
      <c r="E8" s="4" t="s">
        <v>26</v>
      </c>
      <c r="F8" s="4" t="str">
        <f t="shared" si="0"/>
        <v>L78L15 (SO-8 Narrow)</v>
      </c>
      <c r="G8" s="6" t="s">
        <v>40</v>
      </c>
      <c r="H8" s="4" t="s">
        <v>13</v>
      </c>
      <c r="I8" s="6" t="s">
        <v>30</v>
      </c>
      <c r="J8" s="4" t="s">
        <v>29</v>
      </c>
      <c r="K8" s="4" t="s">
        <v>56</v>
      </c>
      <c r="L8" s="4" t="s">
        <v>14</v>
      </c>
      <c r="M8" t="s">
        <v>28</v>
      </c>
      <c r="N8" s="5" t="str">
        <f t="shared" ca="1" si="1"/>
        <v>C:\Altium Libraries\Power IC Library\DataSheet\L78L00 series (STM).pdf</v>
      </c>
      <c r="O8" s="7" t="str">
        <f t="shared" si="2"/>
        <v>Positive voltage regulators L78L15 (15 V, 100 mA, SO-8 Narrow, STM)</v>
      </c>
    </row>
    <row r="9" spans="1:15" x14ac:dyDescent="0.3">
      <c r="A9" s="4" t="s">
        <v>48</v>
      </c>
      <c r="B9" s="4" t="s">
        <v>27</v>
      </c>
      <c r="C9" s="4" t="s">
        <v>38</v>
      </c>
      <c r="D9" s="4" t="s">
        <v>24</v>
      </c>
      <c r="E9" s="4" t="s">
        <v>26</v>
      </c>
      <c r="F9" s="4" t="str">
        <f t="shared" si="0"/>
        <v>L78L18 (SO-8 Narrow)</v>
      </c>
      <c r="G9" s="6" t="s">
        <v>40</v>
      </c>
      <c r="H9" s="4" t="s">
        <v>13</v>
      </c>
      <c r="I9" s="6" t="s">
        <v>30</v>
      </c>
      <c r="J9" s="4" t="s">
        <v>29</v>
      </c>
      <c r="K9" s="4" t="s">
        <v>57</v>
      </c>
      <c r="L9" s="4" t="s">
        <v>14</v>
      </c>
      <c r="M9" t="s">
        <v>28</v>
      </c>
      <c r="N9" s="5" t="str">
        <f t="shared" ca="1" si="1"/>
        <v>C:\Altium Libraries\Power IC Library\DataSheet\L78L00 series (STM).pdf</v>
      </c>
      <c r="O9" s="7" t="str">
        <f t="shared" si="2"/>
        <v>Positive voltage regulators L78L18 (18 V, 100 mA, SO-8 Narrow, STM)</v>
      </c>
    </row>
    <row r="10" spans="1:15" x14ac:dyDescent="0.3">
      <c r="A10" s="4" t="s">
        <v>49</v>
      </c>
      <c r="B10" s="4" t="s">
        <v>27</v>
      </c>
      <c r="C10" s="4" t="s">
        <v>39</v>
      </c>
      <c r="D10" s="4" t="s">
        <v>25</v>
      </c>
      <c r="E10" s="4" t="s">
        <v>26</v>
      </c>
      <c r="F10" s="4" t="str">
        <f t="shared" si="0"/>
        <v>L78L24 (SO-8 Narrow)</v>
      </c>
      <c r="G10" s="6" t="s">
        <v>40</v>
      </c>
      <c r="H10" s="4" t="s">
        <v>13</v>
      </c>
      <c r="I10" s="6" t="s">
        <v>30</v>
      </c>
      <c r="J10" s="4" t="s">
        <v>29</v>
      </c>
      <c r="K10" s="4" t="s">
        <v>58</v>
      </c>
      <c r="L10" s="4" t="s">
        <v>14</v>
      </c>
      <c r="M10" t="s">
        <v>28</v>
      </c>
      <c r="N10" s="5" t="str">
        <f t="shared" ca="1" si="1"/>
        <v>C:\Altium Libraries\Power IC Library\DataSheet\L78L00 series (STM).pdf</v>
      </c>
      <c r="O10" s="7" t="str">
        <f t="shared" si="2"/>
        <v>Positive voltage regulators L78L24 (24 V, 100 mA, SO-8 Narrow, STM)</v>
      </c>
    </row>
    <row r="11" spans="1:15" x14ac:dyDescent="0.3">
      <c r="A11" s="9"/>
      <c r="B11" s="9"/>
      <c r="C11" s="9"/>
      <c r="D11" s="9"/>
      <c r="E11" s="9"/>
      <c r="F11" s="9"/>
      <c r="G11" s="11"/>
      <c r="H11" s="12"/>
      <c r="I11" s="11"/>
      <c r="J11" s="9"/>
      <c r="K11" s="9"/>
      <c r="L11" s="9"/>
      <c r="M11" s="12"/>
      <c r="N11" s="10"/>
      <c r="O11" s="13"/>
    </row>
    <row r="12" spans="1:15" x14ac:dyDescent="0.3">
      <c r="A12" s="4" t="s">
        <v>69</v>
      </c>
      <c r="B12" s="4" t="s">
        <v>92</v>
      </c>
      <c r="C12" s="4" t="s">
        <v>97</v>
      </c>
      <c r="D12" s="4" t="s">
        <v>18</v>
      </c>
      <c r="E12" s="4" t="s">
        <v>102</v>
      </c>
      <c r="F12" s="4" t="str">
        <f>CONCATENATE(C12," (",J12,")")</f>
        <v>L78M05 (D-PAK)</v>
      </c>
      <c r="G12" s="6" t="s">
        <v>40</v>
      </c>
      <c r="H12" s="4" t="s">
        <v>103</v>
      </c>
      <c r="I12" s="6" t="s">
        <v>30</v>
      </c>
      <c r="J12" s="4" t="s">
        <v>120</v>
      </c>
      <c r="K12" s="4" t="s">
        <v>110</v>
      </c>
      <c r="L12" s="4" t="s">
        <v>14</v>
      </c>
      <c r="M12" t="s">
        <v>104</v>
      </c>
      <c r="N12" s="5" t="str">
        <f ca="1">CONCATENATE(LEFT(CELL("имяфайла"), FIND("[",CELL("имяфайла"))-1),"DataSheet\","L78M00 series (STM).pdf")</f>
        <v>C:\Altium Libraries\Power IC Library\DataSheet\L78M00 series (STM).pdf</v>
      </c>
      <c r="O12" s="7" t="str">
        <f t="shared" si="2"/>
        <v>Positive voltage regulators L78M05 (5 V, 500 mA, D-PAK, STM)</v>
      </c>
    </row>
    <row r="13" spans="1:15" x14ac:dyDescent="0.3">
      <c r="A13" s="4" t="s">
        <v>70</v>
      </c>
      <c r="B13" s="4" t="s">
        <v>93</v>
      </c>
      <c r="C13" s="4" t="s">
        <v>98</v>
      </c>
      <c r="D13" s="4" t="s">
        <v>19</v>
      </c>
      <c r="E13" s="4" t="s">
        <v>102</v>
      </c>
      <c r="F13" s="4" t="str">
        <f t="shared" ref="F13:F20" si="3">CONCATENATE(C13," (",J13,")")</f>
        <v>L78M06 (D-PAK)</v>
      </c>
      <c r="G13" s="6" t="s">
        <v>40</v>
      </c>
      <c r="H13" s="4" t="s">
        <v>103</v>
      </c>
      <c r="I13" s="6" t="s">
        <v>30</v>
      </c>
      <c r="J13" s="4" t="s">
        <v>120</v>
      </c>
      <c r="K13" s="4" t="s">
        <v>111</v>
      </c>
      <c r="L13" s="4" t="s">
        <v>14</v>
      </c>
      <c r="M13" t="s">
        <v>104</v>
      </c>
      <c r="N13" s="5" t="str">
        <f t="shared" ref="N13:N20" ca="1" si="4">CONCATENATE(LEFT(CELL("имяфайла"), FIND("[",CELL("имяфайла"))-1),"DataSheet\","L78M00 series (STM).pdf")</f>
        <v>C:\Altium Libraries\Power IC Library\DataSheet\L78M00 series (STM).pdf</v>
      </c>
      <c r="O13" s="7" t="str">
        <f t="shared" si="2"/>
        <v>Positive voltage regulators L78M06 (6 V, 500 mA, D-PAK, STM)</v>
      </c>
    </row>
    <row r="14" spans="1:15" x14ac:dyDescent="0.3">
      <c r="A14" s="4" t="s">
        <v>71</v>
      </c>
      <c r="B14" s="4" t="s">
        <v>94</v>
      </c>
      <c r="C14" s="4" t="s">
        <v>100</v>
      </c>
      <c r="D14" s="4" t="s">
        <v>20</v>
      </c>
      <c r="E14" s="4" t="s">
        <v>102</v>
      </c>
      <c r="F14" s="4" t="str">
        <f t="shared" si="3"/>
        <v>L78M08 (D-PAK)</v>
      </c>
      <c r="G14" s="6" t="s">
        <v>40</v>
      </c>
      <c r="H14" s="4" t="s">
        <v>103</v>
      </c>
      <c r="I14" s="6" t="s">
        <v>30</v>
      </c>
      <c r="J14" s="4" t="s">
        <v>120</v>
      </c>
      <c r="K14" s="4" t="s">
        <v>112</v>
      </c>
      <c r="L14" s="4" t="s">
        <v>14</v>
      </c>
      <c r="M14" t="s">
        <v>104</v>
      </c>
      <c r="N14" s="5" t="str">
        <f t="shared" ca="1" si="4"/>
        <v>C:\Altium Libraries\Power IC Library\DataSheet\L78M00 series (STM).pdf</v>
      </c>
      <c r="O14" s="7" t="str">
        <f t="shared" si="2"/>
        <v>Positive voltage regulators L78M08 (8 V, 500 mA, D-PAK, STM)</v>
      </c>
    </row>
    <row r="15" spans="1:15" x14ac:dyDescent="0.3">
      <c r="A15" s="4" t="s">
        <v>72</v>
      </c>
      <c r="B15" s="4" t="s">
        <v>95</v>
      </c>
      <c r="C15" s="4" t="s">
        <v>119</v>
      </c>
      <c r="D15" s="4" t="s">
        <v>21</v>
      </c>
      <c r="E15" s="4" t="s">
        <v>102</v>
      </c>
      <c r="F15" s="4" t="str">
        <f t="shared" si="3"/>
        <v>L78M09 (D-PAK)</v>
      </c>
      <c r="G15" s="6" t="s">
        <v>40</v>
      </c>
      <c r="H15" s="4" t="s">
        <v>103</v>
      </c>
      <c r="I15" s="6" t="s">
        <v>30</v>
      </c>
      <c r="J15" s="4" t="s">
        <v>120</v>
      </c>
      <c r="K15" s="4" t="s">
        <v>113</v>
      </c>
      <c r="L15" s="4" t="s">
        <v>14</v>
      </c>
      <c r="M15" t="s">
        <v>104</v>
      </c>
      <c r="N15" s="5" t="str">
        <f t="shared" ca="1" si="4"/>
        <v>C:\Altium Libraries\Power IC Library\DataSheet\L78M00 series (STM).pdf</v>
      </c>
      <c r="O15" s="7" t="str">
        <f t="shared" si="2"/>
        <v>Positive voltage regulators L78M09 (9 V, 500 mA, D-PAK, STM)</v>
      </c>
    </row>
    <row r="16" spans="1:15" x14ac:dyDescent="0.3">
      <c r="A16" s="4" t="s">
        <v>83</v>
      </c>
      <c r="B16" s="4" t="s">
        <v>96</v>
      </c>
      <c r="C16" s="4" t="s">
        <v>109</v>
      </c>
      <c r="D16" s="4" t="s">
        <v>101</v>
      </c>
      <c r="E16" s="4" t="s">
        <v>102</v>
      </c>
      <c r="F16" s="4" t="str">
        <f t="shared" si="3"/>
        <v>L78M10 (D-PAK)</v>
      </c>
      <c r="G16" s="6" t="s">
        <v>40</v>
      </c>
      <c r="H16" s="4" t="s">
        <v>103</v>
      </c>
      <c r="I16" s="6" t="s">
        <v>30</v>
      </c>
      <c r="J16" s="4" t="s">
        <v>120</v>
      </c>
      <c r="K16" s="4" t="s">
        <v>114</v>
      </c>
      <c r="L16" s="4" t="s">
        <v>14</v>
      </c>
      <c r="M16" t="s">
        <v>104</v>
      </c>
      <c r="N16" s="5" t="str">
        <f t="shared" ca="1" si="4"/>
        <v>C:\Altium Libraries\Power IC Library\DataSheet\L78M00 series (STM).pdf</v>
      </c>
      <c r="O16" s="7" t="str">
        <f t="shared" si="2"/>
        <v>Positive voltage regulators L78M10 (10 V, 500 mA, D-PAK, STM)</v>
      </c>
    </row>
    <row r="17" spans="1:15" x14ac:dyDescent="0.3">
      <c r="A17" s="4" t="s">
        <v>84</v>
      </c>
      <c r="B17" s="4" t="s">
        <v>97</v>
      </c>
      <c r="C17" s="4" t="s">
        <v>108</v>
      </c>
      <c r="D17" s="4" t="s">
        <v>22</v>
      </c>
      <c r="E17" s="4" t="s">
        <v>102</v>
      </c>
      <c r="F17" s="4" t="str">
        <f t="shared" si="3"/>
        <v>L78M12 (D-PAK)</v>
      </c>
      <c r="G17" s="6" t="s">
        <v>40</v>
      </c>
      <c r="H17" s="4" t="s">
        <v>103</v>
      </c>
      <c r="I17" s="6" t="s">
        <v>30</v>
      </c>
      <c r="J17" s="4" t="s">
        <v>120</v>
      </c>
      <c r="K17" s="4" t="s">
        <v>115</v>
      </c>
      <c r="L17" s="4" t="s">
        <v>14</v>
      </c>
      <c r="M17" t="s">
        <v>104</v>
      </c>
      <c r="N17" s="5" t="str">
        <f t="shared" ca="1" si="4"/>
        <v>C:\Altium Libraries\Power IC Library\DataSheet\L78M00 series (STM).pdf</v>
      </c>
      <c r="O17" s="7" t="str">
        <f t="shared" si="2"/>
        <v>Positive voltage regulators L78M12 (12 V, 500 mA, D-PAK, STM)</v>
      </c>
    </row>
    <row r="18" spans="1:15" x14ac:dyDescent="0.3">
      <c r="A18" s="4" t="s">
        <v>85</v>
      </c>
      <c r="B18" s="4" t="s">
        <v>98</v>
      </c>
      <c r="C18" s="4" t="s">
        <v>107</v>
      </c>
      <c r="D18" s="4" t="s">
        <v>23</v>
      </c>
      <c r="E18" s="4" t="s">
        <v>102</v>
      </c>
      <c r="F18" s="4" t="str">
        <f t="shared" si="3"/>
        <v>L78M15 (D-PAK)</v>
      </c>
      <c r="G18" s="6" t="s">
        <v>40</v>
      </c>
      <c r="H18" s="4" t="s">
        <v>103</v>
      </c>
      <c r="I18" s="6" t="s">
        <v>30</v>
      </c>
      <c r="J18" s="4" t="s">
        <v>120</v>
      </c>
      <c r="K18" s="4" t="s">
        <v>116</v>
      </c>
      <c r="L18" s="4" t="s">
        <v>14</v>
      </c>
      <c r="M18" t="s">
        <v>104</v>
      </c>
      <c r="N18" s="5" t="str">
        <f t="shared" ca="1" si="4"/>
        <v>C:\Altium Libraries\Power IC Library\DataSheet\L78M00 series (STM).pdf</v>
      </c>
      <c r="O18" s="7" t="str">
        <f t="shared" si="2"/>
        <v>Positive voltage regulators L78M15 (15 V, 500 mA, D-PAK, STM)</v>
      </c>
    </row>
    <row r="19" spans="1:15" x14ac:dyDescent="0.3">
      <c r="A19" s="4" t="s">
        <v>86</v>
      </c>
      <c r="B19" s="4" t="s">
        <v>99</v>
      </c>
      <c r="C19" s="4" t="s">
        <v>106</v>
      </c>
      <c r="D19" s="4" t="s">
        <v>24</v>
      </c>
      <c r="E19" s="4" t="s">
        <v>102</v>
      </c>
      <c r="F19" s="4" t="str">
        <f t="shared" si="3"/>
        <v>L78M18 (D-PAK)</v>
      </c>
      <c r="G19" s="6" t="s">
        <v>40</v>
      </c>
      <c r="H19" s="4" t="s">
        <v>103</v>
      </c>
      <c r="I19" s="6" t="s">
        <v>30</v>
      </c>
      <c r="J19" s="4" t="s">
        <v>120</v>
      </c>
      <c r="K19" s="4" t="s">
        <v>117</v>
      </c>
      <c r="L19" s="4" t="s">
        <v>14</v>
      </c>
      <c r="M19" t="s">
        <v>104</v>
      </c>
      <c r="N19" s="5" t="str">
        <f t="shared" ca="1" si="4"/>
        <v>C:\Altium Libraries\Power IC Library\DataSheet\L78M00 series (STM).pdf</v>
      </c>
      <c r="O19" s="7" t="str">
        <f t="shared" si="2"/>
        <v>Positive voltage regulators L78M18 (18 V, 500 mA, D-PAK, STM)</v>
      </c>
    </row>
    <row r="20" spans="1:15" x14ac:dyDescent="0.3">
      <c r="A20" s="4" t="s">
        <v>87</v>
      </c>
      <c r="B20" s="4" t="s">
        <v>100</v>
      </c>
      <c r="C20" s="4" t="s">
        <v>105</v>
      </c>
      <c r="D20" s="4" t="s">
        <v>25</v>
      </c>
      <c r="E20" s="4" t="s">
        <v>102</v>
      </c>
      <c r="F20" s="4" t="str">
        <f t="shared" si="3"/>
        <v>L78M24 (D-PAK)</v>
      </c>
      <c r="G20" s="6" t="s">
        <v>40</v>
      </c>
      <c r="H20" s="4" t="s">
        <v>103</v>
      </c>
      <c r="I20" s="6" t="s">
        <v>30</v>
      </c>
      <c r="J20" s="4" t="s">
        <v>120</v>
      </c>
      <c r="K20" s="4" t="s">
        <v>118</v>
      </c>
      <c r="L20" s="4" t="s">
        <v>14</v>
      </c>
      <c r="M20" t="s">
        <v>104</v>
      </c>
      <c r="N20" s="5" t="str">
        <f t="shared" ca="1" si="4"/>
        <v>C:\Altium Libraries\Power IC Library\DataSheet\L78M00 series (STM).pdf</v>
      </c>
      <c r="O20" s="7" t="str">
        <f t="shared" si="2"/>
        <v>Positive voltage regulators L78M24 (24 V, 500 mA, D-PAK, STM)</v>
      </c>
    </row>
    <row r="21" spans="1:15" x14ac:dyDescent="0.3">
      <c r="A21" s="12"/>
      <c r="B21" s="9"/>
      <c r="C21" s="12"/>
      <c r="D21" s="12"/>
      <c r="E21" s="12"/>
      <c r="F21" s="9"/>
      <c r="G21" s="12"/>
      <c r="H21" s="12"/>
      <c r="I21" s="12"/>
      <c r="J21" s="9"/>
      <c r="K21" s="9"/>
      <c r="L21" s="12"/>
      <c r="M21" s="12"/>
      <c r="N21" s="10"/>
      <c r="O21" s="12"/>
    </row>
    <row r="22" spans="1:15" x14ac:dyDescent="0.3">
      <c r="A22" s="4" t="s">
        <v>88</v>
      </c>
      <c r="B22" s="4" t="s">
        <v>68</v>
      </c>
      <c r="C22" s="4" t="s">
        <v>77</v>
      </c>
      <c r="D22" s="4" t="s">
        <v>17</v>
      </c>
      <c r="E22" s="4" t="s">
        <v>26</v>
      </c>
      <c r="F22" s="4" t="str">
        <f>CONCATENATE(C22," (",J22,")")</f>
        <v>LM3480IM3-3.3 (SOT23-3)</v>
      </c>
      <c r="G22" s="6" t="s">
        <v>40</v>
      </c>
      <c r="H22" s="4" t="s">
        <v>68</v>
      </c>
      <c r="I22" s="6" t="s">
        <v>30</v>
      </c>
      <c r="J22" s="4" t="s">
        <v>66</v>
      </c>
      <c r="K22" s="4" t="s">
        <v>73</v>
      </c>
      <c r="L22" s="4" t="s">
        <v>81</v>
      </c>
      <c r="M22" t="s">
        <v>67</v>
      </c>
      <c r="N22" s="5" t="str">
        <f ca="1">CONCATENATE(LEFT(CELL("имяфайла"), FIND("[",CELL("имяфайла"))-1),"DataSheet\","LM3480 series (TI).pdf")</f>
        <v>C:\Altium Libraries\Power IC Library\DataSheet\LM3480 series (TI).pdf</v>
      </c>
      <c r="O22" s="7" t="str">
        <f>CONCATENATE("Positive voltage regulators ", C22," (",D22,", ",E22,", ",J22,", ",L22,")")</f>
        <v>Positive voltage regulators LM3480IM3-3.3 (3.3 V, 100 mA, SOT23-3, TI)</v>
      </c>
    </row>
    <row r="23" spans="1:15" x14ac:dyDescent="0.3">
      <c r="A23" s="4" t="s">
        <v>89</v>
      </c>
      <c r="B23" s="4" t="s">
        <v>68</v>
      </c>
      <c r="C23" s="4" t="s">
        <v>78</v>
      </c>
      <c r="D23" s="4" t="s">
        <v>18</v>
      </c>
      <c r="E23" s="4" t="s">
        <v>26</v>
      </c>
      <c r="F23" s="4" t="str">
        <f t="shared" ref="F23:F25" si="5">CONCATENATE(C23," (",J23,")")</f>
        <v>LM3480IM3-5.0 (SOT23-3)</v>
      </c>
      <c r="G23" s="6" t="s">
        <v>40</v>
      </c>
      <c r="H23" s="4" t="s">
        <v>68</v>
      </c>
      <c r="I23" s="6" t="s">
        <v>30</v>
      </c>
      <c r="J23" s="4" t="s">
        <v>66</v>
      </c>
      <c r="K23" s="4" t="s">
        <v>74</v>
      </c>
      <c r="L23" s="4" t="s">
        <v>81</v>
      </c>
      <c r="M23" t="s">
        <v>67</v>
      </c>
      <c r="N23" s="5" t="str">
        <f t="shared" ref="N23:N24" ca="1" si="6">CONCATENATE(LEFT(CELL("имяфайла"), FIND("[",CELL("имяфайла"))-1),"DataSheet\","LM3480 series (TI).pdf")</f>
        <v>C:\Altium Libraries\Power IC Library\DataSheet\LM3480 series (TI).pdf</v>
      </c>
      <c r="O23" s="7" t="str">
        <f t="shared" ref="O23:O39" si="7">CONCATENATE("Positive voltage regulators ", C23," (",D23,", ",E23,", ",J23,", ",L23,")")</f>
        <v>Positive voltage regulators LM3480IM3-5.0 (5 V, 100 mA, SOT23-3, TI)</v>
      </c>
    </row>
    <row r="24" spans="1:15" x14ac:dyDescent="0.3">
      <c r="A24" s="4" t="s">
        <v>90</v>
      </c>
      <c r="B24" s="4" t="s">
        <v>68</v>
      </c>
      <c r="C24" s="4" t="s">
        <v>79</v>
      </c>
      <c r="D24" s="4" t="s">
        <v>22</v>
      </c>
      <c r="E24" s="4" t="s">
        <v>26</v>
      </c>
      <c r="F24" s="4" t="str">
        <f t="shared" si="5"/>
        <v>LM3480IM3-12 (SOT23-3)</v>
      </c>
      <c r="G24" s="6" t="s">
        <v>40</v>
      </c>
      <c r="H24" s="4" t="s">
        <v>68</v>
      </c>
      <c r="I24" s="6" t="s">
        <v>30</v>
      </c>
      <c r="J24" s="4" t="s">
        <v>66</v>
      </c>
      <c r="K24" s="4" t="s">
        <v>75</v>
      </c>
      <c r="L24" s="4" t="s">
        <v>81</v>
      </c>
      <c r="M24" t="s">
        <v>67</v>
      </c>
      <c r="N24" s="5" t="str">
        <f t="shared" ca="1" si="6"/>
        <v>C:\Altium Libraries\Power IC Library\DataSheet\LM3480 series (TI).pdf</v>
      </c>
      <c r="O24" s="7" t="str">
        <f t="shared" si="7"/>
        <v>Positive voltage regulators LM3480IM3-12 (12 V, 100 mA, SOT23-3, TI)</v>
      </c>
    </row>
    <row r="25" spans="1:15" x14ac:dyDescent="0.3">
      <c r="A25" s="4" t="s">
        <v>91</v>
      </c>
      <c r="B25" s="4" t="s">
        <v>68</v>
      </c>
      <c r="C25" s="4" t="s">
        <v>80</v>
      </c>
      <c r="D25" s="4" t="s">
        <v>23</v>
      </c>
      <c r="E25" s="4" t="s">
        <v>26</v>
      </c>
      <c r="F25" s="4" t="str">
        <f t="shared" si="5"/>
        <v>LM3480IM3-15 (SOT23-3)</v>
      </c>
      <c r="G25" s="6" t="s">
        <v>40</v>
      </c>
      <c r="H25" s="4" t="s">
        <v>68</v>
      </c>
      <c r="I25" s="6" t="s">
        <v>30</v>
      </c>
      <c r="J25" s="4" t="s">
        <v>66</v>
      </c>
      <c r="K25" s="4" t="s">
        <v>76</v>
      </c>
      <c r="L25" s="4" t="s">
        <v>81</v>
      </c>
      <c r="M25" t="s">
        <v>67</v>
      </c>
      <c r="N25" s="5" t="str">
        <f ca="1">CONCATENATE(LEFT(CELL("имяфайла"), FIND("[",CELL("имяфайла"))-1),"DataSheet\","LM3480 series (TI).pdf")</f>
        <v>C:\Altium Libraries\Power IC Library\DataSheet\LM3480 series (TI).pdf</v>
      </c>
      <c r="O25" s="7" t="str">
        <f t="shared" si="7"/>
        <v>Positive voltage regulators LM3480IM3-15 (15 V, 100 mA, SOT23-3, TI)</v>
      </c>
    </row>
    <row r="26" spans="1:15" x14ac:dyDescent="0.3">
      <c r="A26" s="12"/>
      <c r="B26" s="9"/>
      <c r="C26" s="12"/>
      <c r="D26" s="12"/>
      <c r="E26" s="12"/>
      <c r="F26" s="9"/>
      <c r="G26" s="12"/>
      <c r="H26" s="12"/>
      <c r="I26" s="12"/>
      <c r="J26" s="9"/>
      <c r="K26" s="9"/>
      <c r="L26" s="12"/>
      <c r="M26" s="12"/>
      <c r="N26" s="10"/>
      <c r="O26" s="12"/>
    </row>
    <row r="27" spans="1:15" x14ac:dyDescent="0.3">
      <c r="A27" s="4" t="s">
        <v>178</v>
      </c>
      <c r="B27" s="4" t="s">
        <v>214</v>
      </c>
      <c r="C27" s="4" t="s">
        <v>215</v>
      </c>
      <c r="D27" s="4" t="s">
        <v>202</v>
      </c>
      <c r="E27" s="4" t="s">
        <v>213</v>
      </c>
      <c r="F27" s="4" t="str">
        <f>CONCATENATE(C27," (",J27,")")</f>
        <v>NCP699-1.3 (SOT23-5)</v>
      </c>
      <c r="G27" s="6" t="s">
        <v>40</v>
      </c>
      <c r="H27" s="4" t="s">
        <v>214</v>
      </c>
      <c r="I27" s="6" t="s">
        <v>30</v>
      </c>
      <c r="J27" s="4" t="s">
        <v>228</v>
      </c>
      <c r="K27" s="4" t="s">
        <v>230</v>
      </c>
      <c r="L27" s="4" t="s">
        <v>229</v>
      </c>
      <c r="M27" t="s">
        <v>243</v>
      </c>
      <c r="N27" s="5" t="str">
        <f ca="1">CONCATENATE(LEFT(CELL("имяфайла"), FIND("[",CELL("имяфайла"))-1),"DataSheet\","NCP699(OnSemi).pdf")</f>
        <v>C:\Altium Libraries\Power IC Library\DataSheet\NCP699(OnSemi).pdf</v>
      </c>
      <c r="O27" s="7" t="str">
        <f t="shared" si="7"/>
        <v>Positive voltage regulators NCP699-1.3 (1.3 V, 150 mA, SOT23-5, ON)</v>
      </c>
    </row>
    <row r="28" spans="1:15" x14ac:dyDescent="0.3">
      <c r="A28" s="4" t="s">
        <v>179</v>
      </c>
      <c r="B28" s="4" t="s">
        <v>214</v>
      </c>
      <c r="C28" s="4" t="s">
        <v>216</v>
      </c>
      <c r="D28" s="4" t="s">
        <v>203</v>
      </c>
      <c r="E28" s="4" t="s">
        <v>213</v>
      </c>
      <c r="F28" s="4" t="str">
        <f t="shared" ref="F28:F39" si="8">CONCATENATE(C28," (",J28,")")</f>
        <v>NCP699-1.4 (SOT23-5)</v>
      </c>
      <c r="G28" s="6" t="s">
        <v>40</v>
      </c>
      <c r="H28" s="4" t="s">
        <v>214</v>
      </c>
      <c r="I28" s="6" t="s">
        <v>30</v>
      </c>
      <c r="J28" s="4" t="s">
        <v>228</v>
      </c>
      <c r="K28" s="4" t="s">
        <v>231</v>
      </c>
      <c r="L28" s="4" t="s">
        <v>229</v>
      </c>
      <c r="M28" t="s">
        <v>243</v>
      </c>
      <c r="N28" s="5" t="str">
        <f t="shared" ref="N28:N39" ca="1" si="9">CONCATENATE(LEFT(CELL("имяфайла"), FIND("[",CELL("имяфайла"))-1),"DataSheet\","NCP699(OnSemi).pdf")</f>
        <v>C:\Altium Libraries\Power IC Library\DataSheet\NCP699(OnSemi).pdf</v>
      </c>
      <c r="O28" s="7" t="str">
        <f t="shared" si="7"/>
        <v>Positive voltage regulators NCP699-1.4 (1.4 V, 150 mA, SOT23-5, ON)</v>
      </c>
    </row>
    <row r="29" spans="1:15" x14ac:dyDescent="0.3">
      <c r="A29" s="4" t="s">
        <v>180</v>
      </c>
      <c r="B29" s="4" t="s">
        <v>214</v>
      </c>
      <c r="C29" s="4" t="s">
        <v>217</v>
      </c>
      <c r="D29" s="4" t="s">
        <v>204</v>
      </c>
      <c r="E29" s="4" t="s">
        <v>213</v>
      </c>
      <c r="F29" s="4" t="str">
        <f t="shared" si="8"/>
        <v>NCP699-1.5 (SOT23-5)</v>
      </c>
      <c r="G29" s="6" t="s">
        <v>40</v>
      </c>
      <c r="H29" s="4" t="s">
        <v>214</v>
      </c>
      <c r="I29" s="6" t="s">
        <v>30</v>
      </c>
      <c r="J29" s="4" t="s">
        <v>228</v>
      </c>
      <c r="K29" s="4" t="s">
        <v>232</v>
      </c>
      <c r="L29" s="4" t="s">
        <v>229</v>
      </c>
      <c r="M29" t="s">
        <v>243</v>
      </c>
      <c r="N29" s="5" t="str">
        <f t="shared" ca="1" si="9"/>
        <v>C:\Altium Libraries\Power IC Library\DataSheet\NCP699(OnSemi).pdf</v>
      </c>
      <c r="O29" s="7" t="str">
        <f t="shared" si="7"/>
        <v>Positive voltage regulators NCP699-1.5 (1.5 V, 150 mA, SOT23-5, ON)</v>
      </c>
    </row>
    <row r="30" spans="1:15" x14ac:dyDescent="0.3">
      <c r="A30" s="4" t="s">
        <v>181</v>
      </c>
      <c r="B30" s="4" t="s">
        <v>214</v>
      </c>
      <c r="C30" s="4" t="s">
        <v>218</v>
      </c>
      <c r="D30" s="4" t="s">
        <v>205</v>
      </c>
      <c r="E30" s="4" t="s">
        <v>213</v>
      </c>
      <c r="F30" s="4" t="str">
        <f t="shared" si="8"/>
        <v>NCP699-1.8 (SOT23-5)</v>
      </c>
      <c r="G30" s="6" t="s">
        <v>40</v>
      </c>
      <c r="H30" s="4" t="s">
        <v>214</v>
      </c>
      <c r="I30" s="6" t="s">
        <v>30</v>
      </c>
      <c r="J30" s="4" t="s">
        <v>228</v>
      </c>
      <c r="K30" s="4" t="s">
        <v>233</v>
      </c>
      <c r="L30" s="4" t="s">
        <v>229</v>
      </c>
      <c r="M30" t="s">
        <v>243</v>
      </c>
      <c r="N30" s="5" t="str">
        <f t="shared" ca="1" si="9"/>
        <v>C:\Altium Libraries\Power IC Library\DataSheet\NCP699(OnSemi).pdf</v>
      </c>
      <c r="O30" s="7" t="str">
        <f t="shared" si="7"/>
        <v>Positive voltage regulators NCP699-1.8 (1.8 V, 150 mA, SOT23-5, ON)</v>
      </c>
    </row>
    <row r="31" spans="1:15" x14ac:dyDescent="0.3">
      <c r="A31" s="4" t="s">
        <v>182</v>
      </c>
      <c r="B31" s="4" t="s">
        <v>214</v>
      </c>
      <c r="C31" s="4" t="s">
        <v>219</v>
      </c>
      <c r="D31" s="4" t="s">
        <v>206</v>
      </c>
      <c r="E31" s="4" t="s">
        <v>213</v>
      </c>
      <c r="F31" s="4" t="str">
        <f t="shared" si="8"/>
        <v>NCP699-2.5 (SOT23-5)</v>
      </c>
      <c r="G31" s="6" t="s">
        <v>40</v>
      </c>
      <c r="H31" s="4" t="s">
        <v>214</v>
      </c>
      <c r="I31" s="6" t="s">
        <v>30</v>
      </c>
      <c r="J31" s="4" t="s">
        <v>228</v>
      </c>
      <c r="K31" s="4" t="s">
        <v>234</v>
      </c>
      <c r="L31" s="4" t="s">
        <v>229</v>
      </c>
      <c r="M31" t="s">
        <v>243</v>
      </c>
      <c r="N31" s="5" t="str">
        <f t="shared" ca="1" si="9"/>
        <v>C:\Altium Libraries\Power IC Library\DataSheet\NCP699(OnSemi).pdf</v>
      </c>
      <c r="O31" s="7" t="str">
        <f t="shared" si="7"/>
        <v>Positive voltage regulators NCP699-2.5 (2.5 V, 150 mA, SOT23-5, ON)</v>
      </c>
    </row>
    <row r="32" spans="1:15" x14ac:dyDescent="0.3">
      <c r="A32" s="4" t="s">
        <v>183</v>
      </c>
      <c r="B32" s="4" t="s">
        <v>214</v>
      </c>
      <c r="C32" s="4" t="s">
        <v>220</v>
      </c>
      <c r="D32" s="4" t="s">
        <v>207</v>
      </c>
      <c r="E32" s="4" t="s">
        <v>213</v>
      </c>
      <c r="F32" s="4" t="str">
        <f t="shared" si="8"/>
        <v>NCP699-2.8 (SOT23-5)</v>
      </c>
      <c r="G32" s="6" t="s">
        <v>40</v>
      </c>
      <c r="H32" s="4" t="s">
        <v>214</v>
      </c>
      <c r="I32" s="6" t="s">
        <v>30</v>
      </c>
      <c r="J32" s="4" t="s">
        <v>228</v>
      </c>
      <c r="K32" s="4" t="s">
        <v>235</v>
      </c>
      <c r="L32" s="4" t="s">
        <v>229</v>
      </c>
      <c r="M32" t="s">
        <v>243</v>
      </c>
      <c r="N32" s="5" t="str">
        <f t="shared" ca="1" si="9"/>
        <v>C:\Altium Libraries\Power IC Library\DataSheet\NCP699(OnSemi).pdf</v>
      </c>
      <c r="O32" s="7" t="str">
        <f t="shared" si="7"/>
        <v>Positive voltage regulators NCP699-2.8 (2.8 V, 150 mA, SOT23-5, ON)</v>
      </c>
    </row>
    <row r="33" spans="1:15" x14ac:dyDescent="0.3">
      <c r="A33" s="4" t="s">
        <v>184</v>
      </c>
      <c r="B33" s="4" t="s">
        <v>214</v>
      </c>
      <c r="C33" s="4" t="s">
        <v>221</v>
      </c>
      <c r="D33" s="4" t="s">
        <v>208</v>
      </c>
      <c r="E33" s="4" t="s">
        <v>213</v>
      </c>
      <c r="F33" s="4" t="str">
        <f t="shared" si="8"/>
        <v>NCP699-2.9 (SOT23-5)</v>
      </c>
      <c r="G33" s="6" t="s">
        <v>40</v>
      </c>
      <c r="H33" s="4" t="s">
        <v>214</v>
      </c>
      <c r="I33" s="6" t="s">
        <v>30</v>
      </c>
      <c r="J33" s="4" t="s">
        <v>228</v>
      </c>
      <c r="K33" s="4" t="s">
        <v>236</v>
      </c>
      <c r="L33" s="4" t="s">
        <v>229</v>
      </c>
      <c r="M33" t="s">
        <v>243</v>
      </c>
      <c r="N33" s="5" t="str">
        <f t="shared" ca="1" si="9"/>
        <v>C:\Altium Libraries\Power IC Library\DataSheet\NCP699(OnSemi).pdf</v>
      </c>
      <c r="O33" s="7" t="str">
        <f t="shared" si="7"/>
        <v>Positive voltage regulators NCP699-2.9 (2.9 V, 150 mA, SOT23-5, ON)</v>
      </c>
    </row>
    <row r="34" spans="1:15" x14ac:dyDescent="0.3">
      <c r="A34" s="4" t="s">
        <v>185</v>
      </c>
      <c r="B34" s="4" t="s">
        <v>214</v>
      </c>
      <c r="C34" s="4" t="s">
        <v>222</v>
      </c>
      <c r="D34" s="4" t="s">
        <v>209</v>
      </c>
      <c r="E34" s="4" t="s">
        <v>213</v>
      </c>
      <c r="F34" s="4" t="str">
        <f t="shared" si="8"/>
        <v>NCP699-3 (SOT23-5)</v>
      </c>
      <c r="G34" s="6" t="s">
        <v>40</v>
      </c>
      <c r="H34" s="4" t="s">
        <v>214</v>
      </c>
      <c r="I34" s="6" t="s">
        <v>30</v>
      </c>
      <c r="J34" s="4" t="s">
        <v>228</v>
      </c>
      <c r="K34" s="4" t="s">
        <v>237</v>
      </c>
      <c r="L34" s="4" t="s">
        <v>229</v>
      </c>
      <c r="M34" t="s">
        <v>243</v>
      </c>
      <c r="N34" s="5" t="str">
        <f t="shared" ca="1" si="9"/>
        <v>C:\Altium Libraries\Power IC Library\DataSheet\NCP699(OnSemi).pdf</v>
      </c>
      <c r="O34" s="7" t="str">
        <f t="shared" si="7"/>
        <v>Positive voltage regulators NCP699-3 (3 V, 150 mA, SOT23-5, ON)</v>
      </c>
    </row>
    <row r="35" spans="1:15" x14ac:dyDescent="0.3">
      <c r="A35" s="4" t="s">
        <v>186</v>
      </c>
      <c r="B35" s="4" t="s">
        <v>214</v>
      </c>
      <c r="C35" s="4" t="s">
        <v>223</v>
      </c>
      <c r="D35" s="4" t="s">
        <v>210</v>
      </c>
      <c r="E35" s="4" t="s">
        <v>213</v>
      </c>
      <c r="F35" s="4" t="str">
        <f t="shared" si="8"/>
        <v>NCP699-3.1 (SOT23-5)</v>
      </c>
      <c r="G35" s="6" t="s">
        <v>40</v>
      </c>
      <c r="H35" s="4" t="s">
        <v>214</v>
      </c>
      <c r="I35" s="6" t="s">
        <v>30</v>
      </c>
      <c r="J35" s="4" t="s">
        <v>228</v>
      </c>
      <c r="K35" s="4" t="s">
        <v>238</v>
      </c>
      <c r="L35" s="4" t="s">
        <v>229</v>
      </c>
      <c r="M35" t="s">
        <v>243</v>
      </c>
      <c r="N35" s="5" t="str">
        <f t="shared" ca="1" si="9"/>
        <v>C:\Altium Libraries\Power IC Library\DataSheet\NCP699(OnSemi).pdf</v>
      </c>
      <c r="O35" s="7" t="str">
        <f t="shared" si="7"/>
        <v>Positive voltage regulators NCP699-3.1 (3.1 V, 150 mA, SOT23-5, ON)</v>
      </c>
    </row>
    <row r="36" spans="1:15" x14ac:dyDescent="0.3">
      <c r="A36" s="4" t="s">
        <v>187</v>
      </c>
      <c r="B36" s="4" t="s">
        <v>214</v>
      </c>
      <c r="C36" s="4" t="s">
        <v>224</v>
      </c>
      <c r="D36" s="4" t="s">
        <v>17</v>
      </c>
      <c r="E36" s="4" t="s">
        <v>213</v>
      </c>
      <c r="F36" s="4" t="str">
        <f t="shared" si="8"/>
        <v>NCP699-3.3 (SOT23-5)</v>
      </c>
      <c r="G36" s="6" t="s">
        <v>40</v>
      </c>
      <c r="H36" s="4" t="s">
        <v>214</v>
      </c>
      <c r="I36" s="6" t="s">
        <v>30</v>
      </c>
      <c r="J36" s="4" t="s">
        <v>228</v>
      </c>
      <c r="K36" s="4" t="s">
        <v>239</v>
      </c>
      <c r="L36" s="4" t="s">
        <v>229</v>
      </c>
      <c r="M36" t="s">
        <v>243</v>
      </c>
      <c r="N36" s="5" t="str">
        <f t="shared" ca="1" si="9"/>
        <v>C:\Altium Libraries\Power IC Library\DataSheet\NCP699(OnSemi).pdf</v>
      </c>
      <c r="O36" s="7" t="str">
        <f t="shared" si="7"/>
        <v>Positive voltage regulators NCP699-3.3 (3.3 V, 150 mA, SOT23-5, ON)</v>
      </c>
    </row>
    <row r="37" spans="1:15" x14ac:dyDescent="0.3">
      <c r="A37" s="4" t="s">
        <v>188</v>
      </c>
      <c r="B37" s="4" t="s">
        <v>214</v>
      </c>
      <c r="C37" s="4" t="s">
        <v>225</v>
      </c>
      <c r="D37" s="4" t="s">
        <v>211</v>
      </c>
      <c r="E37" s="4" t="s">
        <v>213</v>
      </c>
      <c r="F37" s="4" t="str">
        <f t="shared" si="8"/>
        <v>NCP699-3.4 (SOT23-5)</v>
      </c>
      <c r="G37" s="6" t="s">
        <v>40</v>
      </c>
      <c r="H37" s="4" t="s">
        <v>214</v>
      </c>
      <c r="I37" s="6" t="s">
        <v>30</v>
      </c>
      <c r="J37" s="4" t="s">
        <v>228</v>
      </c>
      <c r="K37" s="4" t="s">
        <v>240</v>
      </c>
      <c r="L37" s="4" t="s">
        <v>229</v>
      </c>
      <c r="M37" t="s">
        <v>243</v>
      </c>
      <c r="N37" s="5" t="str">
        <f t="shared" ca="1" si="9"/>
        <v>C:\Altium Libraries\Power IC Library\DataSheet\NCP699(OnSemi).pdf</v>
      </c>
      <c r="O37" s="7" t="str">
        <f t="shared" si="7"/>
        <v>Positive voltage regulators NCP699-3.4 (3.4 V, 150 mA, SOT23-5, ON)</v>
      </c>
    </row>
    <row r="38" spans="1:15" x14ac:dyDescent="0.3">
      <c r="A38" s="4" t="s">
        <v>189</v>
      </c>
      <c r="B38" s="4" t="s">
        <v>214</v>
      </c>
      <c r="C38" s="4" t="s">
        <v>226</v>
      </c>
      <c r="D38" s="4" t="s">
        <v>212</v>
      </c>
      <c r="E38" s="4" t="s">
        <v>213</v>
      </c>
      <c r="F38" s="4" t="str">
        <f t="shared" si="8"/>
        <v>NCP699-4.5 (SOT23-5)</v>
      </c>
      <c r="G38" s="6" t="s">
        <v>40</v>
      </c>
      <c r="H38" s="4" t="s">
        <v>214</v>
      </c>
      <c r="I38" s="6" t="s">
        <v>30</v>
      </c>
      <c r="J38" s="4" t="s">
        <v>228</v>
      </c>
      <c r="K38" s="4" t="s">
        <v>241</v>
      </c>
      <c r="L38" s="4" t="s">
        <v>229</v>
      </c>
      <c r="M38" t="s">
        <v>243</v>
      </c>
      <c r="N38" s="5" t="str">
        <f t="shared" ca="1" si="9"/>
        <v>C:\Altium Libraries\Power IC Library\DataSheet\NCP699(OnSemi).pdf</v>
      </c>
      <c r="O38" s="7" t="str">
        <f t="shared" si="7"/>
        <v>Positive voltage regulators NCP699-4.5 (4.5 V, 150 mA, SOT23-5, ON)</v>
      </c>
    </row>
    <row r="39" spans="1:15" x14ac:dyDescent="0.3">
      <c r="A39" s="4" t="s">
        <v>190</v>
      </c>
      <c r="B39" s="4" t="s">
        <v>214</v>
      </c>
      <c r="C39" s="4" t="s">
        <v>227</v>
      </c>
      <c r="D39" s="4" t="s">
        <v>18</v>
      </c>
      <c r="E39" s="4" t="s">
        <v>213</v>
      </c>
      <c r="F39" s="4" t="str">
        <f t="shared" si="8"/>
        <v>NCP699-5 (SOT23-5)</v>
      </c>
      <c r="G39" s="6" t="s">
        <v>40</v>
      </c>
      <c r="H39" s="4" t="s">
        <v>214</v>
      </c>
      <c r="I39" s="6" t="s">
        <v>30</v>
      </c>
      <c r="J39" s="4" t="s">
        <v>228</v>
      </c>
      <c r="K39" s="4" t="s">
        <v>242</v>
      </c>
      <c r="L39" s="4" t="s">
        <v>229</v>
      </c>
      <c r="M39" t="s">
        <v>243</v>
      </c>
      <c r="N39" s="5" t="str">
        <f t="shared" ca="1" si="9"/>
        <v>C:\Altium Libraries\Power IC Library\DataSheet\NCP699(OnSemi).pdf</v>
      </c>
      <c r="O39" s="7" t="str">
        <f t="shared" si="7"/>
        <v>Positive voltage regulators NCP699-5 (5 V, 150 mA, SOT23-5, ON)</v>
      </c>
    </row>
    <row r="40" spans="1:15" x14ac:dyDescent="0.3">
      <c r="A40" s="12"/>
      <c r="B40" s="9"/>
      <c r="C40" s="12"/>
      <c r="D40" s="12"/>
      <c r="E40" s="12"/>
      <c r="F40" s="9"/>
      <c r="G40" s="12"/>
      <c r="H40" s="12"/>
      <c r="I40" s="12"/>
      <c r="J40" s="9"/>
      <c r="K40" s="9"/>
      <c r="L40" s="12"/>
      <c r="M40" s="12"/>
      <c r="N40" s="10"/>
      <c r="O40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topLeftCell="E37" zoomScale="85" zoomScaleNormal="85" workbookViewId="0">
      <selection activeCell="K90" sqref="K90"/>
    </sheetView>
  </sheetViews>
  <sheetFormatPr defaultRowHeight="14.4" x14ac:dyDescent="0.3"/>
  <cols>
    <col min="1" max="1" width="7.5546875" bestFit="1" customWidth="1"/>
    <col min="2" max="2" width="14.5546875" style="4" customWidth="1"/>
    <col min="3" max="3" width="17.44140625" style="4" customWidth="1"/>
    <col min="4" max="4" width="12.88671875" style="4" bestFit="1" customWidth="1"/>
    <col min="5" max="5" width="12" bestFit="1" customWidth="1"/>
    <col min="6" max="6" width="6.6640625" bestFit="1" customWidth="1"/>
    <col min="7" max="7" width="27" style="4" bestFit="1" customWidth="1"/>
    <col min="8" max="8" width="24.33203125" bestFit="1" customWidth="1"/>
    <col min="9" max="9" width="12.33203125" bestFit="1" customWidth="1"/>
    <col min="10" max="10" width="24.109375" bestFit="1" customWidth="1"/>
    <col min="11" max="11" width="13.88671875" bestFit="1" customWidth="1"/>
    <col min="12" max="12" width="14.33203125" bestFit="1" customWidth="1"/>
    <col min="13" max="13" width="12.44140625" bestFit="1" customWidth="1"/>
    <col min="14" max="14" width="48" style="4" bestFit="1" customWidth="1"/>
    <col min="15" max="15" width="76.33203125" bestFit="1" customWidth="1"/>
    <col min="16" max="16" width="78.88671875" style="5" bestFit="1" customWidth="1"/>
  </cols>
  <sheetData>
    <row r="1" spans="1:16" x14ac:dyDescent="0.3">
      <c r="A1" s="1" t="s">
        <v>0</v>
      </c>
      <c r="B1" s="1" t="s">
        <v>1</v>
      </c>
      <c r="C1" s="2" t="s">
        <v>12</v>
      </c>
      <c r="D1" s="18" t="s">
        <v>148</v>
      </c>
      <c r="E1" s="2" t="s">
        <v>124</v>
      </c>
      <c r="F1" s="2" t="s">
        <v>125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126</v>
      </c>
      <c r="L1" s="3" t="s">
        <v>7</v>
      </c>
      <c r="M1" s="2" t="s">
        <v>8</v>
      </c>
      <c r="N1" s="2" t="s">
        <v>9</v>
      </c>
      <c r="O1" s="2" t="s">
        <v>10</v>
      </c>
      <c r="P1" s="20" t="s">
        <v>11</v>
      </c>
    </row>
    <row r="2" spans="1:16" x14ac:dyDescent="0.3">
      <c r="A2" s="4" t="s">
        <v>41</v>
      </c>
      <c r="B2" s="4" t="s">
        <v>127</v>
      </c>
      <c r="C2" s="4" t="s">
        <v>128</v>
      </c>
      <c r="D2" s="4" t="s">
        <v>18</v>
      </c>
      <c r="E2" s="15" t="s">
        <v>129</v>
      </c>
      <c r="F2" s="4" t="s">
        <v>130</v>
      </c>
      <c r="G2" s="4" t="str">
        <f>CONCATENATE(C2," (",D2,", ",E2,")")</f>
        <v>DET01L-05 (5 V, ±5 V)</v>
      </c>
      <c r="H2" s="6" t="s">
        <v>40</v>
      </c>
      <c r="I2" s="4" t="s">
        <v>347</v>
      </c>
      <c r="J2" s="6" t="s">
        <v>30</v>
      </c>
      <c r="K2" s="4" t="s">
        <v>127</v>
      </c>
      <c r="L2" s="4" t="s">
        <v>128</v>
      </c>
      <c r="M2" s="4" t="s">
        <v>131</v>
      </c>
      <c r="N2" s="4" t="s">
        <v>132</v>
      </c>
      <c r="O2" s="4" t="str">
        <f ca="1">CONCATENATE(LEFT(CELL("имяфайла"), FIND("[",CELL("имяфайла"))-1),"DataSheet\","DET01(MeanWell).pdf")</f>
        <v>C:\Altium Libraries\Power IC Library\DataSheet\DET01(MeanWell).pdf</v>
      </c>
      <c r="P2" s="7" t="str">
        <f>CONCATENATE("DC-DC Unregulated Dual Output Converter ", C2," (",D2,", ",E2,", ",F2,", ",M2,")")</f>
        <v>DC-DC Unregulated Dual Output Converter DET01L-05 (5 V, ±5 V, 1W, MeanWell)</v>
      </c>
    </row>
    <row r="3" spans="1:16" x14ac:dyDescent="0.3">
      <c r="A3" s="4" t="s">
        <v>42</v>
      </c>
      <c r="B3" s="4" t="s">
        <v>127</v>
      </c>
      <c r="C3" s="4" t="s">
        <v>133</v>
      </c>
      <c r="D3" s="4" t="s">
        <v>18</v>
      </c>
      <c r="E3" s="15" t="s">
        <v>134</v>
      </c>
      <c r="F3" s="4" t="s">
        <v>130</v>
      </c>
      <c r="G3" s="4" t="str">
        <f t="shared" ref="G3:G66" si="0">CONCATENATE(C3," (",D3,", ",E3,")")</f>
        <v>DET01L-09 (5 V, ±9 V)</v>
      </c>
      <c r="H3" s="6" t="s">
        <v>40</v>
      </c>
      <c r="I3" s="4" t="s">
        <v>347</v>
      </c>
      <c r="J3" s="6" t="s">
        <v>30</v>
      </c>
      <c r="K3" s="4" t="s">
        <v>127</v>
      </c>
      <c r="L3" s="4" t="s">
        <v>133</v>
      </c>
      <c r="M3" s="4" t="s">
        <v>131</v>
      </c>
      <c r="N3" s="4" t="s">
        <v>132</v>
      </c>
      <c r="O3" s="4" t="str">
        <f ca="1">CONCATENATE(LEFT(CELL("имяфайла"), FIND("[",CELL("имяфайла"))-1),"DataSheet\","DET01(MeanWell).pdf")</f>
        <v>C:\Altium Libraries\Power IC Library\DataSheet\DET01(MeanWell).pdf</v>
      </c>
      <c r="P3" s="7" t="str">
        <f t="shared" ref="P3:P9" si="1">CONCATENATE("DC-DC Unregulated Dual Output Converter ", C3," (",D3,", ",E3,", ",F3,", ",M3,")")</f>
        <v>DC-DC Unregulated Dual Output Converter DET01L-09 (5 V, ±9 V, 1W, MeanWell)</v>
      </c>
    </row>
    <row r="4" spans="1:16" x14ac:dyDescent="0.3">
      <c r="A4" s="4" t="s">
        <v>43</v>
      </c>
      <c r="B4" s="4" t="s">
        <v>127</v>
      </c>
      <c r="C4" s="4" t="s">
        <v>135</v>
      </c>
      <c r="D4" s="4" t="s">
        <v>18</v>
      </c>
      <c r="E4" s="15" t="s">
        <v>136</v>
      </c>
      <c r="F4" s="4" t="s">
        <v>130</v>
      </c>
      <c r="G4" s="4" t="str">
        <f t="shared" si="0"/>
        <v>DET01L-12 (5 V, ±12 V)</v>
      </c>
      <c r="H4" s="6" t="s">
        <v>40</v>
      </c>
      <c r="I4" s="4" t="s">
        <v>347</v>
      </c>
      <c r="J4" s="6" t="s">
        <v>30</v>
      </c>
      <c r="K4" s="4" t="s">
        <v>127</v>
      </c>
      <c r="L4" s="4" t="s">
        <v>135</v>
      </c>
      <c r="M4" s="4" t="s">
        <v>131</v>
      </c>
      <c r="N4" s="4" t="s">
        <v>132</v>
      </c>
      <c r="O4" s="4" t="str">
        <f t="shared" ref="O4:O9" ca="1" si="2">CONCATENATE(LEFT(CELL("имяфайла"), FIND("[",CELL("имяфайла"))-1),"DataSheet\","DET01(MeanWell).pdf")</f>
        <v>C:\Altium Libraries\Power IC Library\DataSheet\DET01(MeanWell).pdf</v>
      </c>
      <c r="P4" s="7" t="str">
        <f t="shared" si="1"/>
        <v>DC-DC Unregulated Dual Output Converter DET01L-12 (5 V, ±12 V, 1W, MeanWell)</v>
      </c>
    </row>
    <row r="5" spans="1:16" x14ac:dyDescent="0.3">
      <c r="A5" s="4" t="s">
        <v>44</v>
      </c>
      <c r="B5" s="4" t="s">
        <v>127</v>
      </c>
      <c r="C5" s="4" t="s">
        <v>137</v>
      </c>
      <c r="D5" s="4" t="s">
        <v>18</v>
      </c>
      <c r="E5" s="15" t="s">
        <v>138</v>
      </c>
      <c r="F5" s="4" t="s">
        <v>130</v>
      </c>
      <c r="G5" s="4" t="str">
        <f t="shared" si="0"/>
        <v>DET01L-15 (5 V, ±15 V)</v>
      </c>
      <c r="H5" s="6" t="s">
        <v>40</v>
      </c>
      <c r="I5" s="4" t="s">
        <v>347</v>
      </c>
      <c r="J5" s="6" t="s">
        <v>30</v>
      </c>
      <c r="K5" s="4" t="s">
        <v>127</v>
      </c>
      <c r="L5" s="4" t="s">
        <v>137</v>
      </c>
      <c r="M5" s="4" t="s">
        <v>131</v>
      </c>
      <c r="N5" s="4" t="s">
        <v>132</v>
      </c>
      <c r="O5" s="4" t="str">
        <f t="shared" ca="1" si="2"/>
        <v>C:\Altium Libraries\Power IC Library\DataSheet\DET01(MeanWell).pdf</v>
      </c>
      <c r="P5" s="7" t="str">
        <f t="shared" si="1"/>
        <v>DC-DC Unregulated Dual Output Converter DET01L-15 (5 V, ±15 V, 1W, MeanWell)</v>
      </c>
    </row>
    <row r="6" spans="1:16" x14ac:dyDescent="0.3">
      <c r="A6" s="4" t="s">
        <v>45</v>
      </c>
      <c r="B6" s="4" t="s">
        <v>127</v>
      </c>
      <c r="C6" s="4" t="s">
        <v>139</v>
      </c>
      <c r="D6" s="4" t="s">
        <v>22</v>
      </c>
      <c r="E6" s="15" t="s">
        <v>149</v>
      </c>
      <c r="F6" s="4" t="s">
        <v>130</v>
      </c>
      <c r="G6" s="4" t="str">
        <f t="shared" si="0"/>
        <v>DET01M-05 (12 V, ±5 V)</v>
      </c>
      <c r="H6" s="6" t="s">
        <v>40</v>
      </c>
      <c r="I6" s="4" t="s">
        <v>347</v>
      </c>
      <c r="J6" s="6" t="s">
        <v>30</v>
      </c>
      <c r="K6" s="4" t="s">
        <v>127</v>
      </c>
      <c r="L6" s="4" t="s">
        <v>139</v>
      </c>
      <c r="M6" s="4" t="s">
        <v>131</v>
      </c>
      <c r="N6" s="4" t="s">
        <v>132</v>
      </c>
      <c r="O6" s="4" t="str">
        <f t="shared" ca="1" si="2"/>
        <v>C:\Altium Libraries\Power IC Library\DataSheet\DET01(MeanWell).pdf</v>
      </c>
      <c r="P6" s="7" t="str">
        <f t="shared" si="1"/>
        <v>DC-DC Unregulated Dual Output Converter DET01M-05 (12 V, ±5 V, 1W, MeanWell)</v>
      </c>
    </row>
    <row r="7" spans="1:16" x14ac:dyDescent="0.3">
      <c r="A7" s="4" t="s">
        <v>46</v>
      </c>
      <c r="B7" s="4" t="s">
        <v>127</v>
      </c>
      <c r="C7" s="4" t="s">
        <v>140</v>
      </c>
      <c r="D7" s="4" t="s">
        <v>22</v>
      </c>
      <c r="E7" s="15" t="s">
        <v>134</v>
      </c>
      <c r="F7" s="4" t="s">
        <v>130</v>
      </c>
      <c r="G7" s="4" t="str">
        <f t="shared" si="0"/>
        <v>DET01M-09 (12 V, ±9 V)</v>
      </c>
      <c r="H7" s="6" t="s">
        <v>40</v>
      </c>
      <c r="I7" s="4" t="s">
        <v>347</v>
      </c>
      <c r="J7" s="6" t="s">
        <v>30</v>
      </c>
      <c r="K7" s="4" t="s">
        <v>127</v>
      </c>
      <c r="L7" s="4" t="s">
        <v>140</v>
      </c>
      <c r="M7" s="4" t="s">
        <v>131</v>
      </c>
      <c r="N7" s="4" t="s">
        <v>132</v>
      </c>
      <c r="O7" s="4" t="str">
        <f t="shared" ca="1" si="2"/>
        <v>C:\Altium Libraries\Power IC Library\DataSheet\DET01(MeanWell).pdf</v>
      </c>
      <c r="P7" s="7" t="str">
        <f t="shared" si="1"/>
        <v>DC-DC Unregulated Dual Output Converter DET01M-09 (12 V, ±9 V, 1W, MeanWell)</v>
      </c>
    </row>
    <row r="8" spans="1:16" x14ac:dyDescent="0.3">
      <c r="A8" s="4" t="s">
        <v>47</v>
      </c>
      <c r="B8" s="4" t="s">
        <v>127</v>
      </c>
      <c r="C8" s="4" t="s">
        <v>141</v>
      </c>
      <c r="D8" s="4" t="s">
        <v>22</v>
      </c>
      <c r="E8" s="15" t="s">
        <v>136</v>
      </c>
      <c r="F8" s="4" t="s">
        <v>130</v>
      </c>
      <c r="G8" s="4" t="str">
        <f t="shared" si="0"/>
        <v>DET01M-12 (12 V, ±12 V)</v>
      </c>
      <c r="H8" s="6" t="s">
        <v>40</v>
      </c>
      <c r="I8" s="4" t="s">
        <v>347</v>
      </c>
      <c r="J8" s="6" t="s">
        <v>30</v>
      </c>
      <c r="K8" s="4" t="s">
        <v>127</v>
      </c>
      <c r="L8" s="4" t="s">
        <v>141</v>
      </c>
      <c r="M8" s="4" t="s">
        <v>131</v>
      </c>
      <c r="N8" s="4" t="s">
        <v>132</v>
      </c>
      <c r="O8" s="4" t="str">
        <f t="shared" ca="1" si="2"/>
        <v>C:\Altium Libraries\Power IC Library\DataSheet\DET01(MeanWell).pdf</v>
      </c>
      <c r="P8" s="7" t="str">
        <f t="shared" si="1"/>
        <v>DC-DC Unregulated Dual Output Converter DET01M-12 (12 V, ±12 V, 1W, MeanWell)</v>
      </c>
    </row>
    <row r="9" spans="1:16" x14ac:dyDescent="0.3">
      <c r="A9" s="4" t="s">
        <v>48</v>
      </c>
      <c r="B9" s="4" t="s">
        <v>127</v>
      </c>
      <c r="C9" s="4" t="s">
        <v>142</v>
      </c>
      <c r="D9" s="4" t="s">
        <v>22</v>
      </c>
      <c r="E9" s="15" t="s">
        <v>138</v>
      </c>
      <c r="F9" s="4" t="s">
        <v>130</v>
      </c>
      <c r="G9" s="4" t="str">
        <f t="shared" si="0"/>
        <v>DET01M-15 (12 V, ±15 V)</v>
      </c>
      <c r="H9" s="6" t="s">
        <v>40</v>
      </c>
      <c r="I9" s="4" t="s">
        <v>347</v>
      </c>
      <c r="J9" s="6" t="s">
        <v>30</v>
      </c>
      <c r="K9" s="4" t="s">
        <v>127</v>
      </c>
      <c r="L9" s="4" t="s">
        <v>142</v>
      </c>
      <c r="M9" s="4" t="s">
        <v>131</v>
      </c>
      <c r="N9" s="4" t="s">
        <v>132</v>
      </c>
      <c r="O9" s="4" t="str">
        <f t="shared" ca="1" si="2"/>
        <v>C:\Altium Libraries\Power IC Library\DataSheet\DET01(MeanWell).pdf</v>
      </c>
      <c r="P9" s="7" t="str">
        <f t="shared" si="1"/>
        <v>DC-DC Unregulated Dual Output Converter DET01M-15 (12 V, ±15 V, 1W, MeanWell)</v>
      </c>
    </row>
    <row r="10" spans="1:16" x14ac:dyDescent="0.3">
      <c r="A10" s="16"/>
      <c r="B10" s="17"/>
      <c r="C10" s="17"/>
      <c r="D10" s="9"/>
      <c r="E10" s="16"/>
      <c r="F10" s="16"/>
      <c r="G10" s="17"/>
      <c r="H10" s="16"/>
      <c r="I10" s="16"/>
      <c r="J10" s="16"/>
      <c r="K10" s="16"/>
      <c r="L10" s="16"/>
      <c r="M10" s="16"/>
      <c r="N10" s="17"/>
      <c r="O10" s="16"/>
      <c r="P10" s="21"/>
    </row>
    <row r="11" spans="1:16" x14ac:dyDescent="0.3">
      <c r="A11" s="4" t="s">
        <v>49</v>
      </c>
      <c r="B11" s="4" t="s">
        <v>177</v>
      </c>
      <c r="C11" s="4" t="s">
        <v>150</v>
      </c>
      <c r="D11" s="4" t="s">
        <v>18</v>
      </c>
      <c r="E11" s="19" t="s">
        <v>17</v>
      </c>
      <c r="F11" s="4" t="s">
        <v>145</v>
      </c>
      <c r="G11" s="4" t="str">
        <f t="shared" si="0"/>
        <v>SCWN03E-03 (5 V, 3.3 V)</v>
      </c>
      <c r="H11" s="6" t="s">
        <v>40</v>
      </c>
      <c r="I11" s="4" t="s">
        <v>348</v>
      </c>
      <c r="J11" s="6" t="s">
        <v>30</v>
      </c>
      <c r="K11" s="4" t="s">
        <v>192</v>
      </c>
      <c r="L11" s="4" t="s">
        <v>150</v>
      </c>
      <c r="M11" s="4" t="s">
        <v>131</v>
      </c>
      <c r="N11" s="4" t="s">
        <v>193</v>
      </c>
      <c r="O11" s="4" t="str">
        <f ca="1">CONCATENATE(LEFT(CELL("имяфайла"), FIND("[",CELL("имяфайла"))-1),"DataSheet\","(S)DCWN03 (MeanWell).pdf")</f>
        <v>C:\Altium Libraries\Power IC Library\DataSheet\(S)DCWN03 (MeanWell).pdf</v>
      </c>
      <c r="P11" s="7" t="str">
        <f>CONCATENATE("DC-DC Unregulated Single Output Converter ", C11," (",D11,", ",E11,", ",F11,", ",M11,")")</f>
        <v>DC-DC Unregulated Single Output Converter SCWN03E-03 (5 V, 3.3 V, 3W, MeanWell)</v>
      </c>
    </row>
    <row r="12" spans="1:16" x14ac:dyDescent="0.3">
      <c r="A12" s="4" t="s">
        <v>69</v>
      </c>
      <c r="B12" s="4" t="s">
        <v>177</v>
      </c>
      <c r="C12" s="4" t="s">
        <v>154</v>
      </c>
      <c r="D12" s="4" t="s">
        <v>18</v>
      </c>
      <c r="E12" s="19" t="s">
        <v>18</v>
      </c>
      <c r="F12" s="4" t="s">
        <v>145</v>
      </c>
      <c r="G12" s="4" t="str">
        <f t="shared" si="0"/>
        <v>SCWN03E-05 (5 V, 5 V)</v>
      </c>
      <c r="H12" s="6" t="s">
        <v>40</v>
      </c>
      <c r="I12" s="4" t="s">
        <v>348</v>
      </c>
      <c r="J12" s="6" t="s">
        <v>30</v>
      </c>
      <c r="K12" s="4" t="s">
        <v>192</v>
      </c>
      <c r="L12" s="4" t="s">
        <v>154</v>
      </c>
      <c r="M12" s="4" t="s">
        <v>131</v>
      </c>
      <c r="N12" s="4" t="s">
        <v>193</v>
      </c>
      <c r="O12" s="4" t="str">
        <f t="shared" ref="O12:O38" ca="1" si="3">CONCATENATE(LEFT(CELL("имяфайла"), FIND("[",CELL("имяфайла"))-1),"DataSheet\","(S)DCWN03 (MeanWell).pdf")</f>
        <v>C:\Altium Libraries\Power IC Library\DataSheet\(S)DCWN03 (MeanWell).pdf</v>
      </c>
      <c r="P12" s="7" t="str">
        <f t="shared" ref="P12:P26" si="4">CONCATENATE("DC-DC Unregulated Single Output Converter ", C12," (",D12,", ",E12,", ",F12,", ",M12,")")</f>
        <v>DC-DC Unregulated Single Output Converter SCWN03E-05 (5 V, 5 V, 3W, MeanWell)</v>
      </c>
    </row>
    <row r="13" spans="1:16" x14ac:dyDescent="0.3">
      <c r="A13" s="4" t="s">
        <v>70</v>
      </c>
      <c r="B13" s="4" t="s">
        <v>177</v>
      </c>
      <c r="C13" s="4" t="s">
        <v>158</v>
      </c>
      <c r="D13" s="4" t="s">
        <v>18</v>
      </c>
      <c r="E13" s="19" t="s">
        <v>22</v>
      </c>
      <c r="F13" s="4" t="s">
        <v>145</v>
      </c>
      <c r="G13" s="4" t="str">
        <f t="shared" si="0"/>
        <v>SCWN03E-12 (5 V, 12 V)</v>
      </c>
      <c r="H13" s="6" t="s">
        <v>40</v>
      </c>
      <c r="I13" s="4" t="s">
        <v>348</v>
      </c>
      <c r="J13" s="6" t="s">
        <v>30</v>
      </c>
      <c r="K13" s="4" t="s">
        <v>192</v>
      </c>
      <c r="L13" s="4" t="s">
        <v>158</v>
      </c>
      <c r="M13" s="4" t="s">
        <v>131</v>
      </c>
      <c r="N13" s="4" t="s">
        <v>193</v>
      </c>
      <c r="O13" s="4" t="str">
        <f t="shared" ca="1" si="3"/>
        <v>C:\Altium Libraries\Power IC Library\DataSheet\(S)DCWN03 (MeanWell).pdf</v>
      </c>
      <c r="P13" s="7" t="str">
        <f t="shared" si="4"/>
        <v>DC-DC Unregulated Single Output Converter SCWN03E-12 (5 V, 12 V, 3W, MeanWell)</v>
      </c>
    </row>
    <row r="14" spans="1:16" x14ac:dyDescent="0.3">
      <c r="A14" s="4" t="s">
        <v>71</v>
      </c>
      <c r="B14" s="4" t="s">
        <v>177</v>
      </c>
      <c r="C14" s="4" t="s">
        <v>162</v>
      </c>
      <c r="D14" s="4" t="s">
        <v>18</v>
      </c>
      <c r="E14" s="19" t="s">
        <v>23</v>
      </c>
      <c r="F14" s="4" t="s">
        <v>145</v>
      </c>
      <c r="G14" s="4" t="str">
        <f t="shared" si="0"/>
        <v>SCWN03E-15 (5 V, 15 V)</v>
      </c>
      <c r="H14" s="6" t="s">
        <v>40</v>
      </c>
      <c r="I14" s="4" t="s">
        <v>348</v>
      </c>
      <c r="J14" s="6" t="s">
        <v>30</v>
      </c>
      <c r="K14" s="4" t="s">
        <v>192</v>
      </c>
      <c r="L14" s="4" t="s">
        <v>162</v>
      </c>
      <c r="M14" s="4" t="s">
        <v>131</v>
      </c>
      <c r="N14" s="4" t="s">
        <v>193</v>
      </c>
      <c r="O14" s="4" t="str">
        <f t="shared" ca="1" si="3"/>
        <v>C:\Altium Libraries\Power IC Library\DataSheet\(S)DCWN03 (MeanWell).pdf</v>
      </c>
      <c r="P14" s="7" t="str">
        <f t="shared" si="4"/>
        <v>DC-DC Unregulated Single Output Converter SCWN03E-15 (5 V, 15 V, 3W, MeanWell)</v>
      </c>
    </row>
    <row r="15" spans="1:16" x14ac:dyDescent="0.3">
      <c r="A15" s="4" t="s">
        <v>72</v>
      </c>
      <c r="B15" s="4" t="s">
        <v>177</v>
      </c>
      <c r="C15" s="4" t="s">
        <v>151</v>
      </c>
      <c r="D15" s="4" t="s">
        <v>22</v>
      </c>
      <c r="E15" s="19" t="s">
        <v>17</v>
      </c>
      <c r="F15" s="4" t="s">
        <v>145</v>
      </c>
      <c r="G15" s="4" t="str">
        <f t="shared" si="0"/>
        <v>SCWN03A-03 (12 V, 3.3 V)</v>
      </c>
      <c r="H15" s="6" t="s">
        <v>40</v>
      </c>
      <c r="I15" s="4" t="s">
        <v>348</v>
      </c>
      <c r="J15" s="6" t="s">
        <v>30</v>
      </c>
      <c r="K15" s="4" t="s">
        <v>192</v>
      </c>
      <c r="L15" s="4" t="s">
        <v>151</v>
      </c>
      <c r="M15" s="4" t="s">
        <v>131</v>
      </c>
      <c r="N15" s="4" t="s">
        <v>193</v>
      </c>
      <c r="O15" s="4" t="str">
        <f t="shared" ca="1" si="3"/>
        <v>C:\Altium Libraries\Power IC Library\DataSheet\(S)DCWN03 (MeanWell).pdf</v>
      </c>
      <c r="P15" s="7" t="str">
        <f t="shared" si="4"/>
        <v>DC-DC Unregulated Single Output Converter SCWN03A-03 (12 V, 3.3 V, 3W, MeanWell)</v>
      </c>
    </row>
    <row r="16" spans="1:16" x14ac:dyDescent="0.3">
      <c r="A16" s="4" t="s">
        <v>83</v>
      </c>
      <c r="B16" s="4" t="s">
        <v>177</v>
      </c>
      <c r="C16" s="4" t="s">
        <v>155</v>
      </c>
      <c r="D16" s="4" t="s">
        <v>22</v>
      </c>
      <c r="E16" s="19" t="s">
        <v>18</v>
      </c>
      <c r="F16" s="4" t="s">
        <v>145</v>
      </c>
      <c r="G16" s="4" t="str">
        <f t="shared" si="0"/>
        <v>SCWN03A-05 (12 V, 5 V)</v>
      </c>
      <c r="H16" s="6" t="s">
        <v>40</v>
      </c>
      <c r="I16" s="4" t="s">
        <v>348</v>
      </c>
      <c r="J16" s="6" t="s">
        <v>30</v>
      </c>
      <c r="K16" s="4" t="s">
        <v>192</v>
      </c>
      <c r="L16" s="4" t="s">
        <v>155</v>
      </c>
      <c r="M16" s="4" t="s">
        <v>131</v>
      </c>
      <c r="N16" s="4" t="s">
        <v>193</v>
      </c>
      <c r="O16" s="4" t="str">
        <f t="shared" ca="1" si="3"/>
        <v>C:\Altium Libraries\Power IC Library\DataSheet\(S)DCWN03 (MeanWell).pdf</v>
      </c>
      <c r="P16" s="7" t="str">
        <f t="shared" si="4"/>
        <v>DC-DC Unregulated Single Output Converter SCWN03A-05 (12 V, 5 V, 3W, MeanWell)</v>
      </c>
    </row>
    <row r="17" spans="1:16" x14ac:dyDescent="0.3">
      <c r="A17" s="4" t="s">
        <v>84</v>
      </c>
      <c r="B17" s="4" t="s">
        <v>177</v>
      </c>
      <c r="C17" s="4" t="s">
        <v>159</v>
      </c>
      <c r="D17" s="4" t="s">
        <v>22</v>
      </c>
      <c r="E17" s="19" t="s">
        <v>22</v>
      </c>
      <c r="F17" s="4" t="s">
        <v>145</v>
      </c>
      <c r="G17" s="4" t="str">
        <f t="shared" si="0"/>
        <v>SCWN03A-12 (12 V, 12 V)</v>
      </c>
      <c r="H17" s="6" t="s">
        <v>40</v>
      </c>
      <c r="I17" s="4" t="s">
        <v>348</v>
      </c>
      <c r="J17" s="6" t="s">
        <v>30</v>
      </c>
      <c r="K17" s="4" t="s">
        <v>192</v>
      </c>
      <c r="L17" s="4" t="s">
        <v>159</v>
      </c>
      <c r="M17" s="4" t="s">
        <v>131</v>
      </c>
      <c r="N17" s="4" t="s">
        <v>193</v>
      </c>
      <c r="O17" s="4" t="str">
        <f t="shared" ca="1" si="3"/>
        <v>C:\Altium Libraries\Power IC Library\DataSheet\(S)DCWN03 (MeanWell).pdf</v>
      </c>
      <c r="P17" s="7" t="str">
        <f t="shared" si="4"/>
        <v>DC-DC Unregulated Single Output Converter SCWN03A-12 (12 V, 12 V, 3W, MeanWell)</v>
      </c>
    </row>
    <row r="18" spans="1:16" x14ac:dyDescent="0.3">
      <c r="A18" s="4" t="s">
        <v>85</v>
      </c>
      <c r="B18" s="4" t="s">
        <v>177</v>
      </c>
      <c r="C18" s="4" t="s">
        <v>163</v>
      </c>
      <c r="D18" s="4" t="s">
        <v>22</v>
      </c>
      <c r="E18" s="19" t="s">
        <v>23</v>
      </c>
      <c r="F18" s="4" t="s">
        <v>145</v>
      </c>
      <c r="G18" s="4" t="str">
        <f t="shared" si="0"/>
        <v>SCWN03A-15 (12 V, 15 V)</v>
      </c>
      <c r="H18" s="6" t="s">
        <v>40</v>
      </c>
      <c r="I18" s="4" t="s">
        <v>348</v>
      </c>
      <c r="J18" s="6" t="s">
        <v>30</v>
      </c>
      <c r="K18" s="4" t="s">
        <v>192</v>
      </c>
      <c r="L18" s="4" t="s">
        <v>163</v>
      </c>
      <c r="M18" s="4" t="s">
        <v>131</v>
      </c>
      <c r="N18" s="4" t="s">
        <v>193</v>
      </c>
      <c r="O18" s="4" t="str">
        <f t="shared" ca="1" si="3"/>
        <v>C:\Altium Libraries\Power IC Library\DataSheet\(S)DCWN03 (MeanWell).pdf</v>
      </c>
      <c r="P18" s="7" t="str">
        <f t="shared" si="4"/>
        <v>DC-DC Unregulated Single Output Converter SCWN03A-15 (12 V, 15 V, 3W, MeanWell)</v>
      </c>
    </row>
    <row r="19" spans="1:16" x14ac:dyDescent="0.3">
      <c r="A19" s="4" t="s">
        <v>86</v>
      </c>
      <c r="B19" s="4" t="s">
        <v>177</v>
      </c>
      <c r="C19" s="4" t="s">
        <v>152</v>
      </c>
      <c r="D19" s="4" t="s">
        <v>25</v>
      </c>
      <c r="E19" s="19" t="s">
        <v>17</v>
      </c>
      <c r="F19" s="4" t="s">
        <v>145</v>
      </c>
      <c r="G19" s="4" t="str">
        <f t="shared" si="0"/>
        <v>SCWN03B-03 (24 V, 3.3 V)</v>
      </c>
      <c r="H19" s="6" t="s">
        <v>40</v>
      </c>
      <c r="I19" s="4" t="s">
        <v>348</v>
      </c>
      <c r="J19" s="6" t="s">
        <v>30</v>
      </c>
      <c r="K19" s="4" t="s">
        <v>192</v>
      </c>
      <c r="L19" s="4" t="s">
        <v>152</v>
      </c>
      <c r="M19" s="4" t="s">
        <v>131</v>
      </c>
      <c r="N19" s="4" t="s">
        <v>193</v>
      </c>
      <c r="O19" s="4" t="str">
        <f t="shared" ca="1" si="3"/>
        <v>C:\Altium Libraries\Power IC Library\DataSheet\(S)DCWN03 (MeanWell).pdf</v>
      </c>
      <c r="P19" s="7" t="str">
        <f t="shared" si="4"/>
        <v>DC-DC Unregulated Single Output Converter SCWN03B-03 (24 V, 3.3 V, 3W, MeanWell)</v>
      </c>
    </row>
    <row r="20" spans="1:16" x14ac:dyDescent="0.3">
      <c r="A20" s="4" t="s">
        <v>87</v>
      </c>
      <c r="B20" s="4" t="s">
        <v>177</v>
      </c>
      <c r="C20" s="4" t="s">
        <v>156</v>
      </c>
      <c r="D20" s="4" t="s">
        <v>25</v>
      </c>
      <c r="E20" s="19" t="s">
        <v>18</v>
      </c>
      <c r="F20" s="4" t="s">
        <v>145</v>
      </c>
      <c r="G20" s="4" t="str">
        <f t="shared" si="0"/>
        <v>SCWN03B-05 (24 V, 5 V)</v>
      </c>
      <c r="H20" s="6" t="s">
        <v>40</v>
      </c>
      <c r="I20" s="4" t="s">
        <v>348</v>
      </c>
      <c r="J20" s="6" t="s">
        <v>30</v>
      </c>
      <c r="K20" s="4" t="s">
        <v>192</v>
      </c>
      <c r="L20" s="4" t="s">
        <v>156</v>
      </c>
      <c r="M20" s="4" t="s">
        <v>131</v>
      </c>
      <c r="N20" s="4" t="s">
        <v>193</v>
      </c>
      <c r="O20" s="4" t="str">
        <f t="shared" ca="1" si="3"/>
        <v>C:\Altium Libraries\Power IC Library\DataSheet\(S)DCWN03 (MeanWell).pdf</v>
      </c>
      <c r="P20" s="7" t="str">
        <f t="shared" si="4"/>
        <v>DC-DC Unregulated Single Output Converter SCWN03B-05 (24 V, 5 V, 3W, MeanWell)</v>
      </c>
    </row>
    <row r="21" spans="1:16" x14ac:dyDescent="0.3">
      <c r="A21" s="4" t="s">
        <v>88</v>
      </c>
      <c r="B21" s="4" t="s">
        <v>177</v>
      </c>
      <c r="C21" s="4" t="s">
        <v>160</v>
      </c>
      <c r="D21" s="4" t="s">
        <v>25</v>
      </c>
      <c r="E21" s="19" t="s">
        <v>22</v>
      </c>
      <c r="F21" s="4" t="s">
        <v>145</v>
      </c>
      <c r="G21" s="4" t="str">
        <f t="shared" si="0"/>
        <v>SCWN03B-12 (24 V, 12 V)</v>
      </c>
      <c r="H21" s="6" t="s">
        <v>40</v>
      </c>
      <c r="I21" s="4" t="s">
        <v>348</v>
      </c>
      <c r="J21" s="6" t="s">
        <v>30</v>
      </c>
      <c r="K21" s="4" t="s">
        <v>192</v>
      </c>
      <c r="L21" s="4" t="s">
        <v>160</v>
      </c>
      <c r="M21" s="4" t="s">
        <v>131</v>
      </c>
      <c r="N21" s="4" t="s">
        <v>193</v>
      </c>
      <c r="O21" s="4" t="str">
        <f t="shared" ca="1" si="3"/>
        <v>C:\Altium Libraries\Power IC Library\DataSheet\(S)DCWN03 (MeanWell).pdf</v>
      </c>
      <c r="P21" s="7" t="str">
        <f t="shared" si="4"/>
        <v>DC-DC Unregulated Single Output Converter SCWN03B-12 (24 V, 12 V, 3W, MeanWell)</v>
      </c>
    </row>
    <row r="22" spans="1:16" x14ac:dyDescent="0.3">
      <c r="A22" s="4" t="s">
        <v>89</v>
      </c>
      <c r="B22" s="4" t="s">
        <v>177</v>
      </c>
      <c r="C22" s="4" t="s">
        <v>164</v>
      </c>
      <c r="D22" s="4" t="s">
        <v>25</v>
      </c>
      <c r="E22" s="19" t="s">
        <v>23</v>
      </c>
      <c r="F22" s="4" t="s">
        <v>145</v>
      </c>
      <c r="G22" s="4" t="str">
        <f t="shared" si="0"/>
        <v>SCWN03B-15 (24 V, 15 V)</v>
      </c>
      <c r="H22" s="6" t="s">
        <v>40</v>
      </c>
      <c r="I22" s="4" t="s">
        <v>348</v>
      </c>
      <c r="J22" s="6" t="s">
        <v>30</v>
      </c>
      <c r="K22" s="4" t="s">
        <v>192</v>
      </c>
      <c r="L22" s="4" t="s">
        <v>164</v>
      </c>
      <c r="M22" s="4" t="s">
        <v>131</v>
      </c>
      <c r="N22" s="4" t="s">
        <v>193</v>
      </c>
      <c r="O22" s="4" t="str">
        <f t="shared" ca="1" si="3"/>
        <v>C:\Altium Libraries\Power IC Library\DataSheet\(S)DCWN03 (MeanWell).pdf</v>
      </c>
      <c r="P22" s="7" t="str">
        <f t="shared" si="4"/>
        <v>DC-DC Unregulated Single Output Converter SCWN03B-15 (24 V, 15 V, 3W, MeanWell)</v>
      </c>
    </row>
    <row r="23" spans="1:16" x14ac:dyDescent="0.3">
      <c r="A23" s="4" t="s">
        <v>90</v>
      </c>
      <c r="B23" s="4" t="s">
        <v>177</v>
      </c>
      <c r="C23" s="4" t="s">
        <v>153</v>
      </c>
      <c r="D23" s="4" t="s">
        <v>197</v>
      </c>
      <c r="E23" s="19" t="s">
        <v>17</v>
      </c>
      <c r="F23" s="4" t="s">
        <v>145</v>
      </c>
      <c r="G23" s="4" t="str">
        <f t="shared" si="0"/>
        <v>SCWN03C-03 (48 V, 3.3 V)</v>
      </c>
      <c r="H23" s="6" t="s">
        <v>40</v>
      </c>
      <c r="I23" s="4" t="s">
        <v>348</v>
      </c>
      <c r="J23" s="6" t="s">
        <v>30</v>
      </c>
      <c r="K23" s="4" t="s">
        <v>192</v>
      </c>
      <c r="L23" s="4" t="s">
        <v>153</v>
      </c>
      <c r="M23" s="4" t="s">
        <v>131</v>
      </c>
      <c r="N23" s="4" t="s">
        <v>193</v>
      </c>
      <c r="O23" s="4" t="str">
        <f t="shared" ca="1" si="3"/>
        <v>C:\Altium Libraries\Power IC Library\DataSheet\(S)DCWN03 (MeanWell).pdf</v>
      </c>
      <c r="P23" s="7" t="str">
        <f t="shared" si="4"/>
        <v>DC-DC Unregulated Single Output Converter SCWN03C-03 (48 V, 3.3 V, 3W, MeanWell)</v>
      </c>
    </row>
    <row r="24" spans="1:16" x14ac:dyDescent="0.3">
      <c r="A24" s="4" t="s">
        <v>91</v>
      </c>
      <c r="B24" s="4" t="s">
        <v>177</v>
      </c>
      <c r="C24" s="4" t="s">
        <v>157</v>
      </c>
      <c r="D24" s="4" t="s">
        <v>197</v>
      </c>
      <c r="E24" s="19" t="s">
        <v>18</v>
      </c>
      <c r="F24" s="4" t="s">
        <v>145</v>
      </c>
      <c r="G24" s="4" t="str">
        <f t="shared" si="0"/>
        <v>SCWN03C-05 (48 V, 5 V)</v>
      </c>
      <c r="H24" s="6" t="s">
        <v>40</v>
      </c>
      <c r="I24" s="4" t="s">
        <v>348</v>
      </c>
      <c r="J24" s="6" t="s">
        <v>30</v>
      </c>
      <c r="K24" s="4" t="s">
        <v>192</v>
      </c>
      <c r="L24" s="4" t="s">
        <v>157</v>
      </c>
      <c r="M24" s="4" t="s">
        <v>131</v>
      </c>
      <c r="N24" s="4" t="s">
        <v>193</v>
      </c>
      <c r="O24" s="4" t="str">
        <f t="shared" ca="1" si="3"/>
        <v>C:\Altium Libraries\Power IC Library\DataSheet\(S)DCWN03 (MeanWell).pdf</v>
      </c>
      <c r="P24" s="7" t="str">
        <f t="shared" si="4"/>
        <v>DC-DC Unregulated Single Output Converter SCWN03C-05 (48 V, 5 V, 3W, MeanWell)</v>
      </c>
    </row>
    <row r="25" spans="1:16" x14ac:dyDescent="0.3">
      <c r="A25" s="4" t="s">
        <v>178</v>
      </c>
      <c r="B25" s="4" t="s">
        <v>177</v>
      </c>
      <c r="C25" s="4" t="s">
        <v>161</v>
      </c>
      <c r="D25" s="4" t="s">
        <v>197</v>
      </c>
      <c r="E25" s="19" t="s">
        <v>22</v>
      </c>
      <c r="F25" s="4" t="s">
        <v>145</v>
      </c>
      <c r="G25" s="4" t="str">
        <f t="shared" si="0"/>
        <v>SCWN03C-12 (48 V, 12 V)</v>
      </c>
      <c r="H25" s="6" t="s">
        <v>40</v>
      </c>
      <c r="I25" s="4" t="s">
        <v>348</v>
      </c>
      <c r="J25" s="6" t="s">
        <v>30</v>
      </c>
      <c r="K25" s="4" t="s">
        <v>192</v>
      </c>
      <c r="L25" s="4" t="s">
        <v>161</v>
      </c>
      <c r="M25" s="4" t="s">
        <v>131</v>
      </c>
      <c r="N25" s="4" t="s">
        <v>193</v>
      </c>
      <c r="O25" s="4" t="str">
        <f t="shared" ca="1" si="3"/>
        <v>C:\Altium Libraries\Power IC Library\DataSheet\(S)DCWN03 (MeanWell).pdf</v>
      </c>
      <c r="P25" s="7" t="str">
        <f t="shared" si="4"/>
        <v>DC-DC Unregulated Single Output Converter SCWN03C-12 (48 V, 12 V, 3W, MeanWell)</v>
      </c>
    </row>
    <row r="26" spans="1:16" x14ac:dyDescent="0.3">
      <c r="A26" s="4" t="s">
        <v>179</v>
      </c>
      <c r="B26" s="4" t="s">
        <v>177</v>
      </c>
      <c r="C26" s="4" t="s">
        <v>165</v>
      </c>
      <c r="D26" s="4" t="s">
        <v>197</v>
      </c>
      <c r="E26" s="19" t="s">
        <v>23</v>
      </c>
      <c r="F26" s="4" t="s">
        <v>145</v>
      </c>
      <c r="G26" s="4" t="str">
        <f t="shared" si="0"/>
        <v>SCWN03C-15 (48 V, 15 V)</v>
      </c>
      <c r="H26" s="6" t="s">
        <v>40</v>
      </c>
      <c r="I26" s="4" t="s">
        <v>348</v>
      </c>
      <c r="J26" s="6" t="s">
        <v>30</v>
      </c>
      <c r="K26" s="4" t="s">
        <v>192</v>
      </c>
      <c r="L26" s="4" t="s">
        <v>165</v>
      </c>
      <c r="M26" s="4" t="s">
        <v>131</v>
      </c>
      <c r="N26" s="4" t="s">
        <v>193</v>
      </c>
      <c r="O26" s="4" t="str">
        <f t="shared" ca="1" si="3"/>
        <v>C:\Altium Libraries\Power IC Library\DataSheet\(S)DCWN03 (MeanWell).pdf</v>
      </c>
      <c r="P26" s="7" t="str">
        <f t="shared" si="4"/>
        <v>DC-DC Unregulated Single Output Converter SCWN03C-15 (48 V, 15 V, 3W, MeanWell)</v>
      </c>
    </row>
    <row r="27" spans="1:16" x14ac:dyDescent="0.3">
      <c r="A27" s="4" t="s">
        <v>180</v>
      </c>
      <c r="B27" s="4" t="s">
        <v>143</v>
      </c>
      <c r="C27" s="4" t="s">
        <v>166</v>
      </c>
      <c r="D27" s="4" t="s">
        <v>18</v>
      </c>
      <c r="E27" s="19" t="s">
        <v>194</v>
      </c>
      <c r="F27" s="4" t="s">
        <v>145</v>
      </c>
      <c r="G27" s="4" t="str">
        <f t="shared" si="0"/>
        <v>DCWN03E-05 (5 V, ±5 V)</v>
      </c>
      <c r="H27" s="6" t="s">
        <v>40</v>
      </c>
      <c r="I27" s="4" t="s">
        <v>347</v>
      </c>
      <c r="J27" s="6" t="s">
        <v>30</v>
      </c>
      <c r="K27" s="4" t="s">
        <v>146</v>
      </c>
      <c r="L27" s="4" t="s">
        <v>166</v>
      </c>
      <c r="M27" s="4" t="s">
        <v>131</v>
      </c>
      <c r="N27" s="4" t="s">
        <v>147</v>
      </c>
      <c r="O27" s="4" t="str">
        <f t="shared" ca="1" si="3"/>
        <v>C:\Altium Libraries\Power IC Library\DataSheet\(S)DCWN03 (MeanWell).pdf</v>
      </c>
      <c r="P27" s="7" t="str">
        <f>CONCATENATE("DC-DC Unregulated Dual Output Converter ", C27," (",D27,", ",E27,", ",F27,", ",M27,")")</f>
        <v>DC-DC Unregulated Dual Output Converter DCWN03E-05 (5 V, ±5 V, 3W, MeanWell)</v>
      </c>
    </row>
    <row r="28" spans="1:16" x14ac:dyDescent="0.3">
      <c r="A28" s="4" t="s">
        <v>181</v>
      </c>
      <c r="B28" s="4" t="s">
        <v>143</v>
      </c>
      <c r="C28" s="4" t="s">
        <v>170</v>
      </c>
      <c r="D28" s="4" t="s">
        <v>18</v>
      </c>
      <c r="E28" s="19" t="s">
        <v>195</v>
      </c>
      <c r="F28" s="4" t="s">
        <v>145</v>
      </c>
      <c r="G28" s="4" t="str">
        <f t="shared" si="0"/>
        <v>DCWN03E-12 (5 V, ±12 V)</v>
      </c>
      <c r="H28" s="6" t="s">
        <v>40</v>
      </c>
      <c r="I28" s="4" t="s">
        <v>347</v>
      </c>
      <c r="J28" s="6" t="s">
        <v>30</v>
      </c>
      <c r="K28" s="4" t="s">
        <v>146</v>
      </c>
      <c r="L28" s="4" t="s">
        <v>170</v>
      </c>
      <c r="M28" s="4" t="s">
        <v>131</v>
      </c>
      <c r="N28" s="4" t="s">
        <v>147</v>
      </c>
      <c r="O28" s="4" t="str">
        <f t="shared" ca="1" si="3"/>
        <v>C:\Altium Libraries\Power IC Library\DataSheet\(S)DCWN03 (MeanWell).pdf</v>
      </c>
      <c r="P28" s="7" t="str">
        <f t="shared" ref="P28:P38" si="5">CONCATENATE("DC-DC Unregulated Dual Output Converter ", C28," (",D28,", ",E28,", ",F28,", ",M28,")")</f>
        <v>DC-DC Unregulated Dual Output Converter DCWN03E-12 (5 V, ±12 V, 3W, MeanWell)</v>
      </c>
    </row>
    <row r="29" spans="1:16" x14ac:dyDescent="0.3">
      <c r="A29" s="4" t="s">
        <v>182</v>
      </c>
      <c r="B29" s="4" t="s">
        <v>143</v>
      </c>
      <c r="C29" s="4" t="s">
        <v>174</v>
      </c>
      <c r="D29" s="4" t="s">
        <v>18</v>
      </c>
      <c r="E29" s="19" t="s">
        <v>196</v>
      </c>
      <c r="F29" s="4" t="s">
        <v>145</v>
      </c>
      <c r="G29" s="4" t="str">
        <f t="shared" si="0"/>
        <v>DCWN03E-15 (5 V, ±15 V)</v>
      </c>
      <c r="H29" s="6" t="s">
        <v>40</v>
      </c>
      <c r="I29" s="4" t="s">
        <v>347</v>
      </c>
      <c r="J29" s="6" t="s">
        <v>30</v>
      </c>
      <c r="K29" s="4" t="s">
        <v>146</v>
      </c>
      <c r="L29" s="4" t="s">
        <v>174</v>
      </c>
      <c r="M29" s="4" t="s">
        <v>131</v>
      </c>
      <c r="N29" s="4" t="s">
        <v>147</v>
      </c>
      <c r="O29" s="4" t="str">
        <f t="shared" ca="1" si="3"/>
        <v>C:\Altium Libraries\Power IC Library\DataSheet\(S)DCWN03 (MeanWell).pdf</v>
      </c>
      <c r="P29" s="7" t="str">
        <f t="shared" si="5"/>
        <v>DC-DC Unregulated Dual Output Converter DCWN03E-15 (5 V, ±15 V, 3W, MeanWell)</v>
      </c>
    </row>
    <row r="30" spans="1:16" x14ac:dyDescent="0.3">
      <c r="A30" s="4" t="s">
        <v>183</v>
      </c>
      <c r="B30" s="4" t="s">
        <v>143</v>
      </c>
      <c r="C30" s="4" t="s">
        <v>167</v>
      </c>
      <c r="D30" s="4" t="s">
        <v>22</v>
      </c>
      <c r="E30" s="19" t="s">
        <v>194</v>
      </c>
      <c r="F30" s="4" t="s">
        <v>145</v>
      </c>
      <c r="G30" s="4" t="str">
        <f t="shared" si="0"/>
        <v>DCWN03A-05 (12 V, ±5 V)</v>
      </c>
      <c r="H30" s="6" t="s">
        <v>40</v>
      </c>
      <c r="I30" s="4" t="s">
        <v>347</v>
      </c>
      <c r="J30" s="6" t="s">
        <v>30</v>
      </c>
      <c r="K30" s="4" t="s">
        <v>146</v>
      </c>
      <c r="L30" s="4" t="s">
        <v>167</v>
      </c>
      <c r="M30" s="4" t="s">
        <v>131</v>
      </c>
      <c r="N30" s="4" t="s">
        <v>147</v>
      </c>
      <c r="O30" s="4" t="str">
        <f t="shared" ca="1" si="3"/>
        <v>C:\Altium Libraries\Power IC Library\DataSheet\(S)DCWN03 (MeanWell).pdf</v>
      </c>
      <c r="P30" s="7" t="str">
        <f t="shared" si="5"/>
        <v>DC-DC Unregulated Dual Output Converter DCWN03A-05 (12 V, ±5 V, 3W, MeanWell)</v>
      </c>
    </row>
    <row r="31" spans="1:16" x14ac:dyDescent="0.3">
      <c r="A31" s="4" t="s">
        <v>184</v>
      </c>
      <c r="B31" s="4" t="s">
        <v>143</v>
      </c>
      <c r="C31" s="4" t="s">
        <v>171</v>
      </c>
      <c r="D31" s="4" t="s">
        <v>22</v>
      </c>
      <c r="E31" s="19" t="s">
        <v>195</v>
      </c>
      <c r="F31" s="4" t="s">
        <v>145</v>
      </c>
      <c r="G31" s="4" t="str">
        <f t="shared" si="0"/>
        <v>DCWN03A-12 (12 V, ±12 V)</v>
      </c>
      <c r="H31" s="6" t="s">
        <v>40</v>
      </c>
      <c r="I31" s="4" t="s">
        <v>347</v>
      </c>
      <c r="J31" s="6" t="s">
        <v>30</v>
      </c>
      <c r="K31" s="4" t="s">
        <v>146</v>
      </c>
      <c r="L31" s="4" t="s">
        <v>171</v>
      </c>
      <c r="M31" s="4" t="s">
        <v>131</v>
      </c>
      <c r="N31" s="4" t="s">
        <v>147</v>
      </c>
      <c r="O31" s="4" t="str">
        <f t="shared" ca="1" si="3"/>
        <v>C:\Altium Libraries\Power IC Library\DataSheet\(S)DCWN03 (MeanWell).pdf</v>
      </c>
      <c r="P31" s="7" t="str">
        <f t="shared" si="5"/>
        <v>DC-DC Unregulated Dual Output Converter DCWN03A-12 (12 V, ±12 V, 3W, MeanWell)</v>
      </c>
    </row>
    <row r="32" spans="1:16" x14ac:dyDescent="0.3">
      <c r="A32" s="4" t="s">
        <v>185</v>
      </c>
      <c r="B32" s="4" t="s">
        <v>143</v>
      </c>
      <c r="C32" s="4" t="s">
        <v>175</v>
      </c>
      <c r="D32" s="4" t="s">
        <v>22</v>
      </c>
      <c r="E32" s="19" t="s">
        <v>196</v>
      </c>
      <c r="F32" s="4" t="s">
        <v>145</v>
      </c>
      <c r="G32" s="4" t="str">
        <f t="shared" si="0"/>
        <v>DCWN03A-15 (12 V, ±15 V)</v>
      </c>
      <c r="H32" s="6" t="s">
        <v>40</v>
      </c>
      <c r="I32" s="4" t="s">
        <v>347</v>
      </c>
      <c r="J32" s="6" t="s">
        <v>30</v>
      </c>
      <c r="K32" s="4" t="s">
        <v>146</v>
      </c>
      <c r="L32" s="4" t="s">
        <v>175</v>
      </c>
      <c r="M32" s="4" t="s">
        <v>131</v>
      </c>
      <c r="N32" s="4" t="s">
        <v>147</v>
      </c>
      <c r="O32" s="4" t="str">
        <f t="shared" ca="1" si="3"/>
        <v>C:\Altium Libraries\Power IC Library\DataSheet\(S)DCWN03 (MeanWell).pdf</v>
      </c>
      <c r="P32" s="7" t="str">
        <f t="shared" si="5"/>
        <v>DC-DC Unregulated Dual Output Converter DCWN03A-15 (12 V, ±15 V, 3W, MeanWell)</v>
      </c>
    </row>
    <row r="33" spans="1:16" x14ac:dyDescent="0.3">
      <c r="A33" s="4" t="s">
        <v>186</v>
      </c>
      <c r="B33" s="4" t="s">
        <v>143</v>
      </c>
      <c r="C33" s="4" t="s">
        <v>168</v>
      </c>
      <c r="D33" s="4" t="s">
        <v>25</v>
      </c>
      <c r="E33" s="19" t="s">
        <v>194</v>
      </c>
      <c r="F33" s="4" t="s">
        <v>145</v>
      </c>
      <c r="G33" s="4" t="str">
        <f t="shared" si="0"/>
        <v>DCWN03B-05 (24 V, ±5 V)</v>
      </c>
      <c r="H33" s="6" t="s">
        <v>40</v>
      </c>
      <c r="I33" s="4" t="s">
        <v>347</v>
      </c>
      <c r="J33" s="6" t="s">
        <v>30</v>
      </c>
      <c r="K33" s="4" t="s">
        <v>146</v>
      </c>
      <c r="L33" s="4" t="s">
        <v>168</v>
      </c>
      <c r="M33" s="4" t="s">
        <v>131</v>
      </c>
      <c r="N33" s="4" t="s">
        <v>147</v>
      </c>
      <c r="O33" s="4" t="str">
        <f t="shared" ca="1" si="3"/>
        <v>C:\Altium Libraries\Power IC Library\DataSheet\(S)DCWN03 (MeanWell).pdf</v>
      </c>
      <c r="P33" s="7" t="str">
        <f t="shared" si="5"/>
        <v>DC-DC Unregulated Dual Output Converter DCWN03B-05 (24 V, ±5 V, 3W, MeanWell)</v>
      </c>
    </row>
    <row r="34" spans="1:16" x14ac:dyDescent="0.3">
      <c r="A34" s="4" t="s">
        <v>187</v>
      </c>
      <c r="B34" s="4" t="s">
        <v>143</v>
      </c>
      <c r="C34" s="4" t="s">
        <v>172</v>
      </c>
      <c r="D34" s="4" t="s">
        <v>25</v>
      </c>
      <c r="E34" s="19" t="s">
        <v>195</v>
      </c>
      <c r="F34" s="4" t="s">
        <v>145</v>
      </c>
      <c r="G34" s="4" t="str">
        <f t="shared" si="0"/>
        <v>DCWN03B-12 (24 V, ±12 V)</v>
      </c>
      <c r="H34" s="6" t="s">
        <v>40</v>
      </c>
      <c r="I34" s="4" t="s">
        <v>347</v>
      </c>
      <c r="J34" s="6" t="s">
        <v>30</v>
      </c>
      <c r="K34" s="4" t="s">
        <v>146</v>
      </c>
      <c r="L34" s="4" t="s">
        <v>172</v>
      </c>
      <c r="M34" s="4" t="s">
        <v>131</v>
      </c>
      <c r="N34" s="4" t="s">
        <v>147</v>
      </c>
      <c r="O34" s="4" t="str">
        <f t="shared" ca="1" si="3"/>
        <v>C:\Altium Libraries\Power IC Library\DataSheet\(S)DCWN03 (MeanWell).pdf</v>
      </c>
      <c r="P34" s="7" t="str">
        <f t="shared" si="5"/>
        <v>DC-DC Unregulated Dual Output Converter DCWN03B-12 (24 V, ±12 V, 3W, MeanWell)</v>
      </c>
    </row>
    <row r="35" spans="1:16" x14ac:dyDescent="0.3">
      <c r="A35" s="4" t="s">
        <v>188</v>
      </c>
      <c r="B35" s="4" t="s">
        <v>143</v>
      </c>
      <c r="C35" s="4" t="s">
        <v>144</v>
      </c>
      <c r="D35" s="4" t="s">
        <v>25</v>
      </c>
      <c r="E35" s="19" t="s">
        <v>196</v>
      </c>
      <c r="F35" s="4" t="s">
        <v>145</v>
      </c>
      <c r="G35" s="4" t="str">
        <f t="shared" si="0"/>
        <v>DCWN03B-15 (24 V, ±15 V)</v>
      </c>
      <c r="H35" s="6" t="s">
        <v>40</v>
      </c>
      <c r="I35" s="4" t="s">
        <v>347</v>
      </c>
      <c r="J35" s="6" t="s">
        <v>30</v>
      </c>
      <c r="K35" s="4" t="s">
        <v>146</v>
      </c>
      <c r="L35" s="4" t="s">
        <v>144</v>
      </c>
      <c r="M35" s="4" t="s">
        <v>131</v>
      </c>
      <c r="N35" s="4" t="s">
        <v>147</v>
      </c>
      <c r="O35" s="4" t="str">
        <f t="shared" ca="1" si="3"/>
        <v>C:\Altium Libraries\Power IC Library\DataSheet\(S)DCWN03 (MeanWell).pdf</v>
      </c>
      <c r="P35" s="7" t="str">
        <f t="shared" si="5"/>
        <v>DC-DC Unregulated Dual Output Converter DCWN03B-15 (24 V, ±15 V, 3W, MeanWell)</v>
      </c>
    </row>
    <row r="36" spans="1:16" x14ac:dyDescent="0.3">
      <c r="A36" s="4" t="s">
        <v>189</v>
      </c>
      <c r="B36" s="4" t="s">
        <v>143</v>
      </c>
      <c r="C36" s="4" t="s">
        <v>169</v>
      </c>
      <c r="D36" s="4" t="s">
        <v>197</v>
      </c>
      <c r="E36" s="19" t="s">
        <v>194</v>
      </c>
      <c r="F36" s="4" t="s">
        <v>145</v>
      </c>
      <c r="G36" s="4" t="str">
        <f t="shared" si="0"/>
        <v>DCWN03C-05 (48 V, ±5 V)</v>
      </c>
      <c r="H36" s="6" t="s">
        <v>40</v>
      </c>
      <c r="I36" s="4" t="s">
        <v>347</v>
      </c>
      <c r="J36" s="6" t="s">
        <v>30</v>
      </c>
      <c r="K36" s="4" t="s">
        <v>146</v>
      </c>
      <c r="L36" s="4" t="s">
        <v>169</v>
      </c>
      <c r="M36" s="4" t="s">
        <v>131</v>
      </c>
      <c r="N36" s="4" t="s">
        <v>147</v>
      </c>
      <c r="O36" s="4" t="str">
        <f t="shared" ca="1" si="3"/>
        <v>C:\Altium Libraries\Power IC Library\DataSheet\(S)DCWN03 (MeanWell).pdf</v>
      </c>
      <c r="P36" s="7" t="str">
        <f t="shared" si="5"/>
        <v>DC-DC Unregulated Dual Output Converter DCWN03C-05 (48 V, ±5 V, 3W, MeanWell)</v>
      </c>
    </row>
    <row r="37" spans="1:16" x14ac:dyDescent="0.3">
      <c r="A37" s="4" t="s">
        <v>190</v>
      </c>
      <c r="B37" s="4" t="s">
        <v>143</v>
      </c>
      <c r="C37" s="4" t="s">
        <v>173</v>
      </c>
      <c r="D37" s="4" t="s">
        <v>197</v>
      </c>
      <c r="E37" s="19" t="s">
        <v>195</v>
      </c>
      <c r="F37" s="4" t="s">
        <v>145</v>
      </c>
      <c r="G37" s="4" t="str">
        <f t="shared" si="0"/>
        <v>DCWN03C-12 (48 V, ±12 V)</v>
      </c>
      <c r="H37" s="6" t="s">
        <v>40</v>
      </c>
      <c r="I37" s="4" t="s">
        <v>347</v>
      </c>
      <c r="J37" s="6" t="s">
        <v>30</v>
      </c>
      <c r="K37" s="4" t="s">
        <v>146</v>
      </c>
      <c r="L37" s="4" t="s">
        <v>173</v>
      </c>
      <c r="M37" s="4" t="s">
        <v>131</v>
      </c>
      <c r="N37" s="4" t="s">
        <v>147</v>
      </c>
      <c r="O37" s="4" t="str">
        <f t="shared" ca="1" si="3"/>
        <v>C:\Altium Libraries\Power IC Library\DataSheet\(S)DCWN03 (MeanWell).pdf</v>
      </c>
      <c r="P37" s="7" t="str">
        <f t="shared" si="5"/>
        <v>DC-DC Unregulated Dual Output Converter DCWN03C-12 (48 V, ±12 V, 3W, MeanWell)</v>
      </c>
    </row>
    <row r="38" spans="1:16" x14ac:dyDescent="0.3">
      <c r="A38" s="4" t="s">
        <v>191</v>
      </c>
      <c r="B38" s="4" t="s">
        <v>143</v>
      </c>
      <c r="C38" s="4" t="s">
        <v>176</v>
      </c>
      <c r="D38" s="4" t="s">
        <v>197</v>
      </c>
      <c r="E38" s="19" t="s">
        <v>196</v>
      </c>
      <c r="F38" s="4" t="s">
        <v>145</v>
      </c>
      <c r="G38" s="4" t="str">
        <f t="shared" si="0"/>
        <v>DCWN03C-15 (48 V, ±15 V)</v>
      </c>
      <c r="H38" s="6" t="s">
        <v>40</v>
      </c>
      <c r="I38" s="4" t="s">
        <v>347</v>
      </c>
      <c r="J38" s="6" t="s">
        <v>30</v>
      </c>
      <c r="K38" s="4" t="s">
        <v>146</v>
      </c>
      <c r="L38" s="4" t="s">
        <v>176</v>
      </c>
      <c r="M38" s="4" t="s">
        <v>131</v>
      </c>
      <c r="N38" s="4" t="s">
        <v>147</v>
      </c>
      <c r="O38" s="4" t="str">
        <f t="shared" ca="1" si="3"/>
        <v>C:\Altium Libraries\Power IC Library\DataSheet\(S)DCWN03 (MeanWell).pdf</v>
      </c>
      <c r="P38" s="7" t="str">
        <f t="shared" si="5"/>
        <v>DC-DC Unregulated Dual Output Converter DCWN03C-15 (48 V, ±15 V, 3W, MeanWell)</v>
      </c>
    </row>
    <row r="39" spans="1:16" x14ac:dyDescent="0.3">
      <c r="A39" s="12"/>
      <c r="B39" s="9"/>
      <c r="C39" s="9"/>
      <c r="D39" s="9"/>
      <c r="E39" s="12"/>
      <c r="F39" s="12"/>
      <c r="G39" s="9"/>
      <c r="H39" s="12"/>
      <c r="I39" s="12"/>
      <c r="J39" s="12"/>
      <c r="K39" s="12"/>
      <c r="L39" s="12"/>
      <c r="M39" s="12"/>
      <c r="N39" s="9"/>
      <c r="O39" s="12"/>
      <c r="P39" s="10"/>
    </row>
    <row r="40" spans="1:16" x14ac:dyDescent="0.3">
      <c r="A40" s="4" t="s">
        <v>298</v>
      </c>
      <c r="B40" s="4" t="s">
        <v>305</v>
      </c>
      <c r="C40" s="4" t="s">
        <v>306</v>
      </c>
      <c r="D40" s="19" t="s">
        <v>17</v>
      </c>
      <c r="E40" s="19" t="s">
        <v>194</v>
      </c>
      <c r="F40" s="4" t="s">
        <v>130</v>
      </c>
      <c r="G40" s="4" t="str">
        <f t="shared" si="0"/>
        <v>A0305XT-1WR2 (3.3 V, ±5 V)</v>
      </c>
      <c r="H40" s="6" t="s">
        <v>40</v>
      </c>
      <c r="I40" s="4" t="s">
        <v>347</v>
      </c>
      <c r="J40" s="6" t="s">
        <v>30</v>
      </c>
      <c r="K40" s="4" t="s">
        <v>305</v>
      </c>
      <c r="L40" t="s">
        <v>306</v>
      </c>
      <c r="M40" s="23" t="s">
        <v>339</v>
      </c>
      <c r="N40" s="4" t="s">
        <v>132</v>
      </c>
      <c r="O40" s="4" t="str">
        <f ca="1">CONCATENATE(LEFT(CELL("имяфайла"), FIND("[",CELL("имяфайла"))-1),"DataSheet\","A_XT-1WR2(MORNSUN).pdf")</f>
        <v>C:\Altium Libraries\Power IC Library\DataSheet\A_XT-1WR2(MORNSUN).pdf</v>
      </c>
      <c r="P40" s="7" t="str">
        <f t="shared" ref="P40:P58" si="6">CONCATENATE("DC-DC Unregulated Dual Output Converter ", C40," (",D40,", ",E40,", ",F40,", ",M40,")")</f>
        <v>DC-DC Unregulated Dual Output Converter A0305XT-1WR2 (3.3 V, ±5 V, 1W, Mornsun)</v>
      </c>
    </row>
    <row r="41" spans="1:16" x14ac:dyDescent="0.3">
      <c r="A41" s="4" t="s">
        <v>299</v>
      </c>
      <c r="B41" s="4" t="s">
        <v>305</v>
      </c>
      <c r="C41" s="4" t="s">
        <v>307</v>
      </c>
      <c r="D41" s="19" t="s">
        <v>17</v>
      </c>
      <c r="E41" s="19" t="s">
        <v>195</v>
      </c>
      <c r="F41" s="4" t="s">
        <v>130</v>
      </c>
      <c r="G41" s="4" t="str">
        <f t="shared" si="0"/>
        <v>A0312XT-1WR2 (3.3 V, ±12 V)</v>
      </c>
      <c r="H41" s="6" t="s">
        <v>40</v>
      </c>
      <c r="I41" s="4" t="s">
        <v>347</v>
      </c>
      <c r="J41" s="6" t="s">
        <v>30</v>
      </c>
      <c r="K41" s="4" t="s">
        <v>305</v>
      </c>
      <c r="L41" t="s">
        <v>307</v>
      </c>
      <c r="M41" s="23" t="s">
        <v>339</v>
      </c>
      <c r="N41" s="4" t="s">
        <v>132</v>
      </c>
      <c r="O41" s="4" t="str">
        <f t="shared" ref="O41:O58" ca="1" si="7">CONCATENATE(LEFT(CELL("имяфайла"), FIND("[",CELL("имяфайла"))-1),"DataSheet\","A_XT-1WR2(MORNSUN).pdf")</f>
        <v>C:\Altium Libraries\Power IC Library\DataSheet\A_XT-1WR2(MORNSUN).pdf</v>
      </c>
      <c r="P41" s="7" t="str">
        <f t="shared" si="6"/>
        <v>DC-DC Unregulated Dual Output Converter A0312XT-1WR2 (3.3 V, ±12 V, 1W, Mornsun)</v>
      </c>
    </row>
    <row r="42" spans="1:16" x14ac:dyDescent="0.3">
      <c r="A42" s="4" t="s">
        <v>300</v>
      </c>
      <c r="B42" s="4" t="s">
        <v>305</v>
      </c>
      <c r="C42" s="4" t="s">
        <v>308</v>
      </c>
      <c r="D42" s="19" t="s">
        <v>17</v>
      </c>
      <c r="E42" s="19" t="s">
        <v>196</v>
      </c>
      <c r="F42" s="4" t="s">
        <v>130</v>
      </c>
      <c r="G42" s="4" t="str">
        <f t="shared" si="0"/>
        <v>A0315XT-1WR2 (3.3 V, ±15 V)</v>
      </c>
      <c r="H42" s="6" t="s">
        <v>40</v>
      </c>
      <c r="I42" s="4" t="s">
        <v>347</v>
      </c>
      <c r="J42" s="6" t="s">
        <v>30</v>
      </c>
      <c r="K42" s="4" t="s">
        <v>305</v>
      </c>
      <c r="L42" t="s">
        <v>308</v>
      </c>
      <c r="M42" s="23" t="s">
        <v>339</v>
      </c>
      <c r="N42" s="4" t="s">
        <v>132</v>
      </c>
      <c r="O42" s="4" t="str">
        <f t="shared" ca="1" si="7"/>
        <v>C:\Altium Libraries\Power IC Library\DataSheet\A_XT-1WR2(MORNSUN).pdf</v>
      </c>
      <c r="P42" s="7" t="str">
        <f t="shared" si="6"/>
        <v>DC-DC Unregulated Dual Output Converter A0315XT-1WR2 (3.3 V, ±15 V, 1W, Mornsun)</v>
      </c>
    </row>
    <row r="43" spans="1:16" x14ac:dyDescent="0.3">
      <c r="A43" s="4" t="s">
        <v>301</v>
      </c>
      <c r="B43" s="4" t="s">
        <v>305</v>
      </c>
      <c r="C43" s="4" t="s">
        <v>309</v>
      </c>
      <c r="D43" s="19" t="s">
        <v>18</v>
      </c>
      <c r="E43" s="19" t="s">
        <v>194</v>
      </c>
      <c r="F43" s="4" t="s">
        <v>130</v>
      </c>
      <c r="G43" s="4" t="str">
        <f t="shared" si="0"/>
        <v>A0505XT-1WR2 (5 V, ±5 V)</v>
      </c>
      <c r="H43" s="6" t="s">
        <v>40</v>
      </c>
      <c r="I43" s="4" t="s">
        <v>347</v>
      </c>
      <c r="J43" s="6" t="s">
        <v>30</v>
      </c>
      <c r="K43" s="4" t="s">
        <v>305</v>
      </c>
      <c r="L43" t="s">
        <v>309</v>
      </c>
      <c r="M43" s="23" t="s">
        <v>339</v>
      </c>
      <c r="N43" s="4" t="s">
        <v>132</v>
      </c>
      <c r="O43" s="4" t="str">
        <f t="shared" ca="1" si="7"/>
        <v>C:\Altium Libraries\Power IC Library\DataSheet\A_XT-1WR2(MORNSUN).pdf</v>
      </c>
      <c r="P43" s="7" t="str">
        <f t="shared" si="6"/>
        <v>DC-DC Unregulated Dual Output Converter A0505XT-1WR2 (5 V, ±5 V, 1W, Mornsun)</v>
      </c>
    </row>
    <row r="44" spans="1:16" x14ac:dyDescent="0.3">
      <c r="A44" s="4" t="s">
        <v>302</v>
      </c>
      <c r="B44" s="4" t="s">
        <v>305</v>
      </c>
      <c r="C44" s="4" t="s">
        <v>310</v>
      </c>
      <c r="D44" s="19" t="s">
        <v>18</v>
      </c>
      <c r="E44" s="19" t="s">
        <v>337</v>
      </c>
      <c r="F44" s="4" t="s">
        <v>130</v>
      </c>
      <c r="G44" s="4" t="str">
        <f t="shared" si="0"/>
        <v>A0509XT-1WR2 (5 V, ±9 V)</v>
      </c>
      <c r="H44" s="6" t="s">
        <v>40</v>
      </c>
      <c r="I44" s="4" t="s">
        <v>347</v>
      </c>
      <c r="J44" s="6" t="s">
        <v>30</v>
      </c>
      <c r="K44" s="4" t="s">
        <v>305</v>
      </c>
      <c r="L44" t="s">
        <v>310</v>
      </c>
      <c r="M44" s="23" t="s">
        <v>339</v>
      </c>
      <c r="N44" s="4" t="s">
        <v>132</v>
      </c>
      <c r="O44" s="4" t="str">
        <f t="shared" ca="1" si="7"/>
        <v>C:\Altium Libraries\Power IC Library\DataSheet\A_XT-1WR2(MORNSUN).pdf</v>
      </c>
      <c r="P44" s="7" t="str">
        <f t="shared" si="6"/>
        <v>DC-DC Unregulated Dual Output Converter A0509XT-1WR2 (5 V, ±9 V, 1W, Mornsun)</v>
      </c>
    </row>
    <row r="45" spans="1:16" x14ac:dyDescent="0.3">
      <c r="A45" s="4" t="s">
        <v>303</v>
      </c>
      <c r="B45" s="4" t="s">
        <v>305</v>
      </c>
      <c r="C45" s="4" t="s">
        <v>311</v>
      </c>
      <c r="D45" s="19" t="s">
        <v>18</v>
      </c>
      <c r="E45" s="19" t="s">
        <v>195</v>
      </c>
      <c r="F45" s="4" t="s">
        <v>130</v>
      </c>
      <c r="G45" s="4" t="str">
        <f t="shared" si="0"/>
        <v>A0512XT-1WR2 (5 V, ±12 V)</v>
      </c>
      <c r="H45" s="6" t="s">
        <v>40</v>
      </c>
      <c r="I45" s="4" t="s">
        <v>347</v>
      </c>
      <c r="J45" s="6" t="s">
        <v>30</v>
      </c>
      <c r="K45" s="4" t="s">
        <v>305</v>
      </c>
      <c r="L45" t="s">
        <v>311</v>
      </c>
      <c r="M45" s="23" t="s">
        <v>339</v>
      </c>
      <c r="N45" s="4" t="s">
        <v>132</v>
      </c>
      <c r="O45" s="4" t="str">
        <f t="shared" ca="1" si="7"/>
        <v>C:\Altium Libraries\Power IC Library\DataSheet\A_XT-1WR2(MORNSUN).pdf</v>
      </c>
      <c r="P45" s="7" t="str">
        <f t="shared" si="6"/>
        <v>DC-DC Unregulated Dual Output Converter A0512XT-1WR2 (5 V, ±12 V, 1W, Mornsun)</v>
      </c>
    </row>
    <row r="46" spans="1:16" x14ac:dyDescent="0.3">
      <c r="A46" s="4" t="s">
        <v>304</v>
      </c>
      <c r="B46" s="4" t="s">
        <v>305</v>
      </c>
      <c r="C46" s="4" t="s">
        <v>312</v>
      </c>
      <c r="D46" s="19" t="s">
        <v>18</v>
      </c>
      <c r="E46" s="19" t="s">
        <v>196</v>
      </c>
      <c r="F46" s="4" t="s">
        <v>130</v>
      </c>
      <c r="G46" s="4" t="str">
        <f t="shared" si="0"/>
        <v>A0515XT-1WR2 (5 V, ±15 V)</v>
      </c>
      <c r="H46" s="6" t="s">
        <v>40</v>
      </c>
      <c r="I46" s="4" t="s">
        <v>347</v>
      </c>
      <c r="J46" s="6" t="s">
        <v>30</v>
      </c>
      <c r="K46" s="4" t="s">
        <v>305</v>
      </c>
      <c r="L46" t="s">
        <v>312</v>
      </c>
      <c r="M46" s="23" t="s">
        <v>339</v>
      </c>
      <c r="N46" s="4" t="s">
        <v>132</v>
      </c>
      <c r="O46" s="4" t="str">
        <f t="shared" ca="1" si="7"/>
        <v>C:\Altium Libraries\Power IC Library\DataSheet\A_XT-1WR2(MORNSUN).pdf</v>
      </c>
      <c r="P46" s="7" t="str">
        <f t="shared" si="6"/>
        <v>DC-DC Unregulated Dual Output Converter A0515XT-1WR2 (5 V, ±15 V, 1W, Mornsun)</v>
      </c>
    </row>
    <row r="47" spans="1:16" x14ac:dyDescent="0.3">
      <c r="A47" s="4" t="s">
        <v>325</v>
      </c>
      <c r="B47" s="4" t="s">
        <v>305</v>
      </c>
      <c r="C47" s="4" t="s">
        <v>313</v>
      </c>
      <c r="D47" s="19" t="s">
        <v>18</v>
      </c>
      <c r="E47" s="19" t="s">
        <v>338</v>
      </c>
      <c r="F47" s="4" t="s">
        <v>130</v>
      </c>
      <c r="G47" s="4" t="str">
        <f t="shared" si="0"/>
        <v>A0524XT-1WR2 (5 V, ±24 V)</v>
      </c>
      <c r="H47" s="6" t="s">
        <v>40</v>
      </c>
      <c r="I47" s="4" t="s">
        <v>347</v>
      </c>
      <c r="J47" s="6" t="s">
        <v>30</v>
      </c>
      <c r="K47" s="4" t="s">
        <v>305</v>
      </c>
      <c r="L47" t="s">
        <v>313</v>
      </c>
      <c r="M47" s="23" t="s">
        <v>339</v>
      </c>
      <c r="N47" s="4" t="s">
        <v>132</v>
      </c>
      <c r="O47" s="4" t="str">
        <f t="shared" ca="1" si="7"/>
        <v>C:\Altium Libraries\Power IC Library\DataSheet\A_XT-1WR2(MORNSUN).pdf</v>
      </c>
      <c r="P47" s="7" t="str">
        <f t="shared" si="6"/>
        <v>DC-DC Unregulated Dual Output Converter A0524XT-1WR2 (5 V, ±24 V, 1W, Mornsun)</v>
      </c>
    </row>
    <row r="48" spans="1:16" x14ac:dyDescent="0.3">
      <c r="A48" s="4" t="s">
        <v>326</v>
      </c>
      <c r="B48" s="4" t="s">
        <v>305</v>
      </c>
      <c r="C48" s="4" t="s">
        <v>314</v>
      </c>
      <c r="D48" s="19" t="s">
        <v>22</v>
      </c>
      <c r="E48" s="19" t="s">
        <v>194</v>
      </c>
      <c r="F48" s="4" t="s">
        <v>130</v>
      </c>
      <c r="G48" s="4" t="str">
        <f t="shared" si="0"/>
        <v>A1205XT-1WR2 (12 V, ±5 V)</v>
      </c>
      <c r="H48" s="6" t="s">
        <v>40</v>
      </c>
      <c r="I48" s="4" t="s">
        <v>347</v>
      </c>
      <c r="J48" s="6" t="s">
        <v>30</v>
      </c>
      <c r="K48" s="4" t="s">
        <v>305</v>
      </c>
      <c r="L48" t="s">
        <v>314</v>
      </c>
      <c r="M48" s="23" t="s">
        <v>339</v>
      </c>
      <c r="N48" s="4" t="s">
        <v>132</v>
      </c>
      <c r="O48" s="4" t="str">
        <f t="shared" ca="1" si="7"/>
        <v>C:\Altium Libraries\Power IC Library\DataSheet\A_XT-1WR2(MORNSUN).pdf</v>
      </c>
      <c r="P48" s="7" t="str">
        <f t="shared" si="6"/>
        <v>DC-DC Unregulated Dual Output Converter A1205XT-1WR2 (12 V, ±5 V, 1W, Mornsun)</v>
      </c>
    </row>
    <row r="49" spans="1:16" x14ac:dyDescent="0.3">
      <c r="A49" s="4" t="s">
        <v>327</v>
      </c>
      <c r="B49" s="4" t="s">
        <v>305</v>
      </c>
      <c r="C49" s="4" t="s">
        <v>315</v>
      </c>
      <c r="D49" s="19" t="s">
        <v>22</v>
      </c>
      <c r="E49" s="19" t="s">
        <v>337</v>
      </c>
      <c r="F49" s="4" t="s">
        <v>130</v>
      </c>
      <c r="G49" s="4" t="str">
        <f t="shared" si="0"/>
        <v>A1209XT-1WR2 (12 V, ±9 V)</v>
      </c>
      <c r="H49" s="6" t="s">
        <v>40</v>
      </c>
      <c r="I49" s="4" t="s">
        <v>347</v>
      </c>
      <c r="J49" s="6" t="s">
        <v>30</v>
      </c>
      <c r="K49" s="4" t="s">
        <v>305</v>
      </c>
      <c r="L49" t="s">
        <v>315</v>
      </c>
      <c r="M49" s="23" t="s">
        <v>339</v>
      </c>
      <c r="N49" s="4" t="s">
        <v>132</v>
      </c>
      <c r="O49" s="4" t="str">
        <f t="shared" ca="1" si="7"/>
        <v>C:\Altium Libraries\Power IC Library\DataSheet\A_XT-1WR2(MORNSUN).pdf</v>
      </c>
      <c r="P49" s="7" t="str">
        <f t="shared" si="6"/>
        <v>DC-DC Unregulated Dual Output Converter A1209XT-1WR2 (12 V, ±9 V, 1W, Mornsun)</v>
      </c>
    </row>
    <row r="50" spans="1:16" x14ac:dyDescent="0.3">
      <c r="A50" s="4" t="s">
        <v>328</v>
      </c>
      <c r="B50" s="4" t="s">
        <v>305</v>
      </c>
      <c r="C50" s="4" t="s">
        <v>316</v>
      </c>
      <c r="D50" s="19" t="s">
        <v>22</v>
      </c>
      <c r="E50" s="19" t="s">
        <v>195</v>
      </c>
      <c r="F50" s="4" t="s">
        <v>130</v>
      </c>
      <c r="G50" s="4" t="str">
        <f t="shared" si="0"/>
        <v>A1212XT-1WR2 (12 V, ±12 V)</v>
      </c>
      <c r="H50" s="6" t="s">
        <v>40</v>
      </c>
      <c r="I50" s="4" t="s">
        <v>347</v>
      </c>
      <c r="J50" s="6" t="s">
        <v>30</v>
      </c>
      <c r="K50" s="4" t="s">
        <v>305</v>
      </c>
      <c r="L50" t="s">
        <v>316</v>
      </c>
      <c r="M50" s="23" t="s">
        <v>339</v>
      </c>
      <c r="N50" s="4" t="s">
        <v>132</v>
      </c>
      <c r="O50" s="4" t="str">
        <f t="shared" ca="1" si="7"/>
        <v>C:\Altium Libraries\Power IC Library\DataSheet\A_XT-1WR2(MORNSUN).pdf</v>
      </c>
      <c r="P50" s="7" t="str">
        <f t="shared" si="6"/>
        <v>DC-DC Unregulated Dual Output Converter A1212XT-1WR2 (12 V, ±12 V, 1W, Mornsun)</v>
      </c>
    </row>
    <row r="51" spans="1:16" x14ac:dyDescent="0.3">
      <c r="A51" s="4" t="s">
        <v>329</v>
      </c>
      <c r="B51" s="4" t="s">
        <v>305</v>
      </c>
      <c r="C51" s="4" t="s">
        <v>317</v>
      </c>
      <c r="D51" s="19" t="s">
        <v>22</v>
      </c>
      <c r="E51" s="19" t="s">
        <v>196</v>
      </c>
      <c r="F51" s="4" t="s">
        <v>130</v>
      </c>
      <c r="G51" s="4" t="str">
        <f t="shared" si="0"/>
        <v>A1215XT-1WR2 (12 V, ±15 V)</v>
      </c>
      <c r="H51" s="6" t="s">
        <v>40</v>
      </c>
      <c r="I51" s="4" t="s">
        <v>347</v>
      </c>
      <c r="J51" s="6" t="s">
        <v>30</v>
      </c>
      <c r="K51" s="4" t="s">
        <v>305</v>
      </c>
      <c r="L51" t="s">
        <v>317</v>
      </c>
      <c r="M51" s="23" t="s">
        <v>339</v>
      </c>
      <c r="N51" s="4" t="s">
        <v>132</v>
      </c>
      <c r="O51" s="4" t="str">
        <f t="shared" ca="1" si="7"/>
        <v>C:\Altium Libraries\Power IC Library\DataSheet\A_XT-1WR2(MORNSUN).pdf</v>
      </c>
      <c r="P51" s="7" t="str">
        <f t="shared" si="6"/>
        <v>DC-DC Unregulated Dual Output Converter A1215XT-1WR2 (12 V, ±15 V, 1W, Mornsun)</v>
      </c>
    </row>
    <row r="52" spans="1:16" x14ac:dyDescent="0.3">
      <c r="A52" s="4" t="s">
        <v>330</v>
      </c>
      <c r="B52" s="4" t="s">
        <v>305</v>
      </c>
      <c r="C52" s="4" t="s">
        <v>318</v>
      </c>
      <c r="D52" s="19" t="s">
        <v>22</v>
      </c>
      <c r="E52" s="19" t="s">
        <v>338</v>
      </c>
      <c r="F52" s="4" t="s">
        <v>130</v>
      </c>
      <c r="G52" s="4" t="str">
        <f t="shared" si="0"/>
        <v>A1224XT-1WR2 (12 V, ±24 V)</v>
      </c>
      <c r="H52" s="6" t="s">
        <v>40</v>
      </c>
      <c r="I52" s="4" t="s">
        <v>347</v>
      </c>
      <c r="J52" s="6" t="s">
        <v>30</v>
      </c>
      <c r="K52" s="4" t="s">
        <v>305</v>
      </c>
      <c r="L52" t="s">
        <v>318</v>
      </c>
      <c r="M52" s="23" t="s">
        <v>339</v>
      </c>
      <c r="N52" s="4" t="s">
        <v>132</v>
      </c>
      <c r="O52" s="4" t="str">
        <f t="shared" ca="1" si="7"/>
        <v>C:\Altium Libraries\Power IC Library\DataSheet\A_XT-1WR2(MORNSUN).pdf</v>
      </c>
      <c r="P52" s="7" t="str">
        <f t="shared" si="6"/>
        <v>DC-DC Unregulated Dual Output Converter A1224XT-1WR2 (12 V, ±24 V, 1W, Mornsun)</v>
      </c>
    </row>
    <row r="53" spans="1:16" x14ac:dyDescent="0.3">
      <c r="A53" s="4" t="s">
        <v>331</v>
      </c>
      <c r="B53" s="4" t="s">
        <v>305</v>
      </c>
      <c r="C53" s="4" t="s">
        <v>319</v>
      </c>
      <c r="D53" s="19" t="s">
        <v>23</v>
      </c>
      <c r="E53" s="19" t="s">
        <v>196</v>
      </c>
      <c r="F53" s="4" t="s">
        <v>130</v>
      </c>
      <c r="G53" s="4" t="str">
        <f t="shared" si="0"/>
        <v>A1515XT-1WR2 (15 V, ±15 V)</v>
      </c>
      <c r="H53" s="6" t="s">
        <v>40</v>
      </c>
      <c r="I53" s="4" t="s">
        <v>347</v>
      </c>
      <c r="J53" s="6" t="s">
        <v>30</v>
      </c>
      <c r="K53" s="4" t="s">
        <v>305</v>
      </c>
      <c r="L53" t="s">
        <v>319</v>
      </c>
      <c r="M53" s="23" t="s">
        <v>339</v>
      </c>
      <c r="N53" s="4" t="s">
        <v>132</v>
      </c>
      <c r="O53" s="4" t="str">
        <f t="shared" ca="1" si="7"/>
        <v>C:\Altium Libraries\Power IC Library\DataSheet\A_XT-1WR2(MORNSUN).pdf</v>
      </c>
      <c r="P53" s="7" t="str">
        <f t="shared" si="6"/>
        <v>DC-DC Unregulated Dual Output Converter A1515XT-1WR2 (15 V, ±15 V, 1W, Mornsun)</v>
      </c>
    </row>
    <row r="54" spans="1:16" x14ac:dyDescent="0.3">
      <c r="A54" s="4" t="s">
        <v>332</v>
      </c>
      <c r="B54" s="4" t="s">
        <v>305</v>
      </c>
      <c r="C54" s="4" t="s">
        <v>320</v>
      </c>
      <c r="D54" s="4" t="s">
        <v>25</v>
      </c>
      <c r="E54" s="19" t="s">
        <v>194</v>
      </c>
      <c r="F54" s="4" t="s">
        <v>130</v>
      </c>
      <c r="G54" s="4" t="str">
        <f t="shared" si="0"/>
        <v>A2405XT-1WR2 (24 V, ±5 V)</v>
      </c>
      <c r="H54" s="6" t="s">
        <v>40</v>
      </c>
      <c r="I54" s="4" t="s">
        <v>347</v>
      </c>
      <c r="J54" s="6" t="s">
        <v>30</v>
      </c>
      <c r="K54" s="4" t="s">
        <v>305</v>
      </c>
      <c r="L54" t="s">
        <v>320</v>
      </c>
      <c r="M54" s="23" t="s">
        <v>339</v>
      </c>
      <c r="N54" s="4" t="s">
        <v>132</v>
      </c>
      <c r="O54" s="4" t="str">
        <f t="shared" ca="1" si="7"/>
        <v>C:\Altium Libraries\Power IC Library\DataSheet\A_XT-1WR2(MORNSUN).pdf</v>
      </c>
      <c r="P54" s="7" t="str">
        <f t="shared" si="6"/>
        <v>DC-DC Unregulated Dual Output Converter A2405XT-1WR2 (24 V, ±5 V, 1W, Mornsun)</v>
      </c>
    </row>
    <row r="55" spans="1:16" x14ac:dyDescent="0.3">
      <c r="A55" s="4" t="s">
        <v>333</v>
      </c>
      <c r="B55" s="4" t="s">
        <v>305</v>
      </c>
      <c r="C55" s="4" t="s">
        <v>321</v>
      </c>
      <c r="D55" s="4" t="s">
        <v>25</v>
      </c>
      <c r="E55" s="19" t="s">
        <v>337</v>
      </c>
      <c r="F55" s="4" t="s">
        <v>130</v>
      </c>
      <c r="G55" s="4" t="str">
        <f t="shared" si="0"/>
        <v>A2409XT-1WR2 (24 V, ±9 V)</v>
      </c>
      <c r="H55" s="6" t="s">
        <v>40</v>
      </c>
      <c r="I55" s="4" t="s">
        <v>347</v>
      </c>
      <c r="J55" s="6" t="s">
        <v>30</v>
      </c>
      <c r="K55" s="4" t="s">
        <v>305</v>
      </c>
      <c r="L55" t="s">
        <v>321</v>
      </c>
      <c r="M55" s="23" t="s">
        <v>339</v>
      </c>
      <c r="N55" s="4" t="s">
        <v>132</v>
      </c>
      <c r="O55" s="4" t="str">
        <f t="shared" ca="1" si="7"/>
        <v>C:\Altium Libraries\Power IC Library\DataSheet\A_XT-1WR2(MORNSUN).pdf</v>
      </c>
      <c r="P55" s="7" t="str">
        <f t="shared" si="6"/>
        <v>DC-DC Unregulated Dual Output Converter A2409XT-1WR2 (24 V, ±9 V, 1W, Mornsun)</v>
      </c>
    </row>
    <row r="56" spans="1:16" x14ac:dyDescent="0.3">
      <c r="A56" s="4" t="s">
        <v>334</v>
      </c>
      <c r="B56" s="4" t="s">
        <v>305</v>
      </c>
      <c r="C56" s="4" t="s">
        <v>322</v>
      </c>
      <c r="D56" s="4" t="s">
        <v>25</v>
      </c>
      <c r="E56" s="19" t="s">
        <v>195</v>
      </c>
      <c r="F56" s="4" t="s">
        <v>130</v>
      </c>
      <c r="G56" s="4" t="str">
        <f t="shared" si="0"/>
        <v>A2412XT-1WR2 (24 V, ±12 V)</v>
      </c>
      <c r="H56" s="6" t="s">
        <v>40</v>
      </c>
      <c r="I56" s="4" t="s">
        <v>347</v>
      </c>
      <c r="J56" s="6" t="s">
        <v>30</v>
      </c>
      <c r="K56" s="4" t="s">
        <v>305</v>
      </c>
      <c r="L56" t="s">
        <v>322</v>
      </c>
      <c r="M56" s="23" t="s">
        <v>339</v>
      </c>
      <c r="N56" s="4" t="s">
        <v>132</v>
      </c>
      <c r="O56" s="4" t="str">
        <f t="shared" ca="1" si="7"/>
        <v>C:\Altium Libraries\Power IC Library\DataSheet\A_XT-1WR2(MORNSUN).pdf</v>
      </c>
      <c r="P56" s="7" t="str">
        <f t="shared" si="6"/>
        <v>DC-DC Unregulated Dual Output Converter A2412XT-1WR2 (24 V, ±12 V, 1W, Mornsun)</v>
      </c>
    </row>
    <row r="57" spans="1:16" x14ac:dyDescent="0.3">
      <c r="A57" s="4" t="s">
        <v>335</v>
      </c>
      <c r="B57" s="4" t="s">
        <v>305</v>
      </c>
      <c r="C57" s="4" t="s">
        <v>323</v>
      </c>
      <c r="D57" s="4" t="s">
        <v>25</v>
      </c>
      <c r="E57" s="19" t="s">
        <v>196</v>
      </c>
      <c r="F57" s="4" t="s">
        <v>130</v>
      </c>
      <c r="G57" s="4" t="str">
        <f t="shared" si="0"/>
        <v>A2415XT-1WR2 (24 V, ±15 V)</v>
      </c>
      <c r="H57" s="6" t="s">
        <v>40</v>
      </c>
      <c r="I57" s="4" t="s">
        <v>347</v>
      </c>
      <c r="J57" s="6" t="s">
        <v>30</v>
      </c>
      <c r="K57" s="4" t="s">
        <v>305</v>
      </c>
      <c r="L57" t="s">
        <v>323</v>
      </c>
      <c r="M57" s="23" t="s">
        <v>339</v>
      </c>
      <c r="N57" s="4" t="s">
        <v>132</v>
      </c>
      <c r="O57" s="4" t="str">
        <f t="shared" ca="1" si="7"/>
        <v>C:\Altium Libraries\Power IC Library\DataSheet\A_XT-1WR2(MORNSUN).pdf</v>
      </c>
      <c r="P57" s="7" t="str">
        <f t="shared" si="6"/>
        <v>DC-DC Unregulated Dual Output Converter A2415XT-1WR2 (24 V, ±15 V, 1W, Mornsun)</v>
      </c>
    </row>
    <row r="58" spans="1:16" x14ac:dyDescent="0.3">
      <c r="A58" s="4" t="s">
        <v>336</v>
      </c>
      <c r="B58" s="4" t="s">
        <v>305</v>
      </c>
      <c r="C58" s="4" t="s">
        <v>324</v>
      </c>
      <c r="D58" s="4" t="s">
        <v>25</v>
      </c>
      <c r="E58" s="19" t="s">
        <v>338</v>
      </c>
      <c r="F58" s="4" t="s">
        <v>130</v>
      </c>
      <c r="G58" s="4" t="str">
        <f t="shared" si="0"/>
        <v>A2424XT-1WR2 (24 V, ±24 V)</v>
      </c>
      <c r="H58" s="6" t="s">
        <v>40</v>
      </c>
      <c r="I58" s="4" t="s">
        <v>347</v>
      </c>
      <c r="J58" s="6" t="s">
        <v>30</v>
      </c>
      <c r="K58" s="4" t="s">
        <v>305</v>
      </c>
      <c r="L58" t="s">
        <v>324</v>
      </c>
      <c r="M58" s="23" t="s">
        <v>339</v>
      </c>
      <c r="N58" s="4" t="s">
        <v>132</v>
      </c>
      <c r="O58" s="4" t="str">
        <f t="shared" ca="1" si="7"/>
        <v>C:\Altium Libraries\Power IC Library\DataSheet\A_XT-1WR2(MORNSUN).pdf</v>
      </c>
      <c r="P58" s="7" t="str">
        <f t="shared" si="6"/>
        <v>DC-DC Unregulated Dual Output Converter A2424XT-1WR2 (24 V, ±24 V, 1W, Mornsun)</v>
      </c>
    </row>
    <row r="59" spans="1:16" x14ac:dyDescent="0.3">
      <c r="A59" s="12"/>
      <c r="B59" s="9"/>
      <c r="C59" s="9"/>
      <c r="D59" s="9"/>
      <c r="E59" s="12"/>
      <c r="F59" s="12"/>
      <c r="G59" s="9"/>
      <c r="H59" s="12"/>
      <c r="I59" s="12"/>
      <c r="J59" s="12"/>
      <c r="K59" s="12"/>
      <c r="L59" s="12"/>
      <c r="M59" s="12"/>
      <c r="N59" s="9"/>
      <c r="O59" s="12"/>
      <c r="P59" s="10"/>
    </row>
    <row r="60" spans="1:16" x14ac:dyDescent="0.3">
      <c r="A60" s="4" t="s">
        <v>349</v>
      </c>
      <c r="B60" s="4" t="s">
        <v>377</v>
      </c>
      <c r="C60" s="4" t="s">
        <v>378</v>
      </c>
      <c r="D60" s="19" t="s">
        <v>17</v>
      </c>
      <c r="E60" s="19" t="s">
        <v>17</v>
      </c>
      <c r="F60" s="4" t="s">
        <v>130</v>
      </c>
      <c r="G60" s="4" t="str">
        <f t="shared" si="0"/>
        <v>B0303XT-1WR2 (3.3 V, 3.3 V)</v>
      </c>
      <c r="H60" s="6" t="s">
        <v>40</v>
      </c>
      <c r="I60" s="4" t="s">
        <v>348</v>
      </c>
      <c r="J60" s="6" t="s">
        <v>30</v>
      </c>
      <c r="K60" s="4" t="s">
        <v>377</v>
      </c>
      <c r="L60" s="4" t="s">
        <v>378</v>
      </c>
      <c r="M60" s="23" t="s">
        <v>339</v>
      </c>
      <c r="N60" s="4" t="s">
        <v>406</v>
      </c>
      <c r="O60" s="4" t="str">
        <f ca="1">CONCATENATE(LEFT(CELL("имяфайла"), FIND("[",CELL("имяфайла"))-1),"DataSheet\","B_XT-1WR2(MORNSUN).pdf")</f>
        <v>C:\Altium Libraries\Power IC Library\DataSheet\B_XT-1WR2(MORNSUN).pdf</v>
      </c>
      <c r="P60" s="7" t="str">
        <f>CONCATENATE("DC-DC Unregulated Single Output Converter ", C60," (",D60,", ",E60,", ",F60,", ",M60,")")</f>
        <v>DC-DC Unregulated Single Output Converter B0303XT-1WR2 (3.3 V, 3.3 V, 1W, Mornsun)</v>
      </c>
    </row>
    <row r="61" spans="1:16" x14ac:dyDescent="0.3">
      <c r="A61" s="4" t="s">
        <v>350</v>
      </c>
      <c r="B61" s="4" t="s">
        <v>377</v>
      </c>
      <c r="C61" s="4" t="s">
        <v>379</v>
      </c>
      <c r="D61" s="19" t="s">
        <v>17</v>
      </c>
      <c r="E61" s="19" t="s">
        <v>18</v>
      </c>
      <c r="F61" s="4" t="s">
        <v>130</v>
      </c>
      <c r="G61" s="4" t="str">
        <f t="shared" si="0"/>
        <v>B0305XT-1WR2 (3.3 V, 5 V)</v>
      </c>
      <c r="H61" s="6" t="s">
        <v>40</v>
      </c>
      <c r="I61" s="4" t="s">
        <v>348</v>
      </c>
      <c r="J61" s="6" t="s">
        <v>30</v>
      </c>
      <c r="K61" s="4" t="s">
        <v>377</v>
      </c>
      <c r="L61" s="4" t="s">
        <v>379</v>
      </c>
      <c r="M61" s="23" t="s">
        <v>339</v>
      </c>
      <c r="N61" s="4" t="s">
        <v>406</v>
      </c>
      <c r="O61" s="4" t="str">
        <f t="shared" ref="O61:O87" ca="1" si="8">CONCATENATE(LEFT(CELL("имяфайла"), FIND("[",CELL("имяфайла"))-1),"DataSheet\","B_XT-1WR2(MORNSUN).pdf")</f>
        <v>C:\Altium Libraries\Power IC Library\DataSheet\B_XT-1WR2(MORNSUN).pdf</v>
      </c>
      <c r="P61" s="7" t="str">
        <f t="shared" ref="P61:P87" si="9">CONCATENATE("DC-DC Unregulated Single Output Converter ", C61," (",D61,", ",E61,", ",F61,", ",M61,")")</f>
        <v>DC-DC Unregulated Single Output Converter B0305XT-1WR2 (3.3 V, 5 V, 1W, Mornsun)</v>
      </c>
    </row>
    <row r="62" spans="1:16" x14ac:dyDescent="0.3">
      <c r="A62" s="4" t="s">
        <v>351</v>
      </c>
      <c r="B62" s="4" t="s">
        <v>377</v>
      </c>
      <c r="C62" s="4" t="s">
        <v>380</v>
      </c>
      <c r="D62" s="19" t="s">
        <v>17</v>
      </c>
      <c r="E62" s="19" t="s">
        <v>21</v>
      </c>
      <c r="F62" s="4" t="s">
        <v>130</v>
      </c>
      <c r="G62" s="4" t="str">
        <f t="shared" si="0"/>
        <v>B0309XT-1WR2 (3.3 V, 9 V)</v>
      </c>
      <c r="H62" s="6" t="s">
        <v>40</v>
      </c>
      <c r="I62" s="4" t="s">
        <v>348</v>
      </c>
      <c r="J62" s="6" t="s">
        <v>30</v>
      </c>
      <c r="K62" s="4" t="s">
        <v>377</v>
      </c>
      <c r="L62" s="4" t="s">
        <v>380</v>
      </c>
      <c r="M62" s="23" t="s">
        <v>339</v>
      </c>
      <c r="N62" s="4" t="s">
        <v>406</v>
      </c>
      <c r="O62" s="4" t="str">
        <f t="shared" ca="1" si="8"/>
        <v>C:\Altium Libraries\Power IC Library\DataSheet\B_XT-1WR2(MORNSUN).pdf</v>
      </c>
      <c r="P62" s="7" t="str">
        <f t="shared" si="9"/>
        <v>DC-DC Unregulated Single Output Converter B0309XT-1WR2 (3.3 V, 9 V, 1W, Mornsun)</v>
      </c>
    </row>
    <row r="63" spans="1:16" x14ac:dyDescent="0.3">
      <c r="A63" s="4" t="s">
        <v>352</v>
      </c>
      <c r="B63" s="4" t="s">
        <v>377</v>
      </c>
      <c r="C63" s="4" t="s">
        <v>381</v>
      </c>
      <c r="D63" s="19" t="s">
        <v>17</v>
      </c>
      <c r="E63" s="19" t="s">
        <v>22</v>
      </c>
      <c r="F63" s="4" t="s">
        <v>130</v>
      </c>
      <c r="G63" s="4" t="str">
        <f t="shared" si="0"/>
        <v>B0312XT-1WR2 (3.3 V, 12 V)</v>
      </c>
      <c r="H63" s="6" t="s">
        <v>40</v>
      </c>
      <c r="I63" s="4" t="s">
        <v>348</v>
      </c>
      <c r="J63" s="6" t="s">
        <v>30</v>
      </c>
      <c r="K63" s="4" t="s">
        <v>377</v>
      </c>
      <c r="L63" s="4" t="s">
        <v>381</v>
      </c>
      <c r="M63" s="23" t="s">
        <v>339</v>
      </c>
      <c r="N63" s="4" t="s">
        <v>406</v>
      </c>
      <c r="O63" s="4" t="str">
        <f t="shared" ca="1" si="8"/>
        <v>C:\Altium Libraries\Power IC Library\DataSheet\B_XT-1WR2(MORNSUN).pdf</v>
      </c>
      <c r="P63" s="7" t="str">
        <f t="shared" si="9"/>
        <v>DC-DC Unregulated Single Output Converter B0312XT-1WR2 (3.3 V, 12 V, 1W, Mornsun)</v>
      </c>
    </row>
    <row r="64" spans="1:16" x14ac:dyDescent="0.3">
      <c r="A64" s="4" t="s">
        <v>353</v>
      </c>
      <c r="B64" s="4" t="s">
        <v>377</v>
      </c>
      <c r="C64" s="4" t="s">
        <v>382</v>
      </c>
      <c r="D64" s="19" t="s">
        <v>17</v>
      </c>
      <c r="E64" s="19" t="s">
        <v>23</v>
      </c>
      <c r="F64" s="4" t="s">
        <v>130</v>
      </c>
      <c r="G64" s="4" t="str">
        <f t="shared" si="0"/>
        <v>B0315XT-1WR2 (3.3 V, 15 V)</v>
      </c>
      <c r="H64" s="6" t="s">
        <v>40</v>
      </c>
      <c r="I64" s="4" t="s">
        <v>348</v>
      </c>
      <c r="J64" s="6" t="s">
        <v>30</v>
      </c>
      <c r="K64" s="4" t="s">
        <v>377</v>
      </c>
      <c r="L64" s="4" t="s">
        <v>382</v>
      </c>
      <c r="M64" s="23" t="s">
        <v>339</v>
      </c>
      <c r="N64" s="4" t="s">
        <v>406</v>
      </c>
      <c r="O64" s="4" t="str">
        <f t="shared" ca="1" si="8"/>
        <v>C:\Altium Libraries\Power IC Library\DataSheet\B_XT-1WR2(MORNSUN).pdf</v>
      </c>
      <c r="P64" s="7" t="str">
        <f t="shared" si="9"/>
        <v>DC-DC Unregulated Single Output Converter B0315XT-1WR2 (3.3 V, 15 V, 1W, Mornsun)</v>
      </c>
    </row>
    <row r="65" spans="1:16" x14ac:dyDescent="0.3">
      <c r="A65" s="4" t="s">
        <v>354</v>
      </c>
      <c r="B65" s="4" t="s">
        <v>377</v>
      </c>
      <c r="C65" s="4" t="s">
        <v>383</v>
      </c>
      <c r="D65" s="19" t="s">
        <v>17</v>
      </c>
      <c r="E65" s="19" t="s">
        <v>25</v>
      </c>
      <c r="F65" s="4" t="s">
        <v>130</v>
      </c>
      <c r="G65" s="4" t="str">
        <f t="shared" si="0"/>
        <v>B0324XT-1WR2 (3.3 V, 24 V)</v>
      </c>
      <c r="H65" s="6" t="s">
        <v>40</v>
      </c>
      <c r="I65" s="4" t="s">
        <v>348</v>
      </c>
      <c r="J65" s="6" t="s">
        <v>30</v>
      </c>
      <c r="K65" s="4" t="s">
        <v>377</v>
      </c>
      <c r="L65" s="4" t="s">
        <v>383</v>
      </c>
      <c r="M65" s="23" t="s">
        <v>339</v>
      </c>
      <c r="N65" s="4" t="s">
        <v>406</v>
      </c>
      <c r="O65" s="4" t="str">
        <f t="shared" ca="1" si="8"/>
        <v>C:\Altium Libraries\Power IC Library\DataSheet\B_XT-1WR2(MORNSUN).pdf</v>
      </c>
      <c r="P65" s="7" t="str">
        <f t="shared" si="9"/>
        <v>DC-DC Unregulated Single Output Converter B0324XT-1WR2 (3.3 V, 24 V, 1W, Mornsun)</v>
      </c>
    </row>
    <row r="66" spans="1:16" x14ac:dyDescent="0.3">
      <c r="A66" s="4" t="s">
        <v>355</v>
      </c>
      <c r="B66" s="4" t="s">
        <v>377</v>
      </c>
      <c r="C66" s="4" t="s">
        <v>384</v>
      </c>
      <c r="D66" s="19" t="s">
        <v>18</v>
      </c>
      <c r="E66" s="19" t="s">
        <v>17</v>
      </c>
      <c r="F66" s="4" t="s">
        <v>130</v>
      </c>
      <c r="G66" s="4" t="str">
        <f t="shared" si="0"/>
        <v>B0503XT-1WR2 (5 V, 3.3 V)</v>
      </c>
      <c r="H66" s="6" t="s">
        <v>40</v>
      </c>
      <c r="I66" s="4" t="s">
        <v>348</v>
      </c>
      <c r="J66" s="6" t="s">
        <v>30</v>
      </c>
      <c r="K66" s="4" t="s">
        <v>377</v>
      </c>
      <c r="L66" s="4" t="s">
        <v>384</v>
      </c>
      <c r="M66" s="23" t="s">
        <v>339</v>
      </c>
      <c r="N66" s="4" t="s">
        <v>406</v>
      </c>
      <c r="O66" s="4" t="str">
        <f t="shared" ca="1" si="8"/>
        <v>C:\Altium Libraries\Power IC Library\DataSheet\B_XT-1WR2(MORNSUN).pdf</v>
      </c>
      <c r="P66" s="7" t="str">
        <f t="shared" si="9"/>
        <v>DC-DC Unregulated Single Output Converter B0503XT-1WR2 (5 V, 3.3 V, 1W, Mornsun)</v>
      </c>
    </row>
    <row r="67" spans="1:16" x14ac:dyDescent="0.3">
      <c r="A67" s="4" t="s">
        <v>356</v>
      </c>
      <c r="B67" s="4" t="s">
        <v>377</v>
      </c>
      <c r="C67" s="4" t="s">
        <v>385</v>
      </c>
      <c r="D67" s="19" t="s">
        <v>18</v>
      </c>
      <c r="E67" s="19" t="s">
        <v>18</v>
      </c>
      <c r="F67" s="4" t="s">
        <v>130</v>
      </c>
      <c r="G67" s="4" t="str">
        <f t="shared" ref="G67:G87" si="10">CONCATENATE(C67," (",D67,", ",E67,")")</f>
        <v>B0505XT-1WR2 (5 V, 5 V)</v>
      </c>
      <c r="H67" s="6" t="s">
        <v>40</v>
      </c>
      <c r="I67" s="4" t="s">
        <v>348</v>
      </c>
      <c r="J67" s="6" t="s">
        <v>30</v>
      </c>
      <c r="K67" s="4" t="s">
        <v>377</v>
      </c>
      <c r="L67" s="4" t="s">
        <v>385</v>
      </c>
      <c r="M67" s="23" t="s">
        <v>339</v>
      </c>
      <c r="N67" s="4" t="s">
        <v>406</v>
      </c>
      <c r="O67" s="4" t="str">
        <f t="shared" ca="1" si="8"/>
        <v>C:\Altium Libraries\Power IC Library\DataSheet\B_XT-1WR2(MORNSUN).pdf</v>
      </c>
      <c r="P67" s="7" t="str">
        <f t="shared" si="9"/>
        <v>DC-DC Unregulated Single Output Converter B0505XT-1WR2 (5 V, 5 V, 1W, Mornsun)</v>
      </c>
    </row>
    <row r="68" spans="1:16" x14ac:dyDescent="0.3">
      <c r="A68" s="4" t="s">
        <v>357</v>
      </c>
      <c r="B68" s="4" t="s">
        <v>377</v>
      </c>
      <c r="C68" s="4" t="s">
        <v>386</v>
      </c>
      <c r="D68" s="19" t="s">
        <v>18</v>
      </c>
      <c r="E68" s="19" t="s">
        <v>19</v>
      </c>
      <c r="F68" s="4" t="s">
        <v>130</v>
      </c>
      <c r="G68" s="4" t="str">
        <f t="shared" si="10"/>
        <v>B0506XT-1WR2 (5 V, 6 V)</v>
      </c>
      <c r="H68" s="6" t="s">
        <v>40</v>
      </c>
      <c r="I68" s="4" t="s">
        <v>348</v>
      </c>
      <c r="J68" s="6" t="s">
        <v>30</v>
      </c>
      <c r="K68" s="4" t="s">
        <v>377</v>
      </c>
      <c r="L68" s="4" t="s">
        <v>386</v>
      </c>
      <c r="M68" s="23" t="s">
        <v>339</v>
      </c>
      <c r="N68" s="4" t="s">
        <v>406</v>
      </c>
      <c r="O68" s="4" t="str">
        <f t="shared" ca="1" si="8"/>
        <v>C:\Altium Libraries\Power IC Library\DataSheet\B_XT-1WR2(MORNSUN).pdf</v>
      </c>
      <c r="P68" s="7" t="str">
        <f t="shared" si="9"/>
        <v>DC-DC Unregulated Single Output Converter B0506XT-1WR2 (5 V, 6 V, 1W, Mornsun)</v>
      </c>
    </row>
    <row r="69" spans="1:16" x14ac:dyDescent="0.3">
      <c r="A69" s="4" t="s">
        <v>358</v>
      </c>
      <c r="B69" s="4" t="s">
        <v>377</v>
      </c>
      <c r="C69" s="4" t="s">
        <v>387</v>
      </c>
      <c r="D69" s="19" t="s">
        <v>18</v>
      </c>
      <c r="E69" s="19" t="s">
        <v>21</v>
      </c>
      <c r="F69" s="4" t="s">
        <v>130</v>
      </c>
      <c r="G69" s="4" t="str">
        <f t="shared" si="10"/>
        <v>B0509XT-1WR2 (5 V, 9 V)</v>
      </c>
      <c r="H69" s="6" t="s">
        <v>40</v>
      </c>
      <c r="I69" s="4" t="s">
        <v>348</v>
      </c>
      <c r="J69" s="6" t="s">
        <v>30</v>
      </c>
      <c r="K69" s="4" t="s">
        <v>377</v>
      </c>
      <c r="L69" s="4" t="s">
        <v>387</v>
      </c>
      <c r="M69" s="23" t="s">
        <v>339</v>
      </c>
      <c r="N69" s="4" t="s">
        <v>406</v>
      </c>
      <c r="O69" s="4" t="str">
        <f t="shared" ca="1" si="8"/>
        <v>C:\Altium Libraries\Power IC Library\DataSheet\B_XT-1WR2(MORNSUN).pdf</v>
      </c>
      <c r="P69" s="7" t="str">
        <f t="shared" si="9"/>
        <v>DC-DC Unregulated Single Output Converter B0509XT-1WR2 (5 V, 9 V, 1W, Mornsun)</v>
      </c>
    </row>
    <row r="70" spans="1:16" x14ac:dyDescent="0.3">
      <c r="A70" s="4" t="s">
        <v>359</v>
      </c>
      <c r="B70" s="4" t="s">
        <v>377</v>
      </c>
      <c r="C70" s="4" t="s">
        <v>388</v>
      </c>
      <c r="D70" s="19" t="s">
        <v>18</v>
      </c>
      <c r="E70" s="19" t="s">
        <v>22</v>
      </c>
      <c r="F70" s="4" t="s">
        <v>130</v>
      </c>
      <c r="G70" s="4" t="str">
        <f t="shared" si="10"/>
        <v>B0512XT-1WR2 (5 V, 12 V)</v>
      </c>
      <c r="H70" s="6" t="s">
        <v>40</v>
      </c>
      <c r="I70" s="4" t="s">
        <v>348</v>
      </c>
      <c r="J70" s="6" t="s">
        <v>30</v>
      </c>
      <c r="K70" s="4" t="s">
        <v>377</v>
      </c>
      <c r="L70" s="4" t="s">
        <v>388</v>
      </c>
      <c r="M70" s="23" t="s">
        <v>339</v>
      </c>
      <c r="N70" s="4" t="s">
        <v>406</v>
      </c>
      <c r="O70" s="4" t="str">
        <f t="shared" ca="1" si="8"/>
        <v>C:\Altium Libraries\Power IC Library\DataSheet\B_XT-1WR2(MORNSUN).pdf</v>
      </c>
      <c r="P70" s="7" t="str">
        <f t="shared" si="9"/>
        <v>DC-DC Unregulated Single Output Converter B0512XT-1WR2 (5 V, 12 V, 1W, Mornsun)</v>
      </c>
    </row>
    <row r="71" spans="1:16" x14ac:dyDescent="0.3">
      <c r="A71" s="4" t="s">
        <v>360</v>
      </c>
      <c r="B71" s="4" t="s">
        <v>377</v>
      </c>
      <c r="C71" s="4" t="s">
        <v>389</v>
      </c>
      <c r="D71" s="19" t="s">
        <v>18</v>
      </c>
      <c r="E71" s="19" t="s">
        <v>23</v>
      </c>
      <c r="F71" s="4" t="s">
        <v>130</v>
      </c>
      <c r="G71" s="4" t="str">
        <f t="shared" si="10"/>
        <v>B0515XT-1WR2 (5 V, 15 V)</v>
      </c>
      <c r="H71" s="6" t="s">
        <v>40</v>
      </c>
      <c r="I71" s="4" t="s">
        <v>348</v>
      </c>
      <c r="J71" s="6" t="s">
        <v>30</v>
      </c>
      <c r="K71" s="4" t="s">
        <v>377</v>
      </c>
      <c r="L71" s="4" t="s">
        <v>389</v>
      </c>
      <c r="M71" s="23" t="s">
        <v>339</v>
      </c>
      <c r="N71" s="4" t="s">
        <v>406</v>
      </c>
      <c r="O71" s="4" t="str">
        <f t="shared" ca="1" si="8"/>
        <v>C:\Altium Libraries\Power IC Library\DataSheet\B_XT-1WR2(MORNSUN).pdf</v>
      </c>
      <c r="P71" s="7" t="str">
        <f t="shared" si="9"/>
        <v>DC-DC Unregulated Single Output Converter B0515XT-1WR2 (5 V, 15 V, 1W, Mornsun)</v>
      </c>
    </row>
    <row r="72" spans="1:16" x14ac:dyDescent="0.3">
      <c r="A72" s="4" t="s">
        <v>361</v>
      </c>
      <c r="B72" s="4" t="s">
        <v>377</v>
      </c>
      <c r="C72" s="4" t="s">
        <v>390</v>
      </c>
      <c r="D72" s="19" t="s">
        <v>18</v>
      </c>
      <c r="E72" s="19" t="s">
        <v>25</v>
      </c>
      <c r="F72" s="4" t="s">
        <v>130</v>
      </c>
      <c r="G72" s="4" t="str">
        <f t="shared" si="10"/>
        <v>B0524XT-1WR2 (5 V, 24 V)</v>
      </c>
      <c r="H72" s="6" t="s">
        <v>40</v>
      </c>
      <c r="I72" s="4" t="s">
        <v>348</v>
      </c>
      <c r="J72" s="6" t="s">
        <v>30</v>
      </c>
      <c r="K72" s="4" t="s">
        <v>377</v>
      </c>
      <c r="L72" s="4" t="s">
        <v>390</v>
      </c>
      <c r="M72" s="23" t="s">
        <v>339</v>
      </c>
      <c r="N72" s="4" t="s">
        <v>406</v>
      </c>
      <c r="O72" s="4" t="str">
        <f t="shared" ca="1" si="8"/>
        <v>C:\Altium Libraries\Power IC Library\DataSheet\B_XT-1WR2(MORNSUN).pdf</v>
      </c>
      <c r="P72" s="7" t="str">
        <f t="shared" si="9"/>
        <v>DC-DC Unregulated Single Output Converter B0524XT-1WR2 (5 V, 24 V, 1W, Mornsun)</v>
      </c>
    </row>
    <row r="73" spans="1:16" x14ac:dyDescent="0.3">
      <c r="A73" s="4" t="s">
        <v>362</v>
      </c>
      <c r="B73" s="4" t="s">
        <v>377</v>
      </c>
      <c r="C73" s="4" t="s">
        <v>391</v>
      </c>
      <c r="D73" s="19" t="s">
        <v>22</v>
      </c>
      <c r="E73" s="19" t="s">
        <v>17</v>
      </c>
      <c r="F73" s="4" t="s">
        <v>130</v>
      </c>
      <c r="G73" s="4" t="str">
        <f t="shared" si="10"/>
        <v>B1203XT-1WR2 (12 V, 3.3 V)</v>
      </c>
      <c r="H73" s="6" t="s">
        <v>40</v>
      </c>
      <c r="I73" s="4" t="s">
        <v>348</v>
      </c>
      <c r="J73" s="6" t="s">
        <v>30</v>
      </c>
      <c r="K73" s="4" t="s">
        <v>377</v>
      </c>
      <c r="L73" s="4" t="s">
        <v>391</v>
      </c>
      <c r="M73" s="23" t="s">
        <v>339</v>
      </c>
      <c r="N73" s="4" t="s">
        <v>406</v>
      </c>
      <c r="O73" s="4" t="str">
        <f t="shared" ca="1" si="8"/>
        <v>C:\Altium Libraries\Power IC Library\DataSheet\B_XT-1WR2(MORNSUN).pdf</v>
      </c>
      <c r="P73" s="7" t="str">
        <f t="shared" si="9"/>
        <v>DC-DC Unregulated Single Output Converter B1203XT-1WR2 (12 V, 3.3 V, 1W, Mornsun)</v>
      </c>
    </row>
    <row r="74" spans="1:16" x14ac:dyDescent="0.3">
      <c r="A74" s="4" t="s">
        <v>363</v>
      </c>
      <c r="B74" s="4" t="s">
        <v>377</v>
      </c>
      <c r="C74" s="4" t="s">
        <v>392</v>
      </c>
      <c r="D74" s="19" t="s">
        <v>22</v>
      </c>
      <c r="E74" s="19" t="s">
        <v>18</v>
      </c>
      <c r="F74" s="4" t="s">
        <v>130</v>
      </c>
      <c r="G74" s="4" t="str">
        <f t="shared" si="10"/>
        <v>B1205XT-1WR2 (12 V, 5 V)</v>
      </c>
      <c r="H74" s="6" t="s">
        <v>40</v>
      </c>
      <c r="I74" s="4" t="s">
        <v>348</v>
      </c>
      <c r="J74" s="6" t="s">
        <v>30</v>
      </c>
      <c r="K74" s="4" t="s">
        <v>377</v>
      </c>
      <c r="L74" s="4" t="s">
        <v>392</v>
      </c>
      <c r="M74" s="23" t="s">
        <v>339</v>
      </c>
      <c r="N74" s="4" t="s">
        <v>406</v>
      </c>
      <c r="O74" s="4" t="str">
        <f t="shared" ca="1" si="8"/>
        <v>C:\Altium Libraries\Power IC Library\DataSheet\B_XT-1WR2(MORNSUN).pdf</v>
      </c>
      <c r="P74" s="7" t="str">
        <f t="shared" si="9"/>
        <v>DC-DC Unregulated Single Output Converter B1205XT-1WR2 (12 V, 5 V, 1W, Mornsun)</v>
      </c>
    </row>
    <row r="75" spans="1:16" x14ac:dyDescent="0.3">
      <c r="A75" s="4" t="s">
        <v>364</v>
      </c>
      <c r="B75" s="4" t="s">
        <v>377</v>
      </c>
      <c r="C75" s="4" t="s">
        <v>393</v>
      </c>
      <c r="D75" s="19" t="s">
        <v>22</v>
      </c>
      <c r="E75" s="19" t="s">
        <v>21</v>
      </c>
      <c r="F75" s="4" t="s">
        <v>130</v>
      </c>
      <c r="G75" s="4" t="str">
        <f t="shared" si="10"/>
        <v>B1209XT-1WR2 (12 V, 9 V)</v>
      </c>
      <c r="H75" s="6" t="s">
        <v>40</v>
      </c>
      <c r="I75" s="4" t="s">
        <v>348</v>
      </c>
      <c r="J75" s="6" t="s">
        <v>30</v>
      </c>
      <c r="K75" s="4" t="s">
        <v>377</v>
      </c>
      <c r="L75" s="4" t="s">
        <v>393</v>
      </c>
      <c r="M75" s="23" t="s">
        <v>339</v>
      </c>
      <c r="N75" s="4" t="s">
        <v>406</v>
      </c>
      <c r="O75" s="4" t="str">
        <f t="shared" ca="1" si="8"/>
        <v>C:\Altium Libraries\Power IC Library\DataSheet\B_XT-1WR2(MORNSUN).pdf</v>
      </c>
      <c r="P75" s="7" t="str">
        <f t="shared" si="9"/>
        <v>DC-DC Unregulated Single Output Converter B1209XT-1WR2 (12 V, 9 V, 1W, Mornsun)</v>
      </c>
    </row>
    <row r="76" spans="1:16" x14ac:dyDescent="0.3">
      <c r="A76" s="4" t="s">
        <v>365</v>
      </c>
      <c r="B76" s="4" t="s">
        <v>377</v>
      </c>
      <c r="C76" s="4" t="s">
        <v>394</v>
      </c>
      <c r="D76" s="19" t="s">
        <v>22</v>
      </c>
      <c r="E76" s="19" t="s">
        <v>22</v>
      </c>
      <c r="F76" s="4" t="s">
        <v>130</v>
      </c>
      <c r="G76" s="4" t="str">
        <f t="shared" si="10"/>
        <v>B1212XT-1WR2 (12 V, 12 V)</v>
      </c>
      <c r="H76" s="6" t="s">
        <v>40</v>
      </c>
      <c r="I76" s="4" t="s">
        <v>348</v>
      </c>
      <c r="J76" s="6" t="s">
        <v>30</v>
      </c>
      <c r="K76" s="4" t="s">
        <v>377</v>
      </c>
      <c r="L76" s="4" t="s">
        <v>394</v>
      </c>
      <c r="M76" s="23" t="s">
        <v>339</v>
      </c>
      <c r="N76" s="4" t="s">
        <v>406</v>
      </c>
      <c r="O76" s="4" t="str">
        <f t="shared" ca="1" si="8"/>
        <v>C:\Altium Libraries\Power IC Library\DataSheet\B_XT-1WR2(MORNSUN).pdf</v>
      </c>
      <c r="P76" s="7" t="str">
        <f t="shared" si="9"/>
        <v>DC-DC Unregulated Single Output Converter B1212XT-1WR2 (12 V, 12 V, 1W, Mornsun)</v>
      </c>
    </row>
    <row r="77" spans="1:16" x14ac:dyDescent="0.3">
      <c r="A77" s="4" t="s">
        <v>366</v>
      </c>
      <c r="B77" s="4" t="s">
        <v>377</v>
      </c>
      <c r="C77" s="4" t="s">
        <v>395</v>
      </c>
      <c r="D77" s="19" t="s">
        <v>22</v>
      </c>
      <c r="E77" s="19" t="s">
        <v>23</v>
      </c>
      <c r="F77" s="4" t="s">
        <v>130</v>
      </c>
      <c r="G77" s="4" t="str">
        <f t="shared" si="10"/>
        <v>B1215XT-1WR2 (12 V, 15 V)</v>
      </c>
      <c r="H77" s="6" t="s">
        <v>40</v>
      </c>
      <c r="I77" s="4" t="s">
        <v>348</v>
      </c>
      <c r="J77" s="6" t="s">
        <v>30</v>
      </c>
      <c r="K77" s="4" t="s">
        <v>377</v>
      </c>
      <c r="L77" s="4" t="s">
        <v>395</v>
      </c>
      <c r="M77" s="23" t="s">
        <v>339</v>
      </c>
      <c r="N77" s="4" t="s">
        <v>406</v>
      </c>
      <c r="O77" s="4" t="str">
        <f t="shared" ca="1" si="8"/>
        <v>C:\Altium Libraries\Power IC Library\DataSheet\B_XT-1WR2(MORNSUN).pdf</v>
      </c>
      <c r="P77" s="7" t="str">
        <f t="shared" si="9"/>
        <v>DC-DC Unregulated Single Output Converter B1215XT-1WR2 (12 V, 15 V, 1W, Mornsun)</v>
      </c>
    </row>
    <row r="78" spans="1:16" x14ac:dyDescent="0.3">
      <c r="A78" s="4" t="s">
        <v>367</v>
      </c>
      <c r="B78" s="4" t="s">
        <v>377</v>
      </c>
      <c r="C78" s="4" t="s">
        <v>396</v>
      </c>
      <c r="D78" s="19" t="s">
        <v>22</v>
      </c>
      <c r="E78" s="19" t="s">
        <v>25</v>
      </c>
      <c r="F78" s="4" t="s">
        <v>130</v>
      </c>
      <c r="G78" s="4" t="str">
        <f t="shared" si="10"/>
        <v>B1224XT-1WR2 (12 V, 24 V)</v>
      </c>
      <c r="H78" s="6" t="s">
        <v>40</v>
      </c>
      <c r="I78" s="4" t="s">
        <v>348</v>
      </c>
      <c r="J78" s="6" t="s">
        <v>30</v>
      </c>
      <c r="K78" s="4" t="s">
        <v>377</v>
      </c>
      <c r="L78" s="4" t="s">
        <v>396</v>
      </c>
      <c r="M78" s="23" t="s">
        <v>339</v>
      </c>
      <c r="N78" s="4" t="s">
        <v>406</v>
      </c>
      <c r="O78" s="4" t="str">
        <f t="shared" ca="1" si="8"/>
        <v>C:\Altium Libraries\Power IC Library\DataSheet\B_XT-1WR2(MORNSUN).pdf</v>
      </c>
      <c r="P78" s="7" t="str">
        <f t="shared" si="9"/>
        <v>DC-DC Unregulated Single Output Converter B1224XT-1WR2 (12 V, 24 V, 1W, Mornsun)</v>
      </c>
    </row>
    <row r="79" spans="1:16" x14ac:dyDescent="0.3">
      <c r="A79" s="4" t="s">
        <v>368</v>
      </c>
      <c r="B79" s="4" t="s">
        <v>377</v>
      </c>
      <c r="C79" s="4" t="s">
        <v>397</v>
      </c>
      <c r="D79" s="19" t="s">
        <v>23</v>
      </c>
      <c r="E79" s="19" t="s">
        <v>18</v>
      </c>
      <c r="F79" s="4" t="s">
        <v>130</v>
      </c>
      <c r="G79" s="4" t="str">
        <f t="shared" si="10"/>
        <v>B1505XT-1WR2 (15 V, 5 V)</v>
      </c>
      <c r="H79" s="6" t="s">
        <v>40</v>
      </c>
      <c r="I79" s="4" t="s">
        <v>348</v>
      </c>
      <c r="J79" s="6" t="s">
        <v>30</v>
      </c>
      <c r="K79" s="4" t="s">
        <v>377</v>
      </c>
      <c r="L79" s="4" t="s">
        <v>397</v>
      </c>
      <c r="M79" s="23" t="s">
        <v>339</v>
      </c>
      <c r="N79" s="4" t="s">
        <v>406</v>
      </c>
      <c r="O79" s="4" t="str">
        <f t="shared" ca="1" si="8"/>
        <v>C:\Altium Libraries\Power IC Library\DataSheet\B_XT-1WR2(MORNSUN).pdf</v>
      </c>
      <c r="P79" s="7" t="str">
        <f t="shared" si="9"/>
        <v>DC-DC Unregulated Single Output Converter B1505XT-1WR2 (15 V, 5 V, 1W, Mornsun)</v>
      </c>
    </row>
    <row r="80" spans="1:16" x14ac:dyDescent="0.3">
      <c r="A80" s="4" t="s">
        <v>369</v>
      </c>
      <c r="B80" s="4" t="s">
        <v>377</v>
      </c>
      <c r="C80" s="4" t="s">
        <v>398</v>
      </c>
      <c r="D80" s="19" t="s">
        <v>23</v>
      </c>
      <c r="E80" s="19" t="s">
        <v>21</v>
      </c>
      <c r="F80" s="4" t="s">
        <v>130</v>
      </c>
      <c r="G80" s="4" t="str">
        <f t="shared" si="10"/>
        <v>B1509XT-1WR2 (15 V, 9 V)</v>
      </c>
      <c r="H80" s="6" t="s">
        <v>40</v>
      </c>
      <c r="I80" s="4" t="s">
        <v>348</v>
      </c>
      <c r="J80" s="6" t="s">
        <v>30</v>
      </c>
      <c r="K80" s="4" t="s">
        <v>377</v>
      </c>
      <c r="L80" s="4" t="s">
        <v>398</v>
      </c>
      <c r="M80" s="23" t="s">
        <v>339</v>
      </c>
      <c r="N80" s="4" t="s">
        <v>406</v>
      </c>
      <c r="O80" s="4" t="str">
        <f t="shared" ca="1" si="8"/>
        <v>C:\Altium Libraries\Power IC Library\DataSheet\B_XT-1WR2(MORNSUN).pdf</v>
      </c>
      <c r="P80" s="7" t="str">
        <f t="shared" si="9"/>
        <v>DC-DC Unregulated Single Output Converter B1509XT-1WR2 (15 V, 9 V, 1W, Mornsun)</v>
      </c>
    </row>
    <row r="81" spans="1:16" x14ac:dyDescent="0.3">
      <c r="A81" s="4" t="s">
        <v>370</v>
      </c>
      <c r="B81" s="4" t="s">
        <v>377</v>
      </c>
      <c r="C81" s="4" t="s">
        <v>399</v>
      </c>
      <c r="D81" s="19" t="s">
        <v>23</v>
      </c>
      <c r="E81" s="19" t="s">
        <v>23</v>
      </c>
      <c r="F81" s="4" t="s">
        <v>130</v>
      </c>
      <c r="G81" s="4" t="str">
        <f t="shared" si="10"/>
        <v>B1515XT-1WR2 (15 V, 15 V)</v>
      </c>
      <c r="H81" s="6" t="s">
        <v>40</v>
      </c>
      <c r="I81" s="4" t="s">
        <v>348</v>
      </c>
      <c r="J81" s="6" t="s">
        <v>30</v>
      </c>
      <c r="K81" s="4" t="s">
        <v>377</v>
      </c>
      <c r="L81" s="4" t="s">
        <v>399</v>
      </c>
      <c r="M81" s="23" t="s">
        <v>339</v>
      </c>
      <c r="N81" s="4" t="s">
        <v>406</v>
      </c>
      <c r="O81" s="4" t="str">
        <f t="shared" ca="1" si="8"/>
        <v>C:\Altium Libraries\Power IC Library\DataSheet\B_XT-1WR2(MORNSUN).pdf</v>
      </c>
      <c r="P81" s="7" t="str">
        <f t="shared" si="9"/>
        <v>DC-DC Unregulated Single Output Converter B1515XT-1WR2 (15 V, 15 V, 1W, Mornsun)</v>
      </c>
    </row>
    <row r="82" spans="1:16" x14ac:dyDescent="0.3">
      <c r="A82" s="4" t="s">
        <v>371</v>
      </c>
      <c r="B82" s="4" t="s">
        <v>377</v>
      </c>
      <c r="C82" s="4" t="s">
        <v>400</v>
      </c>
      <c r="D82" s="19" t="s">
        <v>25</v>
      </c>
      <c r="E82" s="19" t="s">
        <v>17</v>
      </c>
      <c r="F82" s="4" t="s">
        <v>130</v>
      </c>
      <c r="G82" s="4" t="str">
        <f t="shared" si="10"/>
        <v>B2403XT-1WR2 (24 V, 3.3 V)</v>
      </c>
      <c r="H82" s="6" t="s">
        <v>40</v>
      </c>
      <c r="I82" s="4" t="s">
        <v>348</v>
      </c>
      <c r="J82" s="6" t="s">
        <v>30</v>
      </c>
      <c r="K82" s="4" t="s">
        <v>377</v>
      </c>
      <c r="L82" s="4" t="s">
        <v>400</v>
      </c>
      <c r="M82" s="23" t="s">
        <v>339</v>
      </c>
      <c r="N82" s="4" t="s">
        <v>406</v>
      </c>
      <c r="O82" s="4" t="str">
        <f t="shared" ca="1" si="8"/>
        <v>C:\Altium Libraries\Power IC Library\DataSheet\B_XT-1WR2(MORNSUN).pdf</v>
      </c>
      <c r="P82" s="7" t="str">
        <f t="shared" si="9"/>
        <v>DC-DC Unregulated Single Output Converter B2403XT-1WR2 (24 V, 3.3 V, 1W, Mornsun)</v>
      </c>
    </row>
    <row r="83" spans="1:16" x14ac:dyDescent="0.3">
      <c r="A83" s="4" t="s">
        <v>372</v>
      </c>
      <c r="B83" s="4" t="s">
        <v>377</v>
      </c>
      <c r="C83" s="4" t="s">
        <v>401</v>
      </c>
      <c r="D83" s="19" t="s">
        <v>25</v>
      </c>
      <c r="E83" s="19" t="s">
        <v>18</v>
      </c>
      <c r="F83" s="4" t="s">
        <v>130</v>
      </c>
      <c r="G83" s="4" t="str">
        <f t="shared" si="10"/>
        <v>B2405XT-1WR2 (24 V, 5 V)</v>
      </c>
      <c r="H83" s="6" t="s">
        <v>40</v>
      </c>
      <c r="I83" s="4" t="s">
        <v>348</v>
      </c>
      <c r="J83" s="6" t="s">
        <v>30</v>
      </c>
      <c r="K83" s="4" t="s">
        <v>377</v>
      </c>
      <c r="L83" s="4" t="s">
        <v>401</v>
      </c>
      <c r="M83" s="23" t="s">
        <v>339</v>
      </c>
      <c r="N83" s="4" t="s">
        <v>406</v>
      </c>
      <c r="O83" s="4" t="str">
        <f t="shared" ca="1" si="8"/>
        <v>C:\Altium Libraries\Power IC Library\DataSheet\B_XT-1WR2(MORNSUN).pdf</v>
      </c>
      <c r="P83" s="7" t="str">
        <f t="shared" si="9"/>
        <v>DC-DC Unregulated Single Output Converter B2405XT-1WR2 (24 V, 5 V, 1W, Mornsun)</v>
      </c>
    </row>
    <row r="84" spans="1:16" x14ac:dyDescent="0.3">
      <c r="A84" s="4" t="s">
        <v>373</v>
      </c>
      <c r="B84" s="4" t="s">
        <v>377</v>
      </c>
      <c r="C84" s="4" t="s">
        <v>402</v>
      </c>
      <c r="D84" s="19" t="s">
        <v>25</v>
      </c>
      <c r="E84" s="19" t="s">
        <v>21</v>
      </c>
      <c r="F84" s="4" t="s">
        <v>130</v>
      </c>
      <c r="G84" s="4" t="str">
        <f t="shared" si="10"/>
        <v>B2409XT-1WR2 (24 V, 9 V)</v>
      </c>
      <c r="H84" s="6" t="s">
        <v>40</v>
      </c>
      <c r="I84" s="4" t="s">
        <v>348</v>
      </c>
      <c r="J84" s="6" t="s">
        <v>30</v>
      </c>
      <c r="K84" s="4" t="s">
        <v>377</v>
      </c>
      <c r="L84" s="4" t="s">
        <v>402</v>
      </c>
      <c r="M84" s="23" t="s">
        <v>339</v>
      </c>
      <c r="N84" s="4" t="s">
        <v>406</v>
      </c>
      <c r="O84" s="4" t="str">
        <f t="shared" ca="1" si="8"/>
        <v>C:\Altium Libraries\Power IC Library\DataSheet\B_XT-1WR2(MORNSUN).pdf</v>
      </c>
      <c r="P84" s="7" t="str">
        <f t="shared" si="9"/>
        <v>DC-DC Unregulated Single Output Converter B2409XT-1WR2 (24 V, 9 V, 1W, Mornsun)</v>
      </c>
    </row>
    <row r="85" spans="1:16" x14ac:dyDescent="0.3">
      <c r="A85" s="4" t="s">
        <v>374</v>
      </c>
      <c r="B85" s="4" t="s">
        <v>377</v>
      </c>
      <c r="C85" s="4" t="s">
        <v>403</v>
      </c>
      <c r="D85" s="19" t="s">
        <v>25</v>
      </c>
      <c r="E85" s="19" t="s">
        <v>22</v>
      </c>
      <c r="F85" s="4" t="s">
        <v>130</v>
      </c>
      <c r="G85" s="4" t="str">
        <f t="shared" si="10"/>
        <v>B2412XT-1WR2 (24 V, 12 V)</v>
      </c>
      <c r="H85" s="6" t="s">
        <v>40</v>
      </c>
      <c r="I85" s="4" t="s">
        <v>348</v>
      </c>
      <c r="J85" s="6" t="s">
        <v>30</v>
      </c>
      <c r="K85" s="4" t="s">
        <v>377</v>
      </c>
      <c r="L85" s="4" t="s">
        <v>403</v>
      </c>
      <c r="M85" s="23" t="s">
        <v>339</v>
      </c>
      <c r="N85" s="4" t="s">
        <v>406</v>
      </c>
      <c r="O85" s="4" t="str">
        <f t="shared" ca="1" si="8"/>
        <v>C:\Altium Libraries\Power IC Library\DataSheet\B_XT-1WR2(MORNSUN).pdf</v>
      </c>
      <c r="P85" s="7" t="str">
        <f t="shared" si="9"/>
        <v>DC-DC Unregulated Single Output Converter B2412XT-1WR2 (24 V, 12 V, 1W, Mornsun)</v>
      </c>
    </row>
    <row r="86" spans="1:16" x14ac:dyDescent="0.3">
      <c r="A86" s="4" t="s">
        <v>375</v>
      </c>
      <c r="B86" s="4" t="s">
        <v>377</v>
      </c>
      <c r="C86" s="4" t="s">
        <v>404</v>
      </c>
      <c r="D86" s="19" t="s">
        <v>25</v>
      </c>
      <c r="E86" s="19" t="s">
        <v>23</v>
      </c>
      <c r="F86" s="4" t="s">
        <v>130</v>
      </c>
      <c r="G86" s="4" t="str">
        <f t="shared" si="10"/>
        <v>B2415XT-1WR2 (24 V, 15 V)</v>
      </c>
      <c r="H86" s="6" t="s">
        <v>40</v>
      </c>
      <c r="I86" s="4" t="s">
        <v>348</v>
      </c>
      <c r="J86" s="6" t="s">
        <v>30</v>
      </c>
      <c r="K86" s="4" t="s">
        <v>377</v>
      </c>
      <c r="L86" s="4" t="s">
        <v>404</v>
      </c>
      <c r="M86" s="23" t="s">
        <v>339</v>
      </c>
      <c r="N86" s="4" t="s">
        <v>406</v>
      </c>
      <c r="O86" s="4" t="str">
        <f t="shared" ca="1" si="8"/>
        <v>C:\Altium Libraries\Power IC Library\DataSheet\B_XT-1WR2(MORNSUN).pdf</v>
      </c>
      <c r="P86" s="7" t="str">
        <f t="shared" si="9"/>
        <v>DC-DC Unregulated Single Output Converter B2415XT-1WR2 (24 V, 15 V, 1W, Mornsun)</v>
      </c>
    </row>
    <row r="87" spans="1:16" x14ac:dyDescent="0.3">
      <c r="A87" s="4" t="s">
        <v>376</v>
      </c>
      <c r="B87" s="4" t="s">
        <v>377</v>
      </c>
      <c r="C87" s="4" t="s">
        <v>405</v>
      </c>
      <c r="D87" s="19" t="s">
        <v>25</v>
      </c>
      <c r="E87" s="19" t="s">
        <v>25</v>
      </c>
      <c r="F87" s="4" t="s">
        <v>130</v>
      </c>
      <c r="G87" s="4" t="str">
        <f t="shared" si="10"/>
        <v>B2424XT-1WR2 (24 V, 24 V)</v>
      </c>
      <c r="H87" s="6" t="s">
        <v>40</v>
      </c>
      <c r="I87" s="4" t="s">
        <v>348</v>
      </c>
      <c r="J87" s="6" t="s">
        <v>30</v>
      </c>
      <c r="K87" s="4" t="s">
        <v>377</v>
      </c>
      <c r="L87" s="4" t="s">
        <v>405</v>
      </c>
      <c r="M87" s="23" t="s">
        <v>339</v>
      </c>
      <c r="N87" s="4" t="s">
        <v>406</v>
      </c>
      <c r="O87" s="4" t="str">
        <f t="shared" ca="1" si="8"/>
        <v>C:\Altium Libraries\Power IC Library\DataSheet\B_XT-1WR2(MORNSUN).pdf</v>
      </c>
      <c r="P87" s="7" t="str">
        <f t="shared" si="9"/>
        <v>DC-DC Unregulated Single Output Converter B2424XT-1WR2 (24 V, 24 V, 1W, Mornsun)</v>
      </c>
    </row>
    <row r="88" spans="1:16" x14ac:dyDescent="0.3">
      <c r="A88" s="12"/>
      <c r="B88" s="9"/>
      <c r="C88" s="9"/>
      <c r="D88" s="9"/>
      <c r="E88" s="12"/>
      <c r="F88" s="12"/>
      <c r="G88" s="9"/>
      <c r="H88" s="12"/>
      <c r="I88" s="12"/>
      <c r="J88" s="12"/>
      <c r="K88" s="12"/>
      <c r="L88" s="12"/>
      <c r="M88" s="12"/>
      <c r="N88" s="9"/>
      <c r="O88" s="12"/>
      <c r="P88" s="10"/>
    </row>
    <row r="89" spans="1:16" x14ac:dyDescent="0.3">
      <c r="A89" s="4" t="s">
        <v>445</v>
      </c>
      <c r="B89" s="4" t="s">
        <v>446</v>
      </c>
      <c r="C89" s="4" t="s">
        <v>447</v>
      </c>
      <c r="D89" s="19" t="s">
        <v>25</v>
      </c>
      <c r="E89" s="19" t="s">
        <v>195</v>
      </c>
      <c r="F89" s="4" t="s">
        <v>130</v>
      </c>
      <c r="G89" s="4" t="str">
        <f t="shared" ref="G89" si="11">CONCATENATE(C89," (",D89,", ",E89,")")</f>
        <v>TM1E-2412D (24 V, ±12 V)</v>
      </c>
      <c r="H89" s="6" t="s">
        <v>40</v>
      </c>
      <c r="I89" s="4" t="s">
        <v>347</v>
      </c>
      <c r="J89" s="6" t="s">
        <v>30</v>
      </c>
      <c r="K89" s="4" t="s">
        <v>449</v>
      </c>
      <c r="L89" s="4" t="s">
        <v>447</v>
      </c>
      <c r="M89" s="26" t="s">
        <v>448</v>
      </c>
      <c r="N89" s="4" t="s">
        <v>132</v>
      </c>
      <c r="O89" s="4" t="str">
        <f ca="1">CONCATENATE(LEFT(CELL("имяфайла"), FIND("[",CELL("имяфайла"))-1),"DataSheet\","TM1(2)E (Witok).pdf")</f>
        <v>C:\Altium Libraries\Power IC Library\DataSheet\TM1(2)E (Witok).pdf</v>
      </c>
      <c r="P89" s="7" t="str">
        <f t="shared" ref="P89" si="12">CONCATENATE("DC-DC Unregulated Single Output Converter ", C89," (",D89,", ",E89,", ",F89,", ",M89,")")</f>
        <v>DC-DC Unregulated Single Output Converter TM1E-2412D (24 V, ±12 V, 1W, Witok)</v>
      </c>
    </row>
    <row r="90" spans="1:16" x14ac:dyDescent="0.3">
      <c r="A90" s="4"/>
    </row>
    <row r="91" spans="1:16" x14ac:dyDescent="0.3">
      <c r="A91" s="4"/>
    </row>
    <row r="92" spans="1:16" x14ac:dyDescent="0.3">
      <c r="A92" s="4"/>
    </row>
    <row r="93" spans="1:16" x14ac:dyDescent="0.3">
      <c r="A93" s="4"/>
    </row>
    <row r="94" spans="1:16" x14ac:dyDescent="0.3">
      <c r="A9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selection activeCell="C10" sqref="C10"/>
    </sheetView>
  </sheetViews>
  <sheetFormatPr defaultRowHeight="14.4" x14ac:dyDescent="0.3"/>
  <cols>
    <col min="1" max="1" width="8.109375" bestFit="1" customWidth="1"/>
    <col min="2" max="2" width="9.44140625" bestFit="1" customWidth="1"/>
    <col min="3" max="3" width="23.109375" bestFit="1" customWidth="1"/>
    <col min="4" max="4" width="24.33203125" bestFit="1" customWidth="1"/>
    <col min="5" max="5" width="11.44140625" bestFit="1" customWidth="1"/>
    <col min="6" max="6" width="24.109375" bestFit="1" customWidth="1"/>
    <col min="7" max="7" width="15.6640625" bestFit="1" customWidth="1"/>
    <col min="8" max="8" width="16.88671875" bestFit="1" customWidth="1"/>
    <col min="9" max="9" width="11.77734375" bestFit="1" customWidth="1"/>
    <col min="10" max="10" width="46.21875" bestFit="1" customWidth="1"/>
    <col min="11" max="11" width="62.88671875" bestFit="1" customWidth="1"/>
    <col min="12" max="12" width="69.21875" bestFit="1" customWidth="1"/>
    <col min="13" max="13" width="63.6640625" bestFit="1" customWidth="1"/>
  </cols>
  <sheetData>
    <row r="1" spans="1:12" x14ac:dyDescent="0.3">
      <c r="A1" s="1" t="s">
        <v>0</v>
      </c>
      <c r="B1" s="2" t="s">
        <v>12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4" t="s">
        <v>41</v>
      </c>
      <c r="B2" s="4" t="s">
        <v>59</v>
      </c>
      <c r="C2" s="5" t="str">
        <f t="shared" ref="C2:C7" si="0">CONCATENATE(B2,"(",G2,")")</f>
        <v>HV9910B(SO-8 Narrow)</v>
      </c>
      <c r="D2" s="6" t="s">
        <v>40</v>
      </c>
      <c r="E2" s="4" t="s">
        <v>59</v>
      </c>
      <c r="F2" s="6" t="s">
        <v>30</v>
      </c>
      <c r="G2" s="4" t="s">
        <v>29</v>
      </c>
      <c r="H2" s="4" t="s">
        <v>60</v>
      </c>
      <c r="I2" s="4" t="s">
        <v>61</v>
      </c>
      <c r="J2" s="4" t="s">
        <v>248</v>
      </c>
      <c r="K2" t="str">
        <f ca="1">CONCATENATE(LEFT(CELL("имяфайла"), FIND("[",CELL("имяфайла"))-1),"DataSheet\","HV9910B(Supertex).pdf")</f>
        <v>C:\Altium Libraries\Power IC Library\DataSheet\HV9910B(Supertex).pdf</v>
      </c>
      <c r="L2" s="14" t="str">
        <f>CONCATENATE(J2, B2," ( ",G2,", ",I2,")")</f>
        <v>HV9910 PWM LED driver control IC HV9910B ( SO-8 Narrow, Supertex)</v>
      </c>
    </row>
    <row r="3" spans="1:12" x14ac:dyDescent="0.3">
      <c r="A3" s="4" t="s">
        <v>42</v>
      </c>
      <c r="B3" s="4" t="s">
        <v>121</v>
      </c>
      <c r="C3" s="4" t="str">
        <f t="shared" si="0"/>
        <v>TL598(SO-16 Narrow)</v>
      </c>
      <c r="D3" s="6" t="s">
        <v>40</v>
      </c>
      <c r="E3" s="4" t="s">
        <v>121</v>
      </c>
      <c r="F3" s="6" t="s">
        <v>30</v>
      </c>
      <c r="G3" s="4" t="s">
        <v>122</v>
      </c>
      <c r="H3" s="4" t="s">
        <v>123</v>
      </c>
      <c r="I3" s="4" t="s">
        <v>81</v>
      </c>
      <c r="J3" s="4" t="s">
        <v>249</v>
      </c>
      <c r="K3" s="5" t="str">
        <f ca="1">CONCATENATE(LEFT(CELL("имяфайла"), FIND("[",CELL("имяфайла"))-1),"DataSheet\","TL598(TI).pdf")</f>
        <v>C:\Altium Libraries\Power IC Library\DataSheet\TL598(TI).pdf</v>
      </c>
      <c r="L3" s="14" t="str">
        <f>CONCATENATE(J3, B3," ( ",G3,", ",I3,")")</f>
        <v>TL598 PWM Control Circuits TL598 ( SO-16 Narrow, TI)</v>
      </c>
    </row>
    <row r="4" spans="1:12" x14ac:dyDescent="0.3">
      <c r="A4" s="4" t="s">
        <v>43</v>
      </c>
      <c r="B4" s="4" t="s">
        <v>265</v>
      </c>
      <c r="C4" s="4" t="str">
        <f t="shared" si="0"/>
        <v>TL494(SO-16 Narrow)</v>
      </c>
      <c r="D4" s="6" t="s">
        <v>40</v>
      </c>
      <c r="E4" s="4" t="s">
        <v>265</v>
      </c>
      <c r="F4" s="6" t="s">
        <v>30</v>
      </c>
      <c r="G4" s="4" t="s">
        <v>122</v>
      </c>
      <c r="H4" s="4" t="s">
        <v>266</v>
      </c>
      <c r="I4" s="4" t="s">
        <v>81</v>
      </c>
      <c r="J4" s="4" t="s">
        <v>267</v>
      </c>
      <c r="K4" s="5" t="str">
        <f ca="1">CONCATENATE(LEFT(CELL("имяфайла"), FIND("[",CELL("имяфайла"))-1),"DataSheet\","TL494(TI).pdf")</f>
        <v>C:\Altium Libraries\Power IC Library\DataSheet\TL494(TI).pdf</v>
      </c>
      <c r="L4" s="14" t="str">
        <f>CONCATENATE(J4, B4," ( ",G4,", ",I4,")")</f>
        <v>TL494 PWM Control Circuits TL494 ( SO-16 Narrow, TI)</v>
      </c>
    </row>
    <row r="5" spans="1:12" x14ac:dyDescent="0.3">
      <c r="A5" s="4" t="s">
        <v>44</v>
      </c>
      <c r="B5" s="22" t="s">
        <v>439</v>
      </c>
      <c r="C5" s="4" t="str">
        <f t="shared" si="0"/>
        <v>UC3823(SO-16 Wide)</v>
      </c>
      <c r="D5" s="6" t="s">
        <v>40</v>
      </c>
      <c r="E5" s="22" t="s">
        <v>439</v>
      </c>
      <c r="F5" s="6" t="s">
        <v>30</v>
      </c>
      <c r="G5" s="4" t="s">
        <v>297</v>
      </c>
      <c r="H5" s="22" t="s">
        <v>440</v>
      </c>
      <c r="I5" s="4" t="s">
        <v>81</v>
      </c>
      <c r="J5" s="22" t="s">
        <v>441</v>
      </c>
      <c r="K5" s="5" t="str">
        <f ca="1">CONCATENATE(LEFT(CELL("имяфайла"), FIND("[",CELL("имяфайла"))-1),"DataSheet\","UC3823(TI).pdf")</f>
        <v>C:\Altium Libraries\Power IC Library\DataSheet\UC3823(TI).pdf</v>
      </c>
      <c r="L5" s="14" t="str">
        <f>CONCATENATE(J5, B5," ( ",G5,", ",I5,")")</f>
        <v>UC3823 High Speed PWM Controller UC3823 ( SO-16 Wide, TI)</v>
      </c>
    </row>
    <row r="6" spans="1:12" x14ac:dyDescent="0.3">
      <c r="A6" s="4" t="s">
        <v>45</v>
      </c>
      <c r="B6" s="22" t="s">
        <v>407</v>
      </c>
      <c r="C6" s="4" t="str">
        <f t="shared" si="0"/>
        <v>SG6859A(SOT23-6)</v>
      </c>
      <c r="D6" s="6" t="s">
        <v>40</v>
      </c>
      <c r="E6" s="22" t="s">
        <v>407</v>
      </c>
      <c r="F6" s="6" t="s">
        <v>30</v>
      </c>
      <c r="G6" s="4" t="s">
        <v>408</v>
      </c>
      <c r="H6" s="22" t="s">
        <v>410</v>
      </c>
      <c r="I6" s="4" t="s">
        <v>229</v>
      </c>
      <c r="J6" s="22" t="s">
        <v>409</v>
      </c>
      <c r="K6" s="5" t="str">
        <f ca="1">CONCATENATE(LEFT(CELL("имяфайла"), FIND("[",CELL("имяфайла"))-1),"DataSheet\","SG6859A(ON).pdf")</f>
        <v>C:\Altium Libraries\Power IC Library\DataSheet\SG6859A(ON).pdf</v>
      </c>
      <c r="L6" s="14" t="str">
        <f>CONCATENATE(J6," ", B6," ( ",G6,", ",I6,")")</f>
        <v>SG6859 PWM Controller for Flyback Converters SG6859A ( SOT23-6, ON)</v>
      </c>
    </row>
    <row r="7" spans="1:12" x14ac:dyDescent="0.3">
      <c r="A7" s="4" t="s">
        <v>46</v>
      </c>
      <c r="B7" s="22" t="s">
        <v>442</v>
      </c>
      <c r="C7" s="4" t="str">
        <f t="shared" si="0"/>
        <v>UC3845(SO-8 Narrow)</v>
      </c>
      <c r="D7" s="6" t="s">
        <v>40</v>
      </c>
      <c r="E7" s="22" t="s">
        <v>442</v>
      </c>
      <c r="F7" s="6" t="s">
        <v>30</v>
      </c>
      <c r="G7" s="4" t="s">
        <v>29</v>
      </c>
      <c r="H7" s="22" t="s">
        <v>443</v>
      </c>
      <c r="I7" s="4" t="s">
        <v>81</v>
      </c>
      <c r="J7" s="25" t="s">
        <v>444</v>
      </c>
      <c r="K7" s="5" t="str">
        <f ca="1">CONCATENATE(LEFT(CELL("имяфайла"), FIND("[",CELL("имяфайла"))-1),"DataSheet\","UC3845(TI).pdf")</f>
        <v>C:\Altium Libraries\Power IC Library\DataSheet\UC3845(TI).pdf</v>
      </c>
      <c r="L7" s="14" t="str">
        <f>CONCATENATE(J7, B7," ( ",G7,", ",I7,")")</f>
        <v>UC3845 High Performance Current Mode ControllersUC3845 ( SO-8 Narrow, TI)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5" zoomScaleNormal="85" workbookViewId="0">
      <selection activeCell="L12" sqref="L12"/>
    </sheetView>
  </sheetViews>
  <sheetFormatPr defaultRowHeight="14.4" x14ac:dyDescent="0.3"/>
  <cols>
    <col min="3" max="3" width="10.44140625" bestFit="1" customWidth="1"/>
    <col min="4" max="4" width="11.6640625" bestFit="1" customWidth="1"/>
    <col min="5" max="5" width="11.109375" bestFit="1" customWidth="1"/>
    <col min="7" max="7" width="28.5546875" bestFit="1" customWidth="1"/>
    <col min="8" max="8" width="20.88671875" bestFit="1" customWidth="1"/>
    <col min="9" max="9" width="9.6640625" bestFit="1" customWidth="1"/>
    <col min="10" max="10" width="20.5546875" bestFit="1" customWidth="1"/>
    <col min="11" max="11" width="11.6640625" bestFit="1" customWidth="1"/>
    <col min="12" max="12" width="11" bestFit="1" customWidth="1"/>
    <col min="13" max="13" width="11.5546875" bestFit="1" customWidth="1"/>
    <col min="14" max="14" width="33.88671875" bestFit="1" customWidth="1"/>
    <col min="15" max="15" width="67.109375" bestFit="1" customWidth="1"/>
    <col min="16" max="16" width="84.109375" bestFit="1" customWidth="1"/>
  </cols>
  <sheetData>
    <row r="1" spans="1:16" x14ac:dyDescent="0.3">
      <c r="A1" s="1" t="s">
        <v>0</v>
      </c>
      <c r="B1" s="1" t="s">
        <v>1</v>
      </c>
      <c r="C1" s="2" t="s">
        <v>12</v>
      </c>
      <c r="D1" s="18" t="s">
        <v>148</v>
      </c>
      <c r="E1" s="2" t="s">
        <v>124</v>
      </c>
      <c r="F1" s="2" t="s">
        <v>125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126</v>
      </c>
      <c r="L1" s="3" t="s">
        <v>7</v>
      </c>
      <c r="M1" s="2" t="s">
        <v>8</v>
      </c>
      <c r="N1" s="2" t="s">
        <v>9</v>
      </c>
      <c r="O1" s="2" t="s">
        <v>10</v>
      </c>
      <c r="P1" s="20" t="s">
        <v>11</v>
      </c>
    </row>
    <row r="2" spans="1:16" x14ac:dyDescent="0.3">
      <c r="A2" s="4" t="s">
        <v>250</v>
      </c>
      <c r="B2" s="4" t="s">
        <v>251</v>
      </c>
      <c r="C2" s="4" t="s">
        <v>256</v>
      </c>
      <c r="D2" s="4" t="s">
        <v>252</v>
      </c>
      <c r="E2" s="15" t="s">
        <v>253</v>
      </c>
      <c r="F2" s="4" t="s">
        <v>254</v>
      </c>
      <c r="G2" s="5" t="str">
        <f>CONCATENATE(C2," (",D2,", ",E2,")")</f>
        <v>IRM-60-5 (85... 305VAC, 5 V)</v>
      </c>
      <c r="H2" s="6" t="s">
        <v>40</v>
      </c>
      <c r="I2" s="4" t="s">
        <v>251</v>
      </c>
      <c r="J2" s="6" t="s">
        <v>30</v>
      </c>
      <c r="K2" s="4" t="s">
        <v>251</v>
      </c>
      <c r="L2" s="4" t="s">
        <v>256</v>
      </c>
      <c r="M2" s="4" t="s">
        <v>131</v>
      </c>
      <c r="N2" s="4" t="s">
        <v>255</v>
      </c>
      <c r="O2" s="4" t="str">
        <f ca="1">CONCATENATE(LEFT(CELL("имяфайла"), FIND("[",CELL("имяфайла"))-1),"DataSheet\","IRM-60 Series (MeanWell).pdf")</f>
        <v>C:\Altium Libraries\Power IC Library\DataSheet\IRM-60 Series (MeanWell).pdf</v>
      </c>
      <c r="P2" s="7" t="str">
        <f t="shared" ref="P2:P6" si="0">CONCATENATE("AC-DC Module-type Power Supply ", C2," (Input: ",D2,", Output:",E2,", ",F2,", ",M2,")")</f>
        <v>AC-DC Module-type Power Supply IRM-60-5 (Input: 85... 305VAC, Output:5 V, 60W, MeanWell)</v>
      </c>
    </row>
    <row r="3" spans="1:16" x14ac:dyDescent="0.3">
      <c r="A3" s="4" t="s">
        <v>257</v>
      </c>
      <c r="B3" s="4" t="s">
        <v>251</v>
      </c>
      <c r="C3" s="4" t="s">
        <v>261</v>
      </c>
      <c r="D3" s="4" t="s">
        <v>252</v>
      </c>
      <c r="E3" s="15" t="s">
        <v>22</v>
      </c>
      <c r="F3" s="4" t="s">
        <v>254</v>
      </c>
      <c r="G3" s="4" t="str">
        <f t="shared" ref="G3:G6" si="1">CONCATENATE(C3," (",D3,", ",E3,")")</f>
        <v>IRM-60-12 (85... 305VAC, 12 V)</v>
      </c>
      <c r="H3" s="6" t="s">
        <v>40</v>
      </c>
      <c r="I3" s="4" t="s">
        <v>251</v>
      </c>
      <c r="J3" s="6" t="s">
        <v>30</v>
      </c>
      <c r="K3" s="4" t="s">
        <v>251</v>
      </c>
      <c r="L3" s="4" t="s">
        <v>261</v>
      </c>
      <c r="M3" s="4" t="s">
        <v>131</v>
      </c>
      <c r="N3" s="4" t="s">
        <v>255</v>
      </c>
      <c r="O3" s="4" t="str">
        <f t="shared" ref="O3:O6" ca="1" si="2">CONCATENATE(LEFT(CELL("имяфайла"), FIND("[",CELL("имяфайла"))-1),"DataSheet\","IRM-60 Series (MeanWell).pdf")</f>
        <v>C:\Altium Libraries\Power IC Library\DataSheet\IRM-60 Series (MeanWell).pdf</v>
      </c>
      <c r="P3" s="7" t="str">
        <f t="shared" si="0"/>
        <v>AC-DC Module-type Power Supply IRM-60-12 (Input: 85... 305VAC, Output:12 V, 60W, MeanWell)</v>
      </c>
    </row>
    <row r="4" spans="1:16" x14ac:dyDescent="0.3">
      <c r="A4" s="4" t="s">
        <v>258</v>
      </c>
      <c r="B4" s="4" t="s">
        <v>251</v>
      </c>
      <c r="C4" s="4" t="s">
        <v>262</v>
      </c>
      <c r="D4" s="4" t="s">
        <v>252</v>
      </c>
      <c r="E4" s="15" t="s">
        <v>23</v>
      </c>
      <c r="F4" s="4" t="s">
        <v>254</v>
      </c>
      <c r="G4" s="4" t="str">
        <f t="shared" si="1"/>
        <v>IRM-60-15 (85... 305VAC, 15 V)</v>
      </c>
      <c r="H4" s="6" t="s">
        <v>40</v>
      </c>
      <c r="I4" s="4" t="s">
        <v>251</v>
      </c>
      <c r="J4" s="6" t="s">
        <v>30</v>
      </c>
      <c r="K4" s="4" t="s">
        <v>251</v>
      </c>
      <c r="L4" s="4" t="s">
        <v>262</v>
      </c>
      <c r="M4" s="4" t="s">
        <v>131</v>
      </c>
      <c r="N4" s="4" t="s">
        <v>255</v>
      </c>
      <c r="O4" s="4" t="str">
        <f t="shared" ca="1" si="2"/>
        <v>C:\Altium Libraries\Power IC Library\DataSheet\IRM-60 Series (MeanWell).pdf</v>
      </c>
      <c r="P4" s="7" t="str">
        <f t="shared" si="0"/>
        <v>AC-DC Module-type Power Supply IRM-60-15 (Input: 85... 305VAC, Output:15 V, 60W, MeanWell)</v>
      </c>
    </row>
    <row r="5" spans="1:16" x14ac:dyDescent="0.3">
      <c r="A5" s="4" t="s">
        <v>259</v>
      </c>
      <c r="B5" s="4" t="s">
        <v>251</v>
      </c>
      <c r="C5" s="4" t="s">
        <v>263</v>
      </c>
      <c r="D5" s="4" t="s">
        <v>252</v>
      </c>
      <c r="E5" s="15" t="s">
        <v>25</v>
      </c>
      <c r="F5" s="4" t="s">
        <v>254</v>
      </c>
      <c r="G5" s="4" t="str">
        <f t="shared" si="1"/>
        <v>IRM-60-24 (85... 305VAC, 24 V)</v>
      </c>
      <c r="H5" s="6" t="s">
        <v>40</v>
      </c>
      <c r="I5" s="4" t="s">
        <v>251</v>
      </c>
      <c r="J5" s="6" t="s">
        <v>30</v>
      </c>
      <c r="K5" s="4" t="s">
        <v>251</v>
      </c>
      <c r="L5" s="4" t="s">
        <v>263</v>
      </c>
      <c r="M5" s="4" t="s">
        <v>131</v>
      </c>
      <c r="N5" s="4" t="s">
        <v>255</v>
      </c>
      <c r="O5" s="4" t="str">
        <f t="shared" ca="1" si="2"/>
        <v>C:\Altium Libraries\Power IC Library\DataSheet\IRM-60 Series (MeanWell).pdf</v>
      </c>
      <c r="P5" s="7" t="str">
        <f t="shared" si="0"/>
        <v>AC-DC Module-type Power Supply IRM-60-24 (Input: 85... 305VAC, Output:24 V, 60W, MeanWell)</v>
      </c>
    </row>
    <row r="6" spans="1:16" x14ac:dyDescent="0.3">
      <c r="A6" s="4" t="s">
        <v>260</v>
      </c>
      <c r="B6" s="4" t="s">
        <v>251</v>
      </c>
      <c r="C6" s="4" t="s">
        <v>264</v>
      </c>
      <c r="D6" s="4" t="s">
        <v>252</v>
      </c>
      <c r="E6" s="15" t="s">
        <v>197</v>
      </c>
      <c r="F6" s="4" t="s">
        <v>254</v>
      </c>
      <c r="G6" s="4" t="str">
        <f t="shared" si="1"/>
        <v>IRM-60-48 (85... 305VAC, 48 V)</v>
      </c>
      <c r="H6" s="6" t="s">
        <v>40</v>
      </c>
      <c r="I6" s="4" t="s">
        <v>251</v>
      </c>
      <c r="J6" s="6" t="s">
        <v>30</v>
      </c>
      <c r="K6" s="4" t="s">
        <v>251</v>
      </c>
      <c r="L6" s="4" t="s">
        <v>264</v>
      </c>
      <c r="M6" s="4" t="s">
        <v>131</v>
      </c>
      <c r="N6" s="4" t="s">
        <v>255</v>
      </c>
      <c r="O6" s="4" t="str">
        <f t="shared" ca="1" si="2"/>
        <v>C:\Altium Libraries\Power IC Library\DataSheet\IRM-60 Series (MeanWell).pdf</v>
      </c>
      <c r="P6" s="7" t="str">
        <f t="shared" si="0"/>
        <v>AC-DC Module-type Power Supply IRM-60-48 (Input: 85... 305VAC, Output:48 V, 60W, MeanWell)</v>
      </c>
    </row>
    <row r="7" spans="1:16" x14ac:dyDescent="0.3">
      <c r="A7" s="4" t="s">
        <v>283</v>
      </c>
      <c r="B7" s="4" t="s">
        <v>284</v>
      </c>
      <c r="C7" s="4" t="s">
        <v>285</v>
      </c>
      <c r="D7" s="4" t="s">
        <v>286</v>
      </c>
      <c r="E7" s="15" t="s">
        <v>17</v>
      </c>
      <c r="F7" s="4" t="s">
        <v>288</v>
      </c>
      <c r="G7" s="4" t="str">
        <f t="shared" ref="G7" si="3">CONCATENATE(C7," (",D7,", ",E7,")")</f>
        <v>IRM-05-3.3 (85... 264VAC, 3.3 V)</v>
      </c>
      <c r="H7" s="6" t="s">
        <v>40</v>
      </c>
      <c r="I7" s="4" t="s">
        <v>284</v>
      </c>
      <c r="J7" s="6" t="s">
        <v>30</v>
      </c>
      <c r="K7" s="4" t="s">
        <v>284</v>
      </c>
      <c r="L7" s="4" t="s">
        <v>285</v>
      </c>
      <c r="M7" s="4" t="s">
        <v>131</v>
      </c>
      <c r="N7" s="4" t="s">
        <v>287</v>
      </c>
      <c r="O7" s="4" t="str">
        <f ca="1">CONCATENATE(LEFT(CELL("имяфайла"), FIND("[",CELL("имяфайла"))-1),"DataSheet\","IRM-05 Series (MeanWell).pdf")</f>
        <v>C:\Altium Libraries\Power IC Library\DataSheet\IRM-05 Series (MeanWell).pdf</v>
      </c>
      <c r="P7" s="7" t="str">
        <f>CONCATENATE("AC-DC Module-type Power Supply ", C7," (Input: ",D7,", Output:",E7,", ",F7,", ",M7,")")</f>
        <v>AC-DC Module-type Power Supply IRM-05-3.3 (Input: 85... 264VAC, Output:3.3 V, 5W, MeanWell)</v>
      </c>
    </row>
    <row r="8" spans="1:16" x14ac:dyDescent="0.3">
      <c r="A8" s="4" t="s">
        <v>289</v>
      </c>
      <c r="B8" s="4" t="s">
        <v>284</v>
      </c>
      <c r="C8" s="4" t="s">
        <v>293</v>
      </c>
      <c r="D8" s="4" t="s">
        <v>286</v>
      </c>
      <c r="E8" s="15" t="s">
        <v>18</v>
      </c>
      <c r="F8" s="4" t="s">
        <v>288</v>
      </c>
      <c r="G8" s="4" t="str">
        <f t="shared" ref="G8:G11" si="4">CONCATENATE(C8," (",D8,", ",E8,")")</f>
        <v>IRM-05-5 (85... 264VAC, 5 V)</v>
      </c>
      <c r="H8" s="6" t="s">
        <v>40</v>
      </c>
      <c r="I8" s="4" t="s">
        <v>284</v>
      </c>
      <c r="J8" s="6" t="s">
        <v>30</v>
      </c>
      <c r="K8" s="4" t="s">
        <v>284</v>
      </c>
      <c r="L8" s="4" t="s">
        <v>293</v>
      </c>
      <c r="M8" s="4" t="s">
        <v>131</v>
      </c>
      <c r="N8" s="4" t="s">
        <v>287</v>
      </c>
      <c r="O8" s="4" t="str">
        <f t="shared" ref="O8:O11" ca="1" si="5">CONCATENATE(LEFT(CELL("имяфайла"), FIND("[",CELL("имяфайла"))-1),"DataSheet\","IRM-05 Series (MeanWell).pdf")</f>
        <v>C:\Altium Libraries\Power IC Library\DataSheet\IRM-05 Series (MeanWell).pdf</v>
      </c>
      <c r="P8" s="7" t="str">
        <f t="shared" ref="P8:P11" si="6">CONCATENATE("AC-DC Module-type Power Supply ", C8," (Input: ",D8,", Output:",E8,", ",F8,", ",M8,")")</f>
        <v>AC-DC Module-type Power Supply IRM-05-5 (Input: 85... 264VAC, Output:5 V, 5W, MeanWell)</v>
      </c>
    </row>
    <row r="9" spans="1:16" x14ac:dyDescent="0.3">
      <c r="A9" s="4" t="s">
        <v>290</v>
      </c>
      <c r="B9" s="4" t="s">
        <v>284</v>
      </c>
      <c r="C9" s="4" t="s">
        <v>294</v>
      </c>
      <c r="D9" s="4" t="s">
        <v>286</v>
      </c>
      <c r="E9" s="15" t="s">
        <v>22</v>
      </c>
      <c r="F9" s="4" t="s">
        <v>288</v>
      </c>
      <c r="G9" s="4" t="str">
        <f t="shared" si="4"/>
        <v>IRM-05-12 (85... 264VAC, 12 V)</v>
      </c>
      <c r="H9" s="6" t="s">
        <v>40</v>
      </c>
      <c r="I9" s="4" t="s">
        <v>284</v>
      </c>
      <c r="J9" s="6" t="s">
        <v>30</v>
      </c>
      <c r="K9" s="4" t="s">
        <v>284</v>
      </c>
      <c r="L9" s="4" t="s">
        <v>294</v>
      </c>
      <c r="M9" s="4" t="s">
        <v>131</v>
      </c>
      <c r="N9" s="4" t="s">
        <v>287</v>
      </c>
      <c r="O9" s="4" t="str">
        <f t="shared" ca="1" si="5"/>
        <v>C:\Altium Libraries\Power IC Library\DataSheet\IRM-05 Series (MeanWell).pdf</v>
      </c>
      <c r="P9" s="7" t="str">
        <f t="shared" si="6"/>
        <v>AC-DC Module-type Power Supply IRM-05-12 (Input: 85... 264VAC, Output:12 V, 5W, MeanWell)</v>
      </c>
    </row>
    <row r="10" spans="1:16" x14ac:dyDescent="0.3">
      <c r="A10" s="4" t="s">
        <v>291</v>
      </c>
      <c r="B10" s="4" t="s">
        <v>284</v>
      </c>
      <c r="C10" s="4" t="s">
        <v>295</v>
      </c>
      <c r="D10" s="4" t="s">
        <v>286</v>
      </c>
      <c r="E10" s="15" t="s">
        <v>23</v>
      </c>
      <c r="F10" s="4" t="s">
        <v>288</v>
      </c>
      <c r="G10" s="4" t="str">
        <f t="shared" si="4"/>
        <v>IRM-05-15 (85... 264VAC, 15 V)</v>
      </c>
      <c r="H10" s="6" t="s">
        <v>40</v>
      </c>
      <c r="I10" s="4" t="s">
        <v>284</v>
      </c>
      <c r="J10" s="6" t="s">
        <v>30</v>
      </c>
      <c r="K10" s="4" t="s">
        <v>284</v>
      </c>
      <c r="L10" s="4" t="s">
        <v>295</v>
      </c>
      <c r="M10" s="4" t="s">
        <v>131</v>
      </c>
      <c r="N10" s="4" t="s">
        <v>287</v>
      </c>
      <c r="O10" s="4" t="str">
        <f t="shared" ca="1" si="5"/>
        <v>C:\Altium Libraries\Power IC Library\DataSheet\IRM-05 Series (MeanWell).pdf</v>
      </c>
      <c r="P10" s="7" t="str">
        <f t="shared" si="6"/>
        <v>AC-DC Module-type Power Supply IRM-05-15 (Input: 85... 264VAC, Output:15 V, 5W, MeanWell)</v>
      </c>
    </row>
    <row r="11" spans="1:16" x14ac:dyDescent="0.3">
      <c r="A11" s="4" t="s">
        <v>292</v>
      </c>
      <c r="B11" s="4" t="s">
        <v>284</v>
      </c>
      <c r="C11" s="4" t="s">
        <v>296</v>
      </c>
      <c r="D11" s="4" t="s">
        <v>286</v>
      </c>
      <c r="E11" s="15" t="s">
        <v>25</v>
      </c>
      <c r="F11" s="4" t="s">
        <v>288</v>
      </c>
      <c r="G11" s="4" t="str">
        <f t="shared" si="4"/>
        <v>IRM-05-24 (85... 264VAC, 24 V)</v>
      </c>
      <c r="H11" s="6" t="s">
        <v>40</v>
      </c>
      <c r="I11" s="4" t="s">
        <v>284</v>
      </c>
      <c r="J11" s="6" t="s">
        <v>30</v>
      </c>
      <c r="K11" s="4" t="s">
        <v>284</v>
      </c>
      <c r="L11" s="4" t="s">
        <v>296</v>
      </c>
      <c r="M11" s="4" t="s">
        <v>131</v>
      </c>
      <c r="N11" s="4" t="s">
        <v>287</v>
      </c>
      <c r="O11" s="4" t="str">
        <f t="shared" ca="1" si="5"/>
        <v>C:\Altium Libraries\Power IC Library\DataSheet\IRM-05 Series (MeanWell).pdf</v>
      </c>
      <c r="P11" s="7" t="str">
        <f t="shared" si="6"/>
        <v>AC-DC Module-type Power Supply IRM-05-24 (Input: 85... 264VAC, Output:24 V, 5W, MeanWell)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85" zoomScaleNormal="85" workbookViewId="0">
      <selection activeCell="K14" sqref="K14"/>
    </sheetView>
  </sheetViews>
  <sheetFormatPr defaultRowHeight="14.4" x14ac:dyDescent="0.3"/>
  <cols>
    <col min="1" max="1" width="7.5546875" bestFit="1" customWidth="1"/>
    <col min="2" max="2" width="20.33203125" style="4" bestFit="1" customWidth="1"/>
    <col min="3" max="3" width="35.33203125" style="4" bestFit="1" customWidth="1"/>
    <col min="4" max="4" width="24.33203125" bestFit="1" customWidth="1"/>
    <col min="5" max="5" width="16.109375" bestFit="1" customWidth="1"/>
    <col min="6" max="6" width="24.109375" bestFit="1" customWidth="1"/>
    <col min="7" max="7" width="18.77734375" bestFit="1" customWidth="1"/>
    <col min="8" max="8" width="19.109375" style="4" bestFit="1" customWidth="1"/>
    <col min="9" max="9" width="12.33203125" bestFit="1" customWidth="1"/>
    <col min="10" max="10" width="63" style="4" bestFit="1" customWidth="1"/>
    <col min="11" max="11" width="84.5546875" bestFit="1" customWidth="1"/>
    <col min="12" max="12" width="85" customWidth="1"/>
    <col min="13" max="13" width="37.44140625" bestFit="1" customWidth="1"/>
    <col min="14" max="14" width="100.5546875" bestFit="1" customWidth="1"/>
    <col min="15" max="15" width="64.109375" bestFit="1" customWidth="1"/>
  </cols>
  <sheetData>
    <row r="1" spans="1:15" x14ac:dyDescent="0.3">
      <c r="A1" s="1" t="s">
        <v>0</v>
      </c>
      <c r="B1" s="2" t="s">
        <v>12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</row>
    <row r="2" spans="1:15" x14ac:dyDescent="0.3">
      <c r="A2" s="4" t="s">
        <v>41</v>
      </c>
      <c r="B2" s="4" t="s">
        <v>62</v>
      </c>
      <c r="C2" s="4" t="str">
        <f t="shared" ref="C2:C7" si="0">CONCATENATE(B2,"(",G2,")")</f>
        <v>IRS2005(SO-8 Narrow)</v>
      </c>
      <c r="D2" s="6" t="s">
        <v>40</v>
      </c>
      <c r="E2" s="4" t="s">
        <v>62</v>
      </c>
      <c r="F2" s="6" t="s">
        <v>30</v>
      </c>
      <c r="G2" s="4" t="s">
        <v>29</v>
      </c>
      <c r="H2" s="4" t="s">
        <v>63</v>
      </c>
      <c r="I2" s="4" t="s">
        <v>64</v>
      </c>
      <c r="J2" s="5" t="s">
        <v>245</v>
      </c>
      <c r="K2" t="str">
        <f ca="1">CONCATENATE(LEFT(CELL("имяфайла"), FIND("[",CELL("имяфайла"))-1),"DataSheet\","IRS2005(IRF).pdf")</f>
        <v>C:\Altium Libraries\Power IC Library\DataSheet\IRS2005(IRF).pdf</v>
      </c>
      <c r="L2" s="7" t="str">
        <f t="shared" ref="L2:L6" si="1">CONCATENATE(J2," "," ( ",G2,", ",I2,")")</f>
        <v>IRS2005 High and Low Side Driver  ( SO-8 Narrow, IRF)</v>
      </c>
      <c r="O2" s="7"/>
    </row>
    <row r="3" spans="1:15" x14ac:dyDescent="0.3">
      <c r="A3" s="4" t="s">
        <v>42</v>
      </c>
      <c r="B3" s="4" t="s">
        <v>65</v>
      </c>
      <c r="C3" s="4" t="str">
        <f t="shared" si="0"/>
        <v>IR4427S(SO-8 Narrow)</v>
      </c>
      <c r="D3" s="6" t="s">
        <v>40</v>
      </c>
      <c r="E3" s="4" t="s">
        <v>65</v>
      </c>
      <c r="F3" s="6" t="s">
        <v>30</v>
      </c>
      <c r="G3" s="4" t="s">
        <v>29</v>
      </c>
      <c r="H3" s="4" t="s">
        <v>82</v>
      </c>
      <c r="I3" s="4" t="s">
        <v>64</v>
      </c>
      <c r="J3" s="5" t="s">
        <v>246</v>
      </c>
      <c r="K3" t="str">
        <f ca="1">CONCATENATE(LEFT(CELL("имяфайла"), FIND("[",CELL("имяфайла"))-1),"DataSheet\","IR4427S(IRF).pdf")</f>
        <v>C:\Altium Libraries\Power IC Library\DataSheet\IR4427S(IRF).pdf</v>
      </c>
      <c r="L3" s="7" t="str">
        <f t="shared" si="1"/>
        <v>IR4427S Dual Low Side Driver  ( SO-8 Narrow, IRF)</v>
      </c>
    </row>
    <row r="4" spans="1:15" x14ac:dyDescent="0.3">
      <c r="A4" s="4" t="s">
        <v>43</v>
      </c>
      <c r="B4" s="4" t="s">
        <v>244</v>
      </c>
      <c r="C4" s="4" t="str">
        <f t="shared" si="0"/>
        <v>L6743D(SO-8 Narrow)</v>
      </c>
      <c r="D4" s="6" t="s">
        <v>40</v>
      </c>
      <c r="E4" s="4" t="s">
        <v>244</v>
      </c>
      <c r="F4" s="6" t="s">
        <v>30</v>
      </c>
      <c r="G4" s="4" t="s">
        <v>29</v>
      </c>
      <c r="H4" s="4" t="s">
        <v>244</v>
      </c>
      <c r="I4" s="4" t="s">
        <v>14</v>
      </c>
      <c r="J4" s="5" t="s">
        <v>247</v>
      </c>
      <c r="K4" t="str">
        <f ca="1">CONCATENATE(LEFT(CELL("имяфайла"), FIND("[",CELL("имяфайла"))-1),"DataSheet\","L6743D(STM).pdf")</f>
        <v>C:\Altium Libraries\Power IC Library\DataSheet\L6743D(STM).pdf</v>
      </c>
      <c r="L4" s="7" t="str">
        <f t="shared" si="1"/>
        <v>L6743D Synchronous Half-Bridge Driver  ( SO-8 Narrow, STM)</v>
      </c>
    </row>
    <row r="5" spans="1:15" x14ac:dyDescent="0.3">
      <c r="A5" s="4" t="s">
        <v>44</v>
      </c>
      <c r="B5" s="4" t="s">
        <v>198</v>
      </c>
      <c r="C5" s="4" t="str">
        <f t="shared" si="0"/>
        <v>TLP700H(SDIP6)</v>
      </c>
      <c r="D5" s="6" t="s">
        <v>40</v>
      </c>
      <c r="E5" s="4" t="s">
        <v>198</v>
      </c>
      <c r="F5" s="6" t="s">
        <v>30</v>
      </c>
      <c r="G5" s="4" t="s">
        <v>200</v>
      </c>
      <c r="H5" s="4" t="s">
        <v>198</v>
      </c>
      <c r="I5" s="4" t="s">
        <v>199</v>
      </c>
      <c r="J5" s="5" t="s">
        <v>201</v>
      </c>
      <c r="K5" t="str">
        <f ca="1">CONCATENATE(LEFT(CELL("имяфайла"), FIND("[",CELL("имяфайла"))-1),"DataSheet\","TLP700H(Toshiba).pdf")</f>
        <v>C:\Altium Libraries\Power IC Library\DataSheet\TLP700H(Toshiba).pdf</v>
      </c>
      <c r="L5" s="7" t="str">
        <f t="shared" si="1"/>
        <v>TLP700 Photocoupler Gate Driver  ( SDIP6, Toshiba)</v>
      </c>
    </row>
    <row r="6" spans="1:15" ht="14.1" customHeight="1" x14ac:dyDescent="0.3">
      <c r="A6" s="4" t="s">
        <v>45</v>
      </c>
      <c r="B6" s="4" t="s">
        <v>268</v>
      </c>
      <c r="C6" s="4" t="str">
        <f t="shared" si="0"/>
        <v>IRS2184S(SO-8 Narrow)</v>
      </c>
      <c r="D6" s="6" t="s">
        <v>40</v>
      </c>
      <c r="E6" s="4" t="s">
        <v>268</v>
      </c>
      <c r="F6" s="6" t="s">
        <v>30</v>
      </c>
      <c r="G6" s="4" t="s">
        <v>29</v>
      </c>
      <c r="H6" s="4" t="s">
        <v>269</v>
      </c>
      <c r="I6" s="4" t="s">
        <v>64</v>
      </c>
      <c r="J6" s="5" t="s">
        <v>274</v>
      </c>
      <c r="K6" t="str">
        <f ca="1">CONCATENATE(LEFT(CELL("имяфайла"), FIND("[",CELL("имяфайла"))-1),"DataSheet\IRS2184S(IRF).pdf")</f>
        <v>C:\Altium Libraries\Power IC Library\DataSheet\IRS2184S(IRF).pdf</v>
      </c>
      <c r="L6" s="7" t="str">
        <f t="shared" si="1"/>
        <v>IR2184S Synchronous Half-Bridge Driver  ( SO-8 Narrow, IRF)</v>
      </c>
    </row>
    <row r="7" spans="1:15" ht="14.1" customHeight="1" x14ac:dyDescent="0.3">
      <c r="A7" s="4" t="s">
        <v>46</v>
      </c>
      <c r="B7" s="4" t="s">
        <v>270</v>
      </c>
      <c r="C7" s="4" t="str">
        <f t="shared" si="0"/>
        <v>NCP81075(SO-8 Narrow)</v>
      </c>
      <c r="D7" s="6" t="s">
        <v>40</v>
      </c>
      <c r="E7" s="4" t="s">
        <v>270</v>
      </c>
      <c r="F7" s="6" t="s">
        <v>30</v>
      </c>
      <c r="G7" s="4" t="s">
        <v>29</v>
      </c>
      <c r="H7" s="4" t="s">
        <v>271</v>
      </c>
      <c r="I7" s="4" t="s">
        <v>272</v>
      </c>
      <c r="J7" s="5" t="s">
        <v>273</v>
      </c>
      <c r="K7" t="str">
        <f ca="1">CONCATENATE(LEFT(CELL("имяфайла"), FIND("[",CELL("имяфайла"))-1),"DataSheet\NCP81075(OnSemi).pdf")</f>
        <v>C:\Altium Libraries\Power IC Library\DataSheet\NCP81075(OnSemi).pdf</v>
      </c>
      <c r="L7" s="7" t="str">
        <f>CONCATENATE(J7," "," ( ",G7,", ",I7,")")</f>
        <v>NCP81075 Half-Bridge High Speed Driver  ( SO-8 Narrow, OnSemi)</v>
      </c>
    </row>
    <row r="8" spans="1:15" ht="14.1" customHeight="1" x14ac:dyDescent="0.3">
      <c r="A8" s="4" t="s">
        <v>47</v>
      </c>
      <c r="B8" s="4" t="s">
        <v>340</v>
      </c>
      <c r="C8" s="4" t="str">
        <f t="shared" ref="C8" si="2">CONCATENATE(B8,"(",G8,")")</f>
        <v>IRS2186S(SO-8 Narrow)</v>
      </c>
      <c r="D8" s="6" t="s">
        <v>40</v>
      </c>
      <c r="E8" s="4" t="s">
        <v>340</v>
      </c>
      <c r="F8" s="6" t="s">
        <v>30</v>
      </c>
      <c r="G8" s="4" t="s">
        <v>29</v>
      </c>
      <c r="H8" s="4" t="s">
        <v>341</v>
      </c>
      <c r="I8" s="4" t="s">
        <v>64</v>
      </c>
      <c r="J8" s="5" t="s">
        <v>342</v>
      </c>
      <c r="K8" t="str">
        <f ca="1">CONCATENATE(LEFT(CELL("имяфайла"), FIND("[",CELL("имяфайла"))-1),"DataSheet\IRS2186S(IRF).pdf")</f>
        <v>C:\Altium Libraries\Power IC Library\DataSheet\IRS2186S(IRF).pdf</v>
      </c>
      <c r="L8" s="7" t="str">
        <f t="shared" ref="L8" si="3">CONCATENATE(J8," "," ( ",G8,", ",I8,")")</f>
        <v>IR2186S High and Low Side Driver  ( SO-8 Narrow, IRF)</v>
      </c>
    </row>
    <row r="9" spans="1:15" ht="14.1" customHeight="1" x14ac:dyDescent="0.3">
      <c r="A9" s="4" t="s">
        <v>48</v>
      </c>
      <c r="B9" s="4" t="s">
        <v>343</v>
      </c>
      <c r="C9" s="4" t="str">
        <f t="shared" ref="C9" si="4">CONCATENATE(B9,"(",G9,")")</f>
        <v>2ED2181S06F(SO-8 Narrow)</v>
      </c>
      <c r="D9" s="6" t="s">
        <v>40</v>
      </c>
      <c r="E9" s="4" t="s">
        <v>343</v>
      </c>
      <c r="F9" s="6" t="s">
        <v>30</v>
      </c>
      <c r="G9" s="4" t="s">
        <v>29</v>
      </c>
      <c r="H9" s="4" t="s">
        <v>344</v>
      </c>
      <c r="I9" s="4" t="s">
        <v>345</v>
      </c>
      <c r="J9" s="5" t="s">
        <v>346</v>
      </c>
      <c r="K9" t="str">
        <f ca="1">CONCATENATE(LEFT(CELL("имяфайла"), FIND("[",CELL("имяфайла"))-1),"DataSheet\2ED2181S06F(INF).pdf")</f>
        <v>C:\Altium Libraries\Power IC Library\DataSheet\2ED2181S06F(INF).pdf</v>
      </c>
      <c r="L9" s="7" t="str">
        <f t="shared" ref="L9" si="5">CONCATENATE(J9," "," ( ",G9,", ",I9,")")</f>
        <v>2ED2181S06F High and Low Side Driver with integrated bootstrap diode  ( SO-8 Narrow, INF)</v>
      </c>
    </row>
    <row r="10" spans="1:15" ht="14.1" customHeight="1" x14ac:dyDescent="0.3">
      <c r="A10" s="4" t="s">
        <v>49</v>
      </c>
      <c r="B10" s="4" t="s">
        <v>424</v>
      </c>
      <c r="C10" s="4" t="str">
        <f t="shared" ref="C10:C11" si="6">CONCATENATE(B10,"(",G10,")")</f>
        <v>TC4452(SO-8 Narrow)</v>
      </c>
      <c r="D10" s="6" t="s">
        <v>40</v>
      </c>
      <c r="E10" s="4" t="s">
        <v>424</v>
      </c>
      <c r="F10" s="6" t="s">
        <v>30</v>
      </c>
      <c r="G10" s="4" t="s">
        <v>29</v>
      </c>
      <c r="H10" s="4" t="s">
        <v>426</v>
      </c>
      <c r="I10" s="4" t="s">
        <v>425</v>
      </c>
      <c r="J10" s="5" t="s">
        <v>423</v>
      </c>
      <c r="K10" t="str">
        <f ca="1">CONCATENATE(LEFT(CELL("имяфайла"), FIND("[",CELL("имяфайла"))-1),"DataSheet\TC4452(Microchip).pdf")</f>
        <v>C:\Altium Libraries\Power IC Library\DataSheet\TC4452(Microchip).pdf</v>
      </c>
      <c r="L10" s="7" t="str">
        <f t="shared" ref="L10:L11" si="7">CONCATENATE(J10," "," ( ",G10,", ",I10,")")</f>
        <v>12A High-Speed MOSFET Drivers  ( SO-8 Narrow, Microchip)</v>
      </c>
    </row>
    <row r="11" spans="1:15" ht="14.1" customHeight="1" x14ac:dyDescent="0.3">
      <c r="A11" s="4" t="s">
        <v>69</v>
      </c>
      <c r="B11" s="4" t="s">
        <v>416</v>
      </c>
      <c r="C11" s="4" t="str">
        <f t="shared" si="6"/>
        <v>ZXGD3002(SOT23-6)</v>
      </c>
      <c r="D11" s="6" t="s">
        <v>40</v>
      </c>
      <c r="E11" s="4" t="s">
        <v>416</v>
      </c>
      <c r="F11" s="6" t="s">
        <v>30</v>
      </c>
      <c r="G11" s="4" t="s">
        <v>408</v>
      </c>
      <c r="H11" s="4" t="s">
        <v>419</v>
      </c>
      <c r="I11" s="4" t="s">
        <v>418</v>
      </c>
      <c r="J11" t="s">
        <v>422</v>
      </c>
      <c r="K11" t="str">
        <f ca="1">CONCATENATE(LEFT(CELL("имяфайла"), FIND("[",CELL("имяфайла"))-1),"DataSheet\ZXGD3002E6(DIODES).pdf")</f>
        <v>C:\Altium Libraries\Power IC Library\DataSheet\ZXGD3002E6(DIODES).pdf</v>
      </c>
      <c r="L11" s="7" t="str">
        <f t="shared" si="7"/>
        <v>20V 9A GATE DRIVER IN SOT26  ( SOT23-6, DIODES)</v>
      </c>
    </row>
    <row r="12" spans="1:15" ht="14.1" customHeight="1" x14ac:dyDescent="0.3">
      <c r="A12" s="4" t="s">
        <v>70</v>
      </c>
      <c r="B12" s="4" t="s">
        <v>417</v>
      </c>
      <c r="C12" s="4" t="str">
        <f>CONCATENATE(B12,"(",G12,")")</f>
        <v>ZXGD3006(SOT23-6)</v>
      </c>
      <c r="D12" s="6" t="s">
        <v>40</v>
      </c>
      <c r="E12" s="4" t="s">
        <v>417</v>
      </c>
      <c r="F12" s="6" t="s">
        <v>30</v>
      </c>
      <c r="G12" s="4" t="s">
        <v>408</v>
      </c>
      <c r="H12" s="4" t="s">
        <v>420</v>
      </c>
      <c r="I12" s="4" t="s">
        <v>418</v>
      </c>
      <c r="J12" t="s">
        <v>421</v>
      </c>
      <c r="K12" t="str">
        <f ca="1">CONCATENATE(LEFT(CELL("имяфайла"), FIND("[",CELL("имяфайла"))-1),"DataSheet\ZXGD3006E6Q(DIODES).pdf")</f>
        <v>C:\Altium Libraries\Power IC Library\DataSheet\ZXGD3006E6Q(DIODES).pdf</v>
      </c>
      <c r="L12" s="7" t="str">
        <f>CONCATENATE(J12," "," ( ",G12,", ",I12,")")</f>
        <v>40V 10A GATE DRIVER IN SOT26  ( SOT23-6, DIODES)</v>
      </c>
    </row>
    <row r="13" spans="1:15" ht="14.1" customHeight="1" x14ac:dyDescent="0.3">
      <c r="A13" s="4" t="s">
        <v>71</v>
      </c>
      <c r="B13" s="4" t="s">
        <v>436</v>
      </c>
      <c r="C13" s="4" t="str">
        <f>CONCATENATE(B13,"(",G13,")")</f>
        <v>NCP5901BMNTBG(DFN-8 2X2)</v>
      </c>
      <c r="D13" s="6" t="s">
        <v>40</v>
      </c>
      <c r="E13" s="4" t="s">
        <v>436</v>
      </c>
      <c r="F13" s="6" t="s">
        <v>30</v>
      </c>
      <c r="G13" s="4" t="s">
        <v>437</v>
      </c>
      <c r="H13" s="4" t="s">
        <v>436</v>
      </c>
      <c r="I13" s="4" t="s">
        <v>272</v>
      </c>
      <c r="J13" t="s">
        <v>438</v>
      </c>
      <c r="K13" t="str">
        <f ca="1">CONCATENATE(LEFT(CELL("имяфайла"), FIND("[",CELL("имяфайла"))-1),"DataSheet\NCP5901B(OnSemi).pdf")</f>
        <v>C:\Altium Libraries\Power IC Library\DataSheet\NCP5901B(OnSemi).pdf</v>
      </c>
      <c r="L13" s="7" t="str">
        <f>CONCATENATE(J13," "," ( ",G13,", ",I13,")")</f>
        <v>MOSFET Driver, VR12 Compatible, Synchronous Buck  ( DFN-8 2X2, OnSemi)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80" zoomScaleNormal="80" workbookViewId="0">
      <selection activeCell="N3" sqref="N3"/>
    </sheetView>
  </sheetViews>
  <sheetFormatPr defaultRowHeight="14.4" x14ac:dyDescent="0.3"/>
  <cols>
    <col min="1" max="1" width="7.5546875" bestFit="1" customWidth="1"/>
    <col min="2" max="2" width="7.6640625" bestFit="1" customWidth="1"/>
    <col min="3" max="3" width="7.88671875" bestFit="1" customWidth="1"/>
    <col min="4" max="4" width="7.6640625" bestFit="1" customWidth="1"/>
    <col min="5" max="5" width="13.88671875" bestFit="1" customWidth="1"/>
    <col min="6" max="6" width="42.6640625" bestFit="1" customWidth="1"/>
    <col min="7" max="7" width="40.5546875" bestFit="1" customWidth="1"/>
    <col min="8" max="8" width="19.88671875" bestFit="1" customWidth="1"/>
    <col min="9" max="9" width="24.109375" bestFit="1" customWidth="1"/>
    <col min="10" max="10" width="15.6640625" bestFit="1" customWidth="1"/>
    <col min="11" max="11" width="14.44140625" bestFit="1" customWidth="1"/>
    <col min="12" max="12" width="13.5546875" bestFit="1" customWidth="1"/>
    <col min="13" max="13" width="51" bestFit="1" customWidth="1"/>
    <col min="14" max="14" width="60.44140625" bestFit="1" customWidth="1"/>
    <col min="15" max="15" width="72.6640625" bestFit="1" customWidth="1"/>
  </cols>
  <sheetData>
    <row r="1" spans="1:15" x14ac:dyDescent="0.3">
      <c r="A1" s="1" t="s">
        <v>0</v>
      </c>
      <c r="B1" s="2" t="s">
        <v>12</v>
      </c>
      <c r="C1" s="2" t="s">
        <v>15</v>
      </c>
      <c r="D1" s="2" t="s">
        <v>16</v>
      </c>
      <c r="E1" s="2" t="s">
        <v>275</v>
      </c>
      <c r="F1" s="2" t="s">
        <v>2</v>
      </c>
      <c r="G1" s="2" t="s">
        <v>3</v>
      </c>
      <c r="H1" s="2" t="s">
        <v>4</v>
      </c>
      <c r="I1" s="2" t="s">
        <v>5</v>
      </c>
      <c r="J1" s="8" t="s">
        <v>6</v>
      </c>
      <c r="K1" s="3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3">
      <c r="A2" t="s">
        <v>41</v>
      </c>
      <c r="B2" t="s">
        <v>276</v>
      </c>
      <c r="C2" s="4" t="s">
        <v>278</v>
      </c>
      <c r="D2" s="4" t="s">
        <v>277</v>
      </c>
      <c r="E2" s="4" t="s">
        <v>279</v>
      </c>
      <c r="F2" s="5" t="str">
        <f t="shared" ref="F2" si="0">CONCATENATE(B2," (",C2,", ",D2,", ",E2,", ",J2,")")</f>
        <v>IFX007T (40 V, 50 A, 5.3 mOh, PG-TO263-7-1)</v>
      </c>
      <c r="G2" s="6" t="s">
        <v>40</v>
      </c>
      <c r="H2" s="4" t="s">
        <v>276</v>
      </c>
      <c r="I2" s="6" t="s">
        <v>30</v>
      </c>
      <c r="J2" s="4" t="s">
        <v>280</v>
      </c>
      <c r="K2" s="4" t="s">
        <v>276</v>
      </c>
      <c r="L2" s="4" t="s">
        <v>281</v>
      </c>
      <c r="M2" s="5" t="s">
        <v>282</v>
      </c>
      <c r="N2" t="str">
        <f ca="1">CONCATENATE(LEFT(CELL("имяфайла"), FIND("[",CELL("имяфайла"))-1),"DataSheet\","IFX007T(INF).pdf")</f>
        <v>C:\Altium Libraries\Power IC Library\DataSheet\IFX007T(INF).pdf</v>
      </c>
      <c r="O2" s="7" t="str">
        <f>CONCATENATE("Half Bridge Circuits ", B2," (",C2,", ",D2,", ",E2,", ",J2,", ",L2,")")</f>
        <v>Half Bridge Circuits IFX007T (40 V, 50 A, 5.3 mOh, PG-TO263-7-1, Infineon)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H14" sqref="H14"/>
    </sheetView>
  </sheetViews>
  <sheetFormatPr defaultRowHeight="14.4" x14ac:dyDescent="0.3"/>
  <cols>
    <col min="1" max="1" width="7.33203125" bestFit="1" customWidth="1"/>
    <col min="2" max="2" width="6.77734375" bestFit="1" customWidth="1"/>
    <col min="3" max="4" width="10.44140625" bestFit="1" customWidth="1"/>
    <col min="5" max="5" width="7.109375" bestFit="1" customWidth="1"/>
    <col min="6" max="6" width="14.44140625" bestFit="1" customWidth="1"/>
    <col min="7" max="7" width="20.77734375" bestFit="1" customWidth="1"/>
    <col min="8" max="8" width="9.77734375" bestFit="1" customWidth="1"/>
    <col min="9" max="9" width="20.5546875" bestFit="1" customWidth="1"/>
    <col min="10" max="11" width="13.33203125" bestFit="1" customWidth="1"/>
    <col min="12" max="12" width="12.44140625" bestFit="1" customWidth="1"/>
    <col min="13" max="13" width="11.5546875" bestFit="1" customWidth="1"/>
    <col min="14" max="14" width="36.21875" bestFit="1" customWidth="1"/>
    <col min="15" max="15" width="58.5546875" bestFit="1" customWidth="1"/>
    <col min="16" max="16" width="59.109375" bestFit="1" customWidth="1"/>
  </cols>
  <sheetData>
    <row r="1" spans="1:16" x14ac:dyDescent="0.3">
      <c r="A1" s="1" t="s">
        <v>0</v>
      </c>
      <c r="B1" s="1" t="s">
        <v>1</v>
      </c>
      <c r="C1" s="2" t="s">
        <v>12</v>
      </c>
      <c r="D1" s="2" t="s">
        <v>15</v>
      </c>
      <c r="E1" s="2" t="s">
        <v>16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435</v>
      </c>
      <c r="L1" s="3" t="s">
        <v>7</v>
      </c>
      <c r="M1" s="2" t="s">
        <v>8</v>
      </c>
      <c r="N1" s="2" t="s">
        <v>9</v>
      </c>
      <c r="O1" s="20" t="s">
        <v>10</v>
      </c>
      <c r="P1" s="2" t="s">
        <v>11</v>
      </c>
    </row>
    <row r="2" spans="1:16" x14ac:dyDescent="0.3">
      <c r="A2" s="4" t="s">
        <v>41</v>
      </c>
      <c r="B2" s="4" t="s">
        <v>415</v>
      </c>
      <c r="C2" s="4" t="s">
        <v>411</v>
      </c>
      <c r="D2" s="4" t="s">
        <v>412</v>
      </c>
      <c r="E2" s="4" t="s">
        <v>26</v>
      </c>
      <c r="F2" s="4" t="str">
        <f>CONCATENATE(C2," (",J2,")")</f>
        <v>TL431 (SOT23-3)</v>
      </c>
      <c r="G2" s="6" t="s">
        <v>40</v>
      </c>
      <c r="H2" s="4" t="s">
        <v>411</v>
      </c>
      <c r="I2" s="6" t="s">
        <v>30</v>
      </c>
      <c r="J2" s="4" t="s">
        <v>66</v>
      </c>
      <c r="L2" s="4" t="s">
        <v>413</v>
      </c>
      <c r="M2" s="4" t="s">
        <v>81</v>
      </c>
      <c r="N2" t="s">
        <v>414</v>
      </c>
      <c r="O2" s="5" t="str">
        <f ca="1">CONCATENATE(LEFT(CELL("имяфайла"), FIND("[",CELL("имяфайла"))-1),"DataSheet\","TL43xx series (TI).pdf")</f>
        <v>C:\Altium Libraries\Power IC Library\DataSheet\TL43xx series (TI).pdf</v>
      </c>
      <c r="P2" s="7" t="str">
        <f>CONCATENATE("Positive voltage regulators ", C2," (",D2,", ",E2,", ",J2,", ",M2,")")</f>
        <v>Positive voltage regulators TL431 (2.495…36 V, 100 mA, SOT23-3, TI)</v>
      </c>
    </row>
    <row r="3" spans="1:16" x14ac:dyDescent="0.3">
      <c r="A3" s="4" t="s">
        <v>42</v>
      </c>
      <c r="B3" s="4" t="s">
        <v>428</v>
      </c>
      <c r="C3" s="4" t="s">
        <v>427</v>
      </c>
      <c r="D3" s="4" t="s">
        <v>429</v>
      </c>
      <c r="E3" s="4" t="s">
        <v>430</v>
      </c>
      <c r="F3" s="4" t="str">
        <f>CONCATENATE(C3," (",J3,")")</f>
        <v>LM317 (SOT-223)</v>
      </c>
      <c r="G3" s="6" t="s">
        <v>40</v>
      </c>
      <c r="H3" s="4" t="s">
        <v>427</v>
      </c>
      <c r="I3" s="6" t="s">
        <v>30</v>
      </c>
      <c r="J3" s="4" t="s">
        <v>431</v>
      </c>
      <c r="K3" s="6" t="s">
        <v>434</v>
      </c>
      <c r="L3" s="4" t="s">
        <v>432</v>
      </c>
      <c r="M3" s="4" t="s">
        <v>81</v>
      </c>
      <c r="N3" t="s">
        <v>433</v>
      </c>
      <c r="O3" s="5" t="str">
        <f ca="1">CONCATENATE(LEFT(CELL("имяфайла"), FIND("[",CELL("имяфайла"))-1),"DataSheet\","LM317(TI).pdf")</f>
        <v>C:\Altium Libraries\Power IC Library\DataSheet\LM317(TI).pdf</v>
      </c>
      <c r="P3" s="7" t="str">
        <f>CONCATENATE(N3, C3," (",D3,", ",E3,", ",J3,", ",M3,")")</f>
        <v>3-Terminal Adjustable RegulatorLM317 (1.25…37 V, 1.5 A, SOT-223, TI)</v>
      </c>
    </row>
    <row r="17" spans="7:7" ht="14.4" customHeight="1" x14ac:dyDescent="0.3">
      <c r="G17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Positive voltage regulators</vt:lpstr>
      <vt:lpstr>DC-DC Converter</vt:lpstr>
      <vt:lpstr>PWM Controllers</vt:lpstr>
      <vt:lpstr>AC-DC Power Supply</vt:lpstr>
      <vt:lpstr>Gate Drivers</vt:lpstr>
      <vt:lpstr>Half Bridge Circuits</vt:lpstr>
      <vt:lpstr>Voltage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2023-11-28T17:35:02Z</dcterms:modified>
</cp:coreProperties>
</file>