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ittle logic (TI)" sheetId="1" r:id="rId1"/>
    <sheet name="Standard logic (TI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L3" i="2"/>
  <c r="L4" i="2"/>
  <c r="L5" i="2"/>
  <c r="O5" i="2"/>
  <c r="N5" i="2"/>
  <c r="L2" i="2" l="1"/>
  <c r="N2" i="2"/>
  <c r="M2" i="2"/>
  <c r="D2" i="2"/>
  <c r="N8" i="1" l="1"/>
  <c r="N7" i="1"/>
  <c r="D7" i="1"/>
  <c r="L7" i="1"/>
  <c r="M7" i="1"/>
  <c r="D8" i="1"/>
  <c r="L8" i="1"/>
  <c r="M8" i="1"/>
  <c r="N11" i="1"/>
  <c r="N10" i="1"/>
  <c r="N9" i="1"/>
  <c r="N6" i="1"/>
  <c r="N5" i="1"/>
  <c r="N4" i="1"/>
  <c r="N15" i="1" l="1"/>
  <c r="M3" i="1"/>
  <c r="M4" i="1"/>
  <c r="M5" i="1"/>
  <c r="M6" i="1"/>
  <c r="M9" i="1"/>
  <c r="M10" i="1"/>
  <c r="M11" i="1"/>
  <c r="M12" i="1"/>
  <c r="M13" i="1"/>
  <c r="M14" i="1"/>
  <c r="M15" i="1"/>
  <c r="M2" i="1"/>
  <c r="D15" i="1"/>
  <c r="L15" i="1"/>
  <c r="D4" i="1"/>
  <c r="L4" i="1"/>
  <c r="D5" i="1"/>
  <c r="L5" i="1"/>
  <c r="D6" i="1"/>
  <c r="L6" i="1"/>
  <c r="D9" i="1"/>
  <c r="L9" i="1"/>
  <c r="D10" i="1"/>
  <c r="L10" i="1"/>
  <c r="D11" i="1"/>
  <c r="L11" i="1"/>
  <c r="D12" i="1"/>
  <c r="L12" i="1"/>
  <c r="N12" i="1"/>
  <c r="D13" i="1"/>
  <c r="L13" i="1"/>
  <c r="N13" i="1"/>
  <c r="D3" i="1"/>
  <c r="L3" i="1"/>
  <c r="N3" i="1"/>
  <c r="N14" i="1" l="1"/>
  <c r="L14" i="1"/>
  <c r="D14" i="1"/>
  <c r="D2" i="1" l="1"/>
  <c r="N2" i="1"/>
  <c r="L2" i="1"/>
</calcChain>
</file>

<file path=xl/sharedStrings.xml><?xml version="1.0" encoding="utf-8"?>
<sst xmlns="http://schemas.openxmlformats.org/spreadsheetml/2006/main" count="212" uniqueCount="84">
  <si>
    <t>ID</t>
  </si>
  <si>
    <t>Series</t>
  </si>
  <si>
    <t>Comment</t>
  </si>
  <si>
    <t>Library Path</t>
  </si>
  <si>
    <t>Library Ref</t>
  </si>
  <si>
    <t>Footprint Path</t>
  </si>
  <si>
    <t>Footprint Ref 1</t>
  </si>
  <si>
    <t>PartNumber</t>
  </si>
  <si>
    <t>Manufacture</t>
  </si>
  <si>
    <t>ComponentLink1Description</t>
  </si>
  <si>
    <t>ComponentLink1URL</t>
  </si>
  <si>
    <t>Description</t>
  </si>
  <si>
    <t>DD0000</t>
  </si>
  <si>
    <t>LVC</t>
  </si>
  <si>
    <t>SOT23-5</t>
  </si>
  <si>
    <t>TI</t>
  </si>
  <si>
    <t>Digital IC Sym Lib.SchLib</t>
  </si>
  <si>
    <t>Model</t>
  </si>
  <si>
    <t>SN74LVC1G00 Single 2-Input Positive-NAND Gate</t>
  </si>
  <si>
    <t xml:space="preserve">SN74LVC1G00 </t>
  </si>
  <si>
    <t>Little Logic Guide 2018 (TI)</t>
  </si>
  <si>
    <t>ComponentLink2Description</t>
  </si>
  <si>
    <t>ComponentLink2URL</t>
  </si>
  <si>
    <t>SN74LVC1G00</t>
  </si>
  <si>
    <t>SN74LVC1G00DBV</t>
  </si>
  <si>
    <t>Digital IC Pad Lib.PcbLib</t>
  </si>
  <si>
    <t>DD0001</t>
  </si>
  <si>
    <t>SOT23-6</t>
  </si>
  <si>
    <t>SN74LVC1G02</t>
  </si>
  <si>
    <t>SN74LVC1G02DBV</t>
  </si>
  <si>
    <t>SN74LVC1G02 Single 2-Input Positive NOR-Gate</t>
  </si>
  <si>
    <t>DD0002</t>
  </si>
  <si>
    <t>SN74LVC2G14</t>
  </si>
  <si>
    <t>SN74LVC2G14DBV</t>
  </si>
  <si>
    <t>SN74LVC2G14 Dual Schmitt-Trigger Inverter</t>
  </si>
  <si>
    <t>DD0003</t>
  </si>
  <si>
    <t>DD0004</t>
  </si>
  <si>
    <t>DD0005</t>
  </si>
  <si>
    <t>DD0006</t>
  </si>
  <si>
    <t>DD0007</t>
  </si>
  <si>
    <t>DD0008</t>
  </si>
  <si>
    <t>DD0009</t>
  </si>
  <si>
    <t>DD0010</t>
  </si>
  <si>
    <t>SN74LVC1G08</t>
  </si>
  <si>
    <t>SN74LVC1G10</t>
  </si>
  <si>
    <t>SN74LVC1G11</t>
  </si>
  <si>
    <t>SN74LVC1G27</t>
  </si>
  <si>
    <t>SN74LVC1G32</t>
  </si>
  <si>
    <t>SN74LVC1G332</t>
  </si>
  <si>
    <t>SN74LVC2G17</t>
  </si>
  <si>
    <t>SN74LVC2G17DBV</t>
  </si>
  <si>
    <t>SN74LVC1G08DBV</t>
  </si>
  <si>
    <t>SN74LVC1G10DBV</t>
  </si>
  <si>
    <t>SN74LVC1G11DBV</t>
  </si>
  <si>
    <t>SN74LVC1G27DBV</t>
  </si>
  <si>
    <t>SN74LVC1G32DBV</t>
  </si>
  <si>
    <t>SN74LVC1G332DBV</t>
  </si>
  <si>
    <t>SN74LVC1G08 Single 2-Input Positive-AND Gate</t>
  </si>
  <si>
    <t>SN74LVC1G10 Single 3-Input Positive-NAND Gate</t>
  </si>
  <si>
    <t>SN74LVC1G11 Single 3-Input Positive-AND Gate</t>
  </si>
  <si>
    <t>SN74LVC1G27 Single 3-Input Positive-NOR Gate</t>
  </si>
  <si>
    <t>SN74LVC1G32 Single 2-Input Positive-OR Gate</t>
  </si>
  <si>
    <t>SN74LVC1G332 Single 3-Input Positive-OR Gate</t>
  </si>
  <si>
    <t>SN74LVC2G17 Dual Schmitt-Trigger Buffer</t>
  </si>
  <si>
    <t>DD0011</t>
  </si>
  <si>
    <t>DD0012</t>
  </si>
  <si>
    <t>DD0013</t>
  </si>
  <si>
    <t>SN74LVC1G14</t>
  </si>
  <si>
    <t>SN74LVC1G17</t>
  </si>
  <si>
    <t>SN74LVC1G14DBV</t>
  </si>
  <si>
    <t>SN74LVC1G17DBV</t>
  </si>
  <si>
    <t>SN74LVC1G17 Single Schmitt-Trigger Buffer</t>
  </si>
  <si>
    <t>SN74LVC1G14 Single Schmitt-Trigger Inverter</t>
  </si>
  <si>
    <t>HC</t>
  </si>
  <si>
    <t xml:space="preserve">SN74HC132 </t>
  </si>
  <si>
    <t>SN74HC132</t>
  </si>
  <si>
    <t>SO-14 Narrow</t>
  </si>
  <si>
    <t>SN74HC132D</t>
  </si>
  <si>
    <t>SN74HC132 Quadruple Positive-NAND Gates With Schmitt-Trigger Inputs</t>
  </si>
  <si>
    <t>Logic Guide (TI)</t>
  </si>
  <si>
    <t>CD4047</t>
  </si>
  <si>
    <t>CD4047BPW</t>
  </si>
  <si>
    <t>CMOS Low-Power Monostable/Astable Multivibrator</t>
  </si>
  <si>
    <t>CD4000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</si>
</sst>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9" fontId="0" fillId="2" borderId="1" xfId="0" applyNumberFormat="1" applyFill="1" applyBorder="1" applyAlignment="1"/>
    <xf numFmtId="0" fontId="0" fillId="0" borderId="0" xfId="0" applyAlignme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selection activeCell="D60" sqref="D60"/>
    </sheetView>
  </sheetViews>
  <sheetFormatPr defaultRowHeight="15" x14ac:dyDescent="0.25"/>
  <cols>
    <col min="2" max="2" width="8" customWidth="1"/>
    <col min="3" max="3" width="13.42578125" bestFit="1" customWidth="1"/>
    <col min="4" max="4" width="23" bestFit="1" customWidth="1"/>
    <col min="5" max="5" width="20.7109375" bestFit="1" customWidth="1"/>
    <col min="6" max="6" width="13.42578125" bestFit="1" customWidth="1"/>
    <col min="7" max="7" width="20.42578125" bestFit="1" customWidth="1"/>
    <col min="8" max="8" width="13.28515625" style="10" bestFit="1" customWidth="1"/>
    <col min="9" max="9" width="16.85546875" bestFit="1" customWidth="1"/>
    <col min="10" max="10" width="11.5703125" bestFit="1" customWidth="1"/>
    <col min="11" max="11" width="24.5703125" bestFit="1" customWidth="1"/>
    <col min="12" max="12" width="99.140625" bestFit="1" customWidth="1"/>
    <col min="13" max="13" width="24.5703125" bestFit="1" customWidth="1"/>
    <col min="14" max="14" width="91.5703125" customWidth="1"/>
    <col min="15" max="15" width="45.140625" bestFit="1" customWidth="1"/>
  </cols>
  <sheetData>
    <row r="1" spans="1:15" x14ac:dyDescent="0.25">
      <c r="A1" s="1" t="s">
        <v>0</v>
      </c>
      <c r="B1" s="2" t="s">
        <v>1</v>
      </c>
      <c r="C1" s="3" t="s">
        <v>17</v>
      </c>
      <c r="D1" s="3" t="s">
        <v>2</v>
      </c>
      <c r="E1" s="3" t="s">
        <v>3</v>
      </c>
      <c r="F1" s="3" t="s">
        <v>4</v>
      </c>
      <c r="G1" s="3" t="s">
        <v>5</v>
      </c>
      <c r="H1" s="9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21</v>
      </c>
      <c r="N1" s="11" t="s">
        <v>22</v>
      </c>
      <c r="O1" s="3" t="s">
        <v>11</v>
      </c>
    </row>
    <row r="2" spans="1:15" x14ac:dyDescent="0.25">
      <c r="A2" s="5" t="s">
        <v>12</v>
      </c>
      <c r="B2" s="5" t="s">
        <v>13</v>
      </c>
      <c r="C2" s="5" t="s">
        <v>19</v>
      </c>
      <c r="D2" s="6" t="str">
        <f>CONCATENATE(C2,"(",H2,")")</f>
        <v>SN74LVC1G00 (SOT23-5)</v>
      </c>
      <c r="E2" s="7" t="s">
        <v>16</v>
      </c>
      <c r="F2" t="s">
        <v>23</v>
      </c>
      <c r="G2" s="7" t="s">
        <v>25</v>
      </c>
      <c r="H2" s="5" t="s">
        <v>14</v>
      </c>
      <c r="I2" s="6" t="s">
        <v>24</v>
      </c>
      <c r="J2" s="5" t="s">
        <v>15</v>
      </c>
      <c r="K2" t="s">
        <v>20</v>
      </c>
      <c r="L2" t="str">
        <f ca="1">CONCATENATE(LEFT(CELL("имяфайла"), FIND("[",CELL("имяфайла"))-1),"DataSheet\Little Logic Guide 2018 (TI).pdf")</f>
        <v>C:\Altium Libraries\Digital IC Library\DataSheet\Little Logic Guide 2018 (TI).pdf</v>
      </c>
      <c r="M2" s="12" t="str">
        <f>C2</f>
        <v xml:space="preserve">SN74LVC1G00 </v>
      </c>
      <c r="N2" t="str">
        <f ca="1">CONCATENATE(LEFT(CELL("имяфайла"), FIND("[",CELL("имяфайла"))-1),"DataSheet\SN74LVC1G00(TI).pdf")</f>
        <v>C:\Altium Libraries\Digital IC Library\DataSheet\SN74LVC1G00(TI).pdf</v>
      </c>
      <c r="O2" s="8" t="s">
        <v>18</v>
      </c>
    </row>
    <row r="3" spans="1:15" x14ac:dyDescent="0.25">
      <c r="A3" s="5" t="s">
        <v>26</v>
      </c>
      <c r="B3" s="5" t="s">
        <v>13</v>
      </c>
      <c r="C3" s="5" t="s">
        <v>28</v>
      </c>
      <c r="D3" s="6" t="str">
        <f>CONCATENATE(C3,"(",H3,")")</f>
        <v>SN74LVC1G02(SOT23-5)</v>
      </c>
      <c r="E3" s="7" t="s">
        <v>16</v>
      </c>
      <c r="F3" t="s">
        <v>28</v>
      </c>
      <c r="G3" s="7" t="s">
        <v>25</v>
      </c>
      <c r="H3" s="5" t="s">
        <v>14</v>
      </c>
      <c r="I3" s="6" t="s">
        <v>29</v>
      </c>
      <c r="J3" s="5" t="s">
        <v>15</v>
      </c>
      <c r="K3" t="s">
        <v>20</v>
      </c>
      <c r="L3" t="str">
        <f ca="1">CONCATENATE(LEFT(CELL("имяфайла"), FIND("[",CELL("имяфайла"))-1),"DataSheet\Little Logic Guide 2018 (TI).pdf")</f>
        <v>C:\Altium Libraries\Digital IC Library\DataSheet\Little Logic Guide 2018 (TI).pdf</v>
      </c>
      <c r="M3" s="12" t="str">
        <f t="shared" ref="M3:M15" si="0">C3</f>
        <v>SN74LVC1G02</v>
      </c>
      <c r="N3" t="str">
        <f ca="1">CONCATENATE(LEFT(CELL("имяфайла"), FIND("[",CELL("имяфайла"))-1),"DataSheet\SN74LVC1G02(TI).pdf")</f>
        <v>C:\Altium Libraries\Digital IC Library\DataSheet\SN74LVC1G02(TI).pdf</v>
      </c>
      <c r="O3" s="8" t="s">
        <v>30</v>
      </c>
    </row>
    <row r="4" spans="1:15" x14ac:dyDescent="0.25">
      <c r="A4" s="5" t="s">
        <v>31</v>
      </c>
      <c r="B4" s="5" t="s">
        <v>13</v>
      </c>
      <c r="C4" s="5" t="s">
        <v>43</v>
      </c>
      <c r="D4" s="6" t="str">
        <f t="shared" ref="D4:D6" si="1">CONCATENATE(C4,"(",H4,")")</f>
        <v>SN74LVC1G08(SOT23-5)</v>
      </c>
      <c r="E4" s="7" t="s">
        <v>16</v>
      </c>
      <c r="F4" t="s">
        <v>43</v>
      </c>
      <c r="G4" s="7" t="s">
        <v>25</v>
      </c>
      <c r="H4" s="5" t="s">
        <v>14</v>
      </c>
      <c r="I4" s="6" t="s">
        <v>51</v>
      </c>
      <c r="J4" s="5" t="s">
        <v>15</v>
      </c>
      <c r="K4" t="s">
        <v>20</v>
      </c>
      <c r="L4" t="str">
        <f t="shared" ref="L4:L13" ca="1" si="2">CONCATENATE(LEFT(CELL("имяфайла"), FIND("[",CELL("имяфайла"))-1),"DataSheet\Little Logic Guide 2018 (TI).pdf")</f>
        <v>C:\Altium Libraries\Digital IC Library\DataSheet\Little Logic Guide 2018 (TI).pdf</v>
      </c>
      <c r="M4" s="12" t="str">
        <f t="shared" si="0"/>
        <v>SN74LVC1G08</v>
      </c>
      <c r="N4" t="str">
        <f ca="1">CONCATENATE(LEFT(CELL("имяфайла"), FIND("[",CELL("имяфайла"))-1),"DataSheet\SN74LVC1G08(TI).pdf")</f>
        <v>C:\Altium Libraries\Digital IC Library\DataSheet\SN74LVC1G08(TI).pdf</v>
      </c>
      <c r="O4" s="8" t="s">
        <v>57</v>
      </c>
    </row>
    <row r="5" spans="1:15" x14ac:dyDescent="0.25">
      <c r="A5" s="5" t="s">
        <v>35</v>
      </c>
      <c r="B5" s="5" t="s">
        <v>13</v>
      </c>
      <c r="C5" s="5" t="s">
        <v>44</v>
      </c>
      <c r="D5" s="6" t="str">
        <f t="shared" si="1"/>
        <v>SN74LVC1G10(SOT23-6)</v>
      </c>
      <c r="E5" s="7" t="s">
        <v>16</v>
      </c>
      <c r="F5" t="s">
        <v>44</v>
      </c>
      <c r="G5" s="7" t="s">
        <v>25</v>
      </c>
      <c r="H5" s="5" t="s">
        <v>27</v>
      </c>
      <c r="I5" s="6" t="s">
        <v>52</v>
      </c>
      <c r="J5" s="5" t="s">
        <v>15</v>
      </c>
      <c r="K5" t="s">
        <v>20</v>
      </c>
      <c r="L5" t="str">
        <f t="shared" ca="1" si="2"/>
        <v>C:\Altium Libraries\Digital IC Library\DataSheet\Little Logic Guide 2018 (TI).pdf</v>
      </c>
      <c r="M5" s="12" t="str">
        <f t="shared" si="0"/>
        <v>SN74LVC1G10</v>
      </c>
      <c r="N5" t="str">
        <f ca="1">CONCATENATE(LEFT(CELL("имяфайла"), FIND("[",CELL("имяфайла"))-1),"DataSheet\SN74LVC1G10(TI).pdf")</f>
        <v>C:\Altium Libraries\Digital IC Library\DataSheet\SN74LVC1G10(TI).pdf</v>
      </c>
      <c r="O5" s="8" t="s">
        <v>58</v>
      </c>
    </row>
    <row r="6" spans="1:15" x14ac:dyDescent="0.25">
      <c r="A6" s="5" t="s">
        <v>36</v>
      </c>
      <c r="B6" s="5" t="s">
        <v>13</v>
      </c>
      <c r="C6" s="5" t="s">
        <v>45</v>
      </c>
      <c r="D6" s="6" t="str">
        <f t="shared" si="1"/>
        <v>SN74LVC1G11(SOT23-6)</v>
      </c>
      <c r="E6" s="7" t="s">
        <v>16</v>
      </c>
      <c r="F6" t="s">
        <v>45</v>
      </c>
      <c r="G6" s="7" t="s">
        <v>25</v>
      </c>
      <c r="H6" s="5" t="s">
        <v>27</v>
      </c>
      <c r="I6" s="6" t="s">
        <v>53</v>
      </c>
      <c r="J6" s="5" t="s">
        <v>15</v>
      </c>
      <c r="K6" t="s">
        <v>20</v>
      </c>
      <c r="L6" t="str">
        <f t="shared" ca="1" si="2"/>
        <v>C:\Altium Libraries\Digital IC Library\DataSheet\Little Logic Guide 2018 (TI).pdf</v>
      </c>
      <c r="M6" s="12" t="str">
        <f t="shared" si="0"/>
        <v>SN74LVC1G11</v>
      </c>
      <c r="N6" t="str">
        <f ca="1">CONCATENATE(LEFT(CELL("имяфайла"), FIND("[",CELL("имяфайла"))-1),"DataSheet\SN74LVC1G11(TI).pdf")</f>
        <v>C:\Altium Libraries\Digital IC Library\DataSheet\SN74LVC1G11(TI).pdf</v>
      </c>
      <c r="O6" s="8" t="s">
        <v>59</v>
      </c>
    </row>
    <row r="7" spans="1:15" x14ac:dyDescent="0.25">
      <c r="A7" s="5" t="s">
        <v>37</v>
      </c>
      <c r="B7" s="5" t="s">
        <v>13</v>
      </c>
      <c r="C7" s="5" t="s">
        <v>67</v>
      </c>
      <c r="D7" s="6" t="str">
        <f t="shared" ref="D7:D8" si="3">CONCATENATE(C7,"(",H7,")")</f>
        <v>SN74LVC1G14(SOT23-5)</v>
      </c>
      <c r="E7" s="7" t="s">
        <v>16</v>
      </c>
      <c r="F7" t="s">
        <v>67</v>
      </c>
      <c r="G7" s="7" t="s">
        <v>25</v>
      </c>
      <c r="H7" s="5" t="s">
        <v>14</v>
      </c>
      <c r="I7" s="6" t="s">
        <v>69</v>
      </c>
      <c r="J7" s="5" t="s">
        <v>15</v>
      </c>
      <c r="K7" t="s">
        <v>20</v>
      </c>
      <c r="L7" t="str">
        <f t="shared" ca="1" si="2"/>
        <v>C:\Altium Libraries\Digital IC Library\DataSheet\Little Logic Guide 2018 (TI).pdf</v>
      </c>
      <c r="M7" s="12" t="str">
        <f t="shared" ref="M7:M8" si="4">C7</f>
        <v>SN74LVC1G14</v>
      </c>
      <c r="N7" t="str">
        <f ca="1">CONCATENATE(LEFT(CELL("имяфайла"), FIND("[",CELL("имяфайла"))-1),"DataSheet\SN74LVC1G14(TI).pdf")</f>
        <v>C:\Altium Libraries\Digital IC Library\DataSheet\SN74LVC1G14(TI).pdf</v>
      </c>
      <c r="O7" s="8" t="s">
        <v>72</v>
      </c>
    </row>
    <row r="8" spans="1:15" x14ac:dyDescent="0.25">
      <c r="A8" s="5" t="s">
        <v>38</v>
      </c>
      <c r="B8" s="5" t="s">
        <v>13</v>
      </c>
      <c r="C8" s="5" t="s">
        <v>68</v>
      </c>
      <c r="D8" s="6" t="str">
        <f t="shared" si="3"/>
        <v>SN74LVC1G17(SOT23-5)</v>
      </c>
      <c r="E8" s="7" t="s">
        <v>16</v>
      </c>
      <c r="F8" t="s">
        <v>68</v>
      </c>
      <c r="G8" s="7" t="s">
        <v>25</v>
      </c>
      <c r="H8" s="5" t="s">
        <v>14</v>
      </c>
      <c r="I8" s="6" t="s">
        <v>70</v>
      </c>
      <c r="J8" s="5" t="s">
        <v>15</v>
      </c>
      <c r="K8" t="s">
        <v>20</v>
      </c>
      <c r="L8" t="str">
        <f t="shared" ca="1" si="2"/>
        <v>C:\Altium Libraries\Digital IC Library\DataSheet\Little Logic Guide 2018 (TI).pdf</v>
      </c>
      <c r="M8" s="12" t="str">
        <f t="shared" si="4"/>
        <v>SN74LVC1G17</v>
      </c>
      <c r="N8" t="str">
        <f ca="1">CONCATENATE(LEFT(CELL("имяфайла"), FIND("[",CELL("имяфайла"))-1),"DataSheet\SN74LVC1G17(TI).pdf")</f>
        <v>C:\Altium Libraries\Digital IC Library\DataSheet\SN74LVC1G17(TI).pdf</v>
      </c>
      <c r="O8" s="8" t="s">
        <v>71</v>
      </c>
    </row>
    <row r="9" spans="1:15" x14ac:dyDescent="0.25">
      <c r="A9" s="5" t="s">
        <v>39</v>
      </c>
      <c r="B9" s="5" t="s">
        <v>13</v>
      </c>
      <c r="C9" s="5" t="s">
        <v>46</v>
      </c>
      <c r="D9" s="6" t="str">
        <f t="shared" ref="D9:D15" si="5">CONCATENATE(C9,"(",H9,")")</f>
        <v>SN74LVC1G27(SOT23-6)</v>
      </c>
      <c r="E9" s="7" t="s">
        <v>16</v>
      </c>
      <c r="F9" t="s">
        <v>46</v>
      </c>
      <c r="G9" s="7" t="s">
        <v>25</v>
      </c>
      <c r="H9" s="5" t="s">
        <v>27</v>
      </c>
      <c r="I9" s="6" t="s">
        <v>54</v>
      </c>
      <c r="J9" s="5" t="s">
        <v>15</v>
      </c>
      <c r="K9" t="s">
        <v>20</v>
      </c>
      <c r="L9" t="str">
        <f t="shared" ca="1" si="2"/>
        <v>C:\Altium Libraries\Digital IC Library\DataSheet\Little Logic Guide 2018 (TI).pdf</v>
      </c>
      <c r="M9" s="12" t="str">
        <f t="shared" si="0"/>
        <v>SN74LVC1G27</v>
      </c>
      <c r="N9" t="str">
        <f ca="1">CONCATENATE(LEFT(CELL("имяфайла"), FIND("[",CELL("имяфайла"))-1),"DataSheet\SN74LVC1G27(TI).pdf")</f>
        <v>C:\Altium Libraries\Digital IC Library\DataSheet\SN74LVC1G27(TI).pdf</v>
      </c>
      <c r="O9" s="8" t="s">
        <v>60</v>
      </c>
    </row>
    <row r="10" spans="1:15" x14ac:dyDescent="0.25">
      <c r="A10" s="5" t="s">
        <v>40</v>
      </c>
      <c r="B10" s="5" t="s">
        <v>13</v>
      </c>
      <c r="C10" s="5" t="s">
        <v>47</v>
      </c>
      <c r="D10" s="6" t="str">
        <f t="shared" si="5"/>
        <v>SN74LVC1G32(SOT23-5)</v>
      </c>
      <c r="E10" s="7" t="s">
        <v>16</v>
      </c>
      <c r="F10" t="s">
        <v>47</v>
      </c>
      <c r="G10" s="7" t="s">
        <v>25</v>
      </c>
      <c r="H10" s="5" t="s">
        <v>14</v>
      </c>
      <c r="I10" s="6" t="s">
        <v>55</v>
      </c>
      <c r="J10" s="5" t="s">
        <v>15</v>
      </c>
      <c r="K10" t="s">
        <v>20</v>
      </c>
      <c r="L10" t="str">
        <f t="shared" ca="1" si="2"/>
        <v>C:\Altium Libraries\Digital IC Library\DataSheet\Little Logic Guide 2018 (TI).pdf</v>
      </c>
      <c r="M10" s="12" t="str">
        <f t="shared" si="0"/>
        <v>SN74LVC1G32</v>
      </c>
      <c r="N10" t="str">
        <f ca="1">CONCATENATE(LEFT(CELL("имяфайла"), FIND("[",CELL("имяфайла"))-1),"DataSheet\SN74LVC1G32(TI).pdf")</f>
        <v>C:\Altium Libraries\Digital IC Library\DataSheet\SN74LVC1G32(TI).pdf</v>
      </c>
      <c r="O10" s="8" t="s">
        <v>61</v>
      </c>
    </row>
    <row r="11" spans="1:15" x14ac:dyDescent="0.25">
      <c r="A11" s="5" t="s">
        <v>41</v>
      </c>
      <c r="B11" s="5" t="s">
        <v>13</v>
      </c>
      <c r="C11" s="5" t="s">
        <v>48</v>
      </c>
      <c r="D11" s="6" t="str">
        <f t="shared" si="5"/>
        <v>SN74LVC1G332(SOT23-6)</v>
      </c>
      <c r="E11" s="7" t="s">
        <v>16</v>
      </c>
      <c r="F11" t="s">
        <v>48</v>
      </c>
      <c r="G11" s="7" t="s">
        <v>25</v>
      </c>
      <c r="H11" s="5" t="s">
        <v>27</v>
      </c>
      <c r="I11" s="6" t="s">
        <v>56</v>
      </c>
      <c r="J11" s="5" t="s">
        <v>15</v>
      </c>
      <c r="K11" t="s">
        <v>20</v>
      </c>
      <c r="L11" t="str">
        <f t="shared" ca="1" si="2"/>
        <v>C:\Altium Libraries\Digital IC Library\DataSheet\Little Logic Guide 2018 (TI).pdf</v>
      </c>
      <c r="M11" s="12" t="str">
        <f t="shared" si="0"/>
        <v>SN74LVC1G332</v>
      </c>
      <c r="N11" t="str">
        <f ca="1">CONCATENATE(LEFT(CELL("имяфайла"), FIND("[",CELL("имяфайла"))-1),"DataSheet\SN74LVC1G332(TI).pdf")</f>
        <v>C:\Altium Libraries\Digital IC Library\DataSheet\SN74LVC1G332(TI).pdf</v>
      </c>
      <c r="O11" s="8" t="s">
        <v>62</v>
      </c>
    </row>
    <row r="12" spans="1:15" x14ac:dyDescent="0.25">
      <c r="A12" s="5" t="s">
        <v>42</v>
      </c>
      <c r="B12" s="5" t="s">
        <v>13</v>
      </c>
      <c r="C12" s="5" t="s">
        <v>28</v>
      </c>
      <c r="D12" s="6" t="str">
        <f t="shared" si="5"/>
        <v>SN74LVC1G02(SOT23-5)</v>
      </c>
      <c r="E12" s="7" t="s">
        <v>16</v>
      </c>
      <c r="F12" t="s">
        <v>28</v>
      </c>
      <c r="G12" s="7" t="s">
        <v>25</v>
      </c>
      <c r="H12" s="5" t="s">
        <v>14</v>
      </c>
      <c r="I12" s="6" t="s">
        <v>29</v>
      </c>
      <c r="J12" s="5" t="s">
        <v>15</v>
      </c>
      <c r="K12" t="s">
        <v>20</v>
      </c>
      <c r="L12" t="str">
        <f t="shared" ca="1" si="2"/>
        <v>C:\Altium Libraries\Digital IC Library\DataSheet\Little Logic Guide 2018 (TI).pdf</v>
      </c>
      <c r="M12" s="12" t="str">
        <f t="shared" si="0"/>
        <v>SN74LVC1G02</v>
      </c>
      <c r="N12" t="str">
        <f t="shared" ref="N12:N13" ca="1" si="6">CONCATENATE(LEFT(CELL("имяфайла"), FIND("[",CELL("имяфайла"))-1),"DataSheet\SN74LVC1G02(TI).pdf")</f>
        <v>C:\Altium Libraries\Digital IC Library\DataSheet\SN74LVC1G02(TI).pdf</v>
      </c>
      <c r="O12" s="8" t="s">
        <v>30</v>
      </c>
    </row>
    <row r="13" spans="1:15" x14ac:dyDescent="0.25">
      <c r="A13" s="5" t="s">
        <v>64</v>
      </c>
      <c r="B13" s="5" t="s">
        <v>13</v>
      </c>
      <c r="C13" s="5" t="s">
        <v>28</v>
      </c>
      <c r="D13" s="6" t="str">
        <f t="shared" si="5"/>
        <v>SN74LVC1G02(SOT23-5)</v>
      </c>
      <c r="E13" s="7" t="s">
        <v>16</v>
      </c>
      <c r="F13" t="s">
        <v>28</v>
      </c>
      <c r="G13" s="7" t="s">
        <v>25</v>
      </c>
      <c r="H13" s="5" t="s">
        <v>14</v>
      </c>
      <c r="I13" s="6" t="s">
        <v>29</v>
      </c>
      <c r="J13" s="5" t="s">
        <v>15</v>
      </c>
      <c r="K13" t="s">
        <v>20</v>
      </c>
      <c r="L13" t="str">
        <f t="shared" ca="1" si="2"/>
        <v>C:\Altium Libraries\Digital IC Library\DataSheet\Little Logic Guide 2018 (TI).pdf</v>
      </c>
      <c r="M13" s="12" t="str">
        <f t="shared" si="0"/>
        <v>SN74LVC1G02</v>
      </c>
      <c r="N13" t="str">
        <f t="shared" ca="1" si="6"/>
        <v>C:\Altium Libraries\Digital IC Library\DataSheet\SN74LVC1G02(TI).pdf</v>
      </c>
      <c r="O13" s="8" t="s">
        <v>30</v>
      </c>
    </row>
    <row r="14" spans="1:15" x14ac:dyDescent="0.25">
      <c r="A14" s="5" t="s">
        <v>65</v>
      </c>
      <c r="B14" s="5" t="s">
        <v>13</v>
      </c>
      <c r="C14" s="5" t="s">
        <v>32</v>
      </c>
      <c r="D14" s="6" t="str">
        <f t="shared" si="5"/>
        <v>SN74LVC2G14(SOT23-6)</v>
      </c>
      <c r="E14" s="7" t="s">
        <v>16</v>
      </c>
      <c r="F14" t="s">
        <v>32</v>
      </c>
      <c r="G14" s="7" t="s">
        <v>25</v>
      </c>
      <c r="H14" s="5" t="s">
        <v>27</v>
      </c>
      <c r="I14" s="6" t="s">
        <v>33</v>
      </c>
      <c r="J14" s="5" t="s">
        <v>15</v>
      </c>
      <c r="K14" t="s">
        <v>20</v>
      </c>
      <c r="L14" t="str">
        <f ca="1">CONCATENATE(LEFT(CELL("имяфайла"), FIND("[",CELL("имяфайла"))-1),"DataSheet\Little Logic Guide 2018 (TI).pdf")</f>
        <v>C:\Altium Libraries\Digital IC Library\DataSheet\Little Logic Guide 2018 (TI).pdf</v>
      </c>
      <c r="M14" s="12" t="str">
        <f t="shared" si="0"/>
        <v>SN74LVC2G14</v>
      </c>
      <c r="N14" t="str">
        <f ca="1">CONCATENATE(LEFT(CELL("имяфайла"), FIND("[",CELL("имяфайла"))-1),"DataSheet\SN74LVC2G14(TI).pdf")</f>
        <v>C:\Altium Libraries\Digital IC Library\DataSheet\SN74LVC2G14(TI).pdf</v>
      </c>
      <c r="O14" s="13" t="s">
        <v>34</v>
      </c>
    </row>
    <row r="15" spans="1:15" x14ac:dyDescent="0.25">
      <c r="A15" s="5" t="s">
        <v>66</v>
      </c>
      <c r="B15" s="5" t="s">
        <v>13</v>
      </c>
      <c r="C15" s="5" t="s">
        <v>49</v>
      </c>
      <c r="D15" s="6" t="str">
        <f t="shared" si="5"/>
        <v>SN74LVC2G17(SOT23-6)</v>
      </c>
      <c r="E15" s="7" t="s">
        <v>16</v>
      </c>
      <c r="F15" t="s">
        <v>49</v>
      </c>
      <c r="G15" s="7" t="s">
        <v>25</v>
      </c>
      <c r="H15" s="5" t="s">
        <v>27</v>
      </c>
      <c r="I15" s="6" t="s">
        <v>50</v>
      </c>
      <c r="J15" s="5" t="s">
        <v>15</v>
      </c>
      <c r="K15" t="s">
        <v>20</v>
      </c>
      <c r="L15" t="str">
        <f ca="1">CONCATENATE(LEFT(CELL("имяфайла"), FIND("[",CELL("имяфайла"))-1),"DataSheet\Little Logic Guide 2018 (TI).pdf")</f>
        <v>C:\Altium Libraries\Digital IC Library\DataSheet\Little Logic Guide 2018 (TI).pdf</v>
      </c>
      <c r="M15" s="12" t="str">
        <f t="shared" si="0"/>
        <v>SN74LVC2G17</v>
      </c>
      <c r="N15" t="str">
        <f ca="1">CONCATENATE(LEFT(CELL("имяфайла"), FIND("[",CELL("имяфайла"))-1),"DataSheet\SN74LVC2G17(TI).pdf")</f>
        <v>C:\Altium Libraries\Digital IC Library\DataSheet\SN74LVC2G17(TI).pdf</v>
      </c>
      <c r="O15" s="13" t="s">
        <v>63</v>
      </c>
    </row>
    <row r="16" spans="1:15" x14ac:dyDescent="0.25">
      <c r="I16" s="6"/>
    </row>
    <row r="17" spans="9:9" x14ac:dyDescent="0.25">
      <c r="I17" s="6"/>
    </row>
    <row r="18" spans="9:9" x14ac:dyDescent="0.25">
      <c r="I18" s="6"/>
    </row>
    <row r="19" spans="9:9" x14ac:dyDescent="0.25">
      <c r="I19" s="6"/>
    </row>
    <row r="20" spans="9:9" x14ac:dyDescent="0.25">
      <c r="I20" s="6"/>
    </row>
    <row r="21" spans="9:9" x14ac:dyDescent="0.25">
      <c r="I21" s="6"/>
    </row>
    <row r="22" spans="9:9" x14ac:dyDescent="0.25">
      <c r="I22" s="6"/>
    </row>
    <row r="23" spans="9:9" x14ac:dyDescent="0.25">
      <c r="I23" s="6"/>
    </row>
    <row r="24" spans="9:9" x14ac:dyDescent="0.25">
      <c r="I24" s="6"/>
    </row>
    <row r="25" spans="9:9" x14ac:dyDescent="0.25">
      <c r="I25" s="6"/>
    </row>
    <row r="26" spans="9:9" x14ac:dyDescent="0.25">
      <c r="I26" s="6"/>
    </row>
    <row r="27" spans="9:9" x14ac:dyDescent="0.25">
      <c r="I27" s="6"/>
    </row>
    <row r="28" spans="9:9" x14ac:dyDescent="0.25">
      <c r="I28" s="6"/>
    </row>
    <row r="29" spans="9:9" x14ac:dyDescent="0.25">
      <c r="I29" s="6"/>
    </row>
    <row r="30" spans="9:9" x14ac:dyDescent="0.25">
      <c r="I30" s="6"/>
    </row>
    <row r="31" spans="9:9" x14ac:dyDescent="0.25">
      <c r="I31" s="6"/>
    </row>
    <row r="32" spans="9:9" x14ac:dyDescent="0.25">
      <c r="I32" s="6"/>
    </row>
    <row r="33" spans="9:9" x14ac:dyDescent="0.25">
      <c r="I33" s="6"/>
    </row>
    <row r="34" spans="9:9" x14ac:dyDescent="0.25">
      <c r="I34" s="6"/>
    </row>
    <row r="35" spans="9:9" x14ac:dyDescent="0.25">
      <c r="I35" s="6"/>
    </row>
    <row r="36" spans="9:9" x14ac:dyDescent="0.25">
      <c r="I36" s="6"/>
    </row>
    <row r="37" spans="9:9" x14ac:dyDescent="0.25">
      <c r="I37" s="6"/>
    </row>
    <row r="38" spans="9:9" x14ac:dyDescent="0.25">
      <c r="I38" s="6"/>
    </row>
    <row r="39" spans="9:9" x14ac:dyDescent="0.25">
      <c r="I39" s="6"/>
    </row>
    <row r="40" spans="9:9" x14ac:dyDescent="0.25">
      <c r="I40" s="6"/>
    </row>
    <row r="41" spans="9:9" x14ac:dyDescent="0.25">
      <c r="I41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85" zoomScaleNormal="85" workbookViewId="0">
      <selection activeCell="E20" sqref="E20"/>
    </sheetView>
  </sheetViews>
  <sheetFormatPr defaultRowHeight="15" x14ac:dyDescent="0.25"/>
  <cols>
    <col min="2" max="2" width="7.5703125" bestFit="1" customWidth="1"/>
    <col min="3" max="3" width="11.42578125" bestFit="1" customWidth="1"/>
    <col min="4" max="4" width="24.85546875" bestFit="1" customWidth="1"/>
    <col min="5" max="5" width="23.5703125" bestFit="1" customWidth="1"/>
    <col min="6" max="6" width="10.85546875" bestFit="1" customWidth="1"/>
    <col min="7" max="7" width="23.28515625" bestFit="1" customWidth="1"/>
    <col min="8" max="8" width="13.28515625" bestFit="1" customWidth="1"/>
    <col min="9" max="9" width="12.28515625" style="5" bestFit="1" customWidth="1"/>
    <col min="10" max="10" width="11.5703125" bestFit="1" customWidth="1"/>
    <col min="11" max="11" width="49.85546875" bestFit="1" customWidth="1"/>
    <col min="12" max="12" width="65" bestFit="1" customWidth="1"/>
    <col min="13" max="13" width="49.85546875" bestFit="1" customWidth="1"/>
    <col min="14" max="14" width="63.5703125" bestFit="1" customWidth="1"/>
    <col min="15" max="15" width="74.42578125" bestFit="1" customWidth="1"/>
  </cols>
  <sheetData>
    <row r="1" spans="1:15" x14ac:dyDescent="0.25">
      <c r="A1" s="1" t="s">
        <v>0</v>
      </c>
      <c r="B1" s="2" t="s">
        <v>1</v>
      </c>
      <c r="C1" s="3" t="s">
        <v>17</v>
      </c>
      <c r="D1" s="3" t="s">
        <v>2</v>
      </c>
      <c r="E1" s="3" t="s">
        <v>3</v>
      </c>
      <c r="F1" s="3" t="s">
        <v>4</v>
      </c>
      <c r="G1" s="3" t="s">
        <v>5</v>
      </c>
      <c r="H1" s="9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21</v>
      </c>
      <c r="N1" s="1" t="s">
        <v>22</v>
      </c>
      <c r="O1" s="3" t="s">
        <v>11</v>
      </c>
    </row>
    <row r="2" spans="1:15" x14ac:dyDescent="0.25">
      <c r="A2" s="5" t="s">
        <v>12</v>
      </c>
      <c r="B2" s="5" t="s">
        <v>73</v>
      </c>
      <c r="C2" s="5" t="s">
        <v>74</v>
      </c>
      <c r="D2" s="5" t="str">
        <f>CONCATENATE(C2,"(",H2,")")</f>
        <v>SN74HC132 (SO-14 Narrow)</v>
      </c>
      <c r="E2" s="7" t="s">
        <v>16</v>
      </c>
      <c r="F2" t="s">
        <v>75</v>
      </c>
      <c r="G2" s="7" t="s">
        <v>25</v>
      </c>
      <c r="H2" s="5" t="s">
        <v>76</v>
      </c>
      <c r="I2" s="5" t="s">
        <v>77</v>
      </c>
      <c r="J2" s="5" t="s">
        <v>15</v>
      </c>
      <c r="K2" s="5" t="s">
        <v>79</v>
      </c>
      <c r="L2" t="str">
        <f ca="1">CONCATENATE(LEFT(CELL("имяфайла"), FIND("[",CELL("имяфайла"))-1),"DataSheet\Logic Guide (TI).pdf")</f>
        <v>C:\Altium Libraries\Digital IC Library\DataSheet\Logic Guide (TI).pdf</v>
      </c>
      <c r="M2" s="12" t="str">
        <f>C2</f>
        <v xml:space="preserve">SN74HC132 </v>
      </c>
      <c r="N2" t="str">
        <f ca="1">CONCATENATE(LEFT(CELL("имяфайла"), FIND("[",CELL("имяфайла"))-1),"DataSheet\SN74HC132(TI).pdf")</f>
        <v>C:\Altium Libraries\Digital IC Library\DataSheet\SN74HC132(TI).pdf</v>
      </c>
      <c r="O2" s="8" t="s">
        <v>78</v>
      </c>
    </row>
    <row r="3" spans="1:15" x14ac:dyDescent="0.25">
      <c r="A3" s="5" t="s">
        <v>26</v>
      </c>
      <c r="J3" s="5" t="s">
        <v>15</v>
      </c>
      <c r="K3" s="5" t="s">
        <v>79</v>
      </c>
      <c r="L3" t="str">
        <f t="shared" ref="L3:L5" ca="1" si="0">CONCATENATE(LEFT(CELL("имяфайла"), FIND("[",CELL("имяфайла"))-1),"DataSheet\Logic Guide (TI).pdf")</f>
        <v>C:\Altium Libraries\Digital IC Library\DataSheet\Logic Guide (TI).pdf</v>
      </c>
    </row>
    <row r="4" spans="1:15" x14ac:dyDescent="0.25">
      <c r="A4" s="5" t="s">
        <v>31</v>
      </c>
      <c r="J4" s="5" t="s">
        <v>15</v>
      </c>
      <c r="K4" s="5" t="s">
        <v>79</v>
      </c>
      <c r="L4" t="str">
        <f t="shared" ca="1" si="0"/>
        <v>C:\Altium Libraries\Digital IC Library\DataSheet\Logic Guide (TI).pdf</v>
      </c>
    </row>
    <row r="5" spans="1:15" x14ac:dyDescent="0.25">
      <c r="A5" s="5" t="s">
        <v>35</v>
      </c>
      <c r="B5" t="s">
        <v>83</v>
      </c>
      <c r="C5" s="5" t="s">
        <v>80</v>
      </c>
      <c r="D5" s="5" t="str">
        <f>CONCATENATE(C5,"(",H5,")")</f>
        <v>CD4047(SO-14 Narrow)</v>
      </c>
      <c r="E5" s="7" t="s">
        <v>16</v>
      </c>
      <c r="F5" s="7" t="s">
        <v>80</v>
      </c>
      <c r="G5" s="7" t="s">
        <v>25</v>
      </c>
      <c r="H5" s="10" t="s">
        <v>76</v>
      </c>
      <c r="I5" s="5" t="s">
        <v>81</v>
      </c>
      <c r="J5" s="5" t="s">
        <v>15</v>
      </c>
      <c r="K5" s="5" t="s">
        <v>79</v>
      </c>
      <c r="L5" t="str">
        <f t="shared" ca="1" si="0"/>
        <v>C:\Altium Libraries\Digital IC Library\DataSheet\Logic Guide (TI).pdf</v>
      </c>
      <c r="M5" s="5" t="s">
        <v>82</v>
      </c>
      <c r="N5" t="str">
        <f ca="1">CONCATENATE(LEFT(CELL("имяфайла"), FIND("[",CELL("имяфайла"))-1),"DataSheet\CD4047(TI).pdf")</f>
        <v>C:\Altium Libraries\Digital IC Library\DataSheet\CD4047(TI).pdf</v>
      </c>
      <c r="O5" s="14" t="str">
        <f>CONCATENATE(M5, C5," ( ",H5,", ",J5,")")</f>
        <v>CMOS Low-Power Monostable/Astable MultivibratorCD4047 ( SO-14 Narrow, TI)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Little logic (TI)</vt:lpstr>
      <vt:lpstr>Standard logic (TI)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2021-04-09T15:42:41Z</dcterms:modified>
</cp:coreProperties>
</file>