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225" windowWidth="17400" windowHeight="10680"/>
  </bookViews>
  <sheets>
    <sheet name="Subseason 1" sheetId="1" r:id="rId1"/>
    <sheet name="Subseason 2" sheetId="7" r:id="rId2"/>
    <sheet name="Subseason 3" sheetId="8" r:id="rId3"/>
    <sheet name="Prev day EC" sheetId="5" r:id="rId4"/>
    <sheet name="Tally" sheetId="9" r:id="rId5"/>
  </sheets>
  <calcPr calcId="125725"/>
</workbook>
</file>

<file path=xl/calcChain.xml><?xml version="1.0" encoding="utf-8"?>
<calcChain xmlns="http://schemas.openxmlformats.org/spreadsheetml/2006/main">
  <c r="B7" i="9"/>
  <c r="K6"/>
  <c r="K7"/>
  <c r="K8"/>
  <c r="K10"/>
  <c r="K5"/>
  <c r="J6"/>
  <c r="J7"/>
  <c r="J8"/>
  <c r="J10"/>
  <c r="J5"/>
  <c r="I6"/>
  <c r="I7"/>
  <c r="I10"/>
  <c r="I5"/>
  <c r="G10"/>
  <c r="G6"/>
  <c r="G7"/>
  <c r="G8"/>
  <c r="G5"/>
  <c r="H4" i="5"/>
  <c r="I4"/>
  <c r="J4"/>
  <c r="G4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C8" i="9"/>
  <c r="D8"/>
  <c r="E8"/>
  <c r="F8"/>
  <c r="B8"/>
  <c r="I8" s="1"/>
  <c r="W3" i="7"/>
  <c r="V3"/>
  <c r="U3"/>
  <c r="T3"/>
  <c r="V7" i="8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6"/>
  <c r="S3" s="1"/>
  <c r="V6"/>
  <c r="V3" s="1"/>
  <c r="U6"/>
  <c r="U3" s="1"/>
  <c r="T6"/>
  <c r="T3" s="1"/>
  <c r="W6" i="1"/>
  <c r="V6"/>
  <c r="U6"/>
  <c r="T6"/>
  <c r="W6" i="7"/>
  <c r="V6"/>
  <c r="U6"/>
  <c r="T6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7"/>
  <c r="J120" i="5"/>
  <c r="J121"/>
  <c r="I120"/>
  <c r="I121"/>
  <c r="H120"/>
  <c r="H121"/>
  <c r="G120"/>
  <c r="G121"/>
  <c r="R2" i="8" l="1"/>
  <c r="W3"/>
  <c r="S3" i="7"/>
  <c r="X3"/>
  <c r="W39" i="1"/>
  <c r="V39"/>
  <c r="U39"/>
  <c r="T39"/>
  <c r="G118" i="5"/>
  <c r="H118"/>
  <c r="I118"/>
  <c r="J118"/>
  <c r="G119"/>
  <c r="H119"/>
  <c r="I119"/>
  <c r="J119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8"/>
  <c r="T38" i="1"/>
  <c r="U38"/>
  <c r="V38"/>
  <c r="W38"/>
  <c r="V23"/>
  <c r="U31"/>
  <c r="T40"/>
  <c r="T41"/>
  <c r="T42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7"/>
  <c r="V8"/>
  <c r="V9"/>
  <c r="V10"/>
  <c r="V11"/>
  <c r="V12"/>
  <c r="V13"/>
  <c r="V14"/>
  <c r="V15"/>
  <c r="V16"/>
  <c r="V17"/>
  <c r="V18"/>
  <c r="V19"/>
  <c r="V20"/>
  <c r="V21"/>
  <c r="V22"/>
  <c r="V24"/>
  <c r="V25"/>
  <c r="V26"/>
  <c r="V27"/>
  <c r="V28"/>
  <c r="V29"/>
  <c r="V30"/>
  <c r="V31"/>
  <c r="V32"/>
  <c r="V33"/>
  <c r="V34"/>
  <c r="V35"/>
  <c r="V36"/>
  <c r="V37"/>
  <c r="V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2"/>
  <c r="U33"/>
  <c r="U34"/>
  <c r="U35"/>
  <c r="U36"/>
  <c r="U37"/>
  <c r="U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2"/>
  <c r="T33"/>
  <c r="T34"/>
  <c r="T35"/>
  <c r="T36"/>
  <c r="T37"/>
  <c r="T7"/>
  <c r="T31"/>
  <c r="W42"/>
  <c r="W3" s="1"/>
  <c r="V42"/>
  <c r="V3" s="1"/>
  <c r="U42"/>
  <c r="U3" s="1"/>
  <c r="W41"/>
  <c r="V41"/>
  <c r="U41"/>
  <c r="W40"/>
  <c r="V40"/>
  <c r="U40"/>
  <c r="T3" l="1"/>
  <c r="F4" i="5"/>
  <c r="K4"/>
  <c r="S3" i="1" l="1"/>
  <c r="X3"/>
</calcChain>
</file>

<file path=xl/sharedStrings.xml><?xml version="1.0" encoding="utf-8"?>
<sst xmlns="http://schemas.openxmlformats.org/spreadsheetml/2006/main" count="208" uniqueCount="89">
  <si>
    <t>Date</t>
  </si>
  <si>
    <t>Time</t>
  </si>
  <si>
    <t>Radar Rain</t>
  </si>
  <si>
    <t>Hopkins Rain</t>
  </si>
  <si>
    <t>Model</t>
  </si>
  <si>
    <t>Ours</t>
  </si>
  <si>
    <t>Average  E. coli</t>
  </si>
  <si>
    <t>W E.coli</t>
  </si>
  <si>
    <t>Notes</t>
  </si>
  <si>
    <t>Total</t>
  </si>
  <si>
    <t>CNE</t>
  </si>
  <si>
    <t>False +</t>
  </si>
  <si>
    <t>CE</t>
  </si>
  <si>
    <t>False -</t>
  </si>
  <si>
    <t>Correct</t>
  </si>
  <si>
    <t>Totals</t>
  </si>
  <si>
    <t>Probability</t>
  </si>
  <si>
    <t>Model:</t>
  </si>
  <si>
    <t>Correct -</t>
  </si>
  <si>
    <t>Correct +</t>
  </si>
  <si>
    <t>Check</t>
  </si>
  <si>
    <t>E. coli</t>
  </si>
  <si>
    <t>Wave ht</t>
  </si>
  <si>
    <t xml:space="preserve">Theirs </t>
  </si>
  <si>
    <t>Prob</t>
  </si>
  <si>
    <t>Average</t>
  </si>
  <si>
    <t>Prev days EC</t>
  </si>
  <si>
    <t>EDGEWATER 2010</t>
  </si>
  <si>
    <t>SUBSEASON 1 -- Log turbidity, wave height, radar2cell-48w,  (threshold = 27)</t>
  </si>
  <si>
    <t>Compsite E. coli</t>
  </si>
  <si>
    <t>Turbidity (average)</t>
  </si>
  <si>
    <t xml:space="preserve"> </t>
  </si>
  <si>
    <t>E  E.coli</t>
  </si>
  <si>
    <t xml:space="preserve">W Entero </t>
  </si>
  <si>
    <t>E Entero</t>
  </si>
  <si>
    <t>No radar rain available</t>
  </si>
  <si>
    <t xml:space="preserve">        E5</t>
  </si>
  <si>
    <t xml:space="preserve">         E 25</t>
  </si>
  <si>
    <t xml:space="preserve">Composite Entero </t>
  </si>
  <si>
    <t xml:space="preserve">       E15</t>
  </si>
  <si>
    <t xml:space="preserve">      E20</t>
  </si>
  <si>
    <t>Hopkins data used</t>
  </si>
  <si>
    <t xml:space="preserve">       E408</t>
  </si>
  <si>
    <t>Radar data used</t>
  </si>
  <si>
    <t xml:space="preserve">      E85</t>
  </si>
  <si>
    <t>W  E.coli</t>
  </si>
  <si>
    <t>E55</t>
  </si>
  <si>
    <t>E28</t>
  </si>
  <si>
    <t>&lt;1</t>
  </si>
  <si>
    <t>E20</t>
  </si>
  <si>
    <t>E18</t>
  </si>
  <si>
    <t>CSO overflow</t>
  </si>
  <si>
    <t>Total Correct</t>
  </si>
  <si>
    <t>Hopkins</t>
  </si>
  <si>
    <t>E46</t>
  </si>
  <si>
    <t>E22</t>
  </si>
  <si>
    <t>E81</t>
  </si>
  <si>
    <t>E31</t>
  </si>
  <si>
    <t>SUBSEASON 3 -- Log turbidity, wave height, radar2cell-48w,  (threshold = 27)</t>
  </si>
  <si>
    <t>E75</t>
  </si>
  <si>
    <t>E8</t>
  </si>
  <si>
    <t>E14</t>
  </si>
  <si>
    <t>E12</t>
  </si>
  <si>
    <t>N/a</t>
  </si>
  <si>
    <t>E560</t>
  </si>
  <si>
    <t>E410</t>
  </si>
  <si>
    <t>E24</t>
  </si>
  <si>
    <t>Buoy down at 1200--high waves</t>
  </si>
  <si>
    <t>E37</t>
  </si>
  <si>
    <t>E3</t>
  </si>
  <si>
    <t>E84</t>
  </si>
  <si>
    <t>E103</t>
  </si>
  <si>
    <t>Total correct</t>
  </si>
  <si>
    <t>EDGEWATER NOWCAST 2010</t>
  </si>
  <si>
    <t>Subseason 1 Model</t>
  </si>
  <si>
    <t>Subseason 2 Model</t>
  </si>
  <si>
    <t>Subseason 3 Model</t>
  </si>
  <si>
    <t>Total Model</t>
  </si>
  <si>
    <t>Previous day's E. coli</t>
  </si>
  <si>
    <t>SUBSEASON 2 -- Log turbidity, wave height, radar2cell-48w,  (threshold = 28)</t>
  </si>
  <si>
    <t>% Correct</t>
  </si>
  <si>
    <t>Spec</t>
  </si>
  <si>
    <t>Sensi</t>
  </si>
  <si>
    <t>TOTAL</t>
  </si>
  <si>
    <t>expected specificity</t>
  </si>
  <si>
    <t>expected sensitivty</t>
  </si>
  <si>
    <t>81.5 to 84.9% overall</t>
  </si>
  <si>
    <t>61 to 68% overall</t>
  </si>
  <si>
    <t>From 2005-09 data</t>
  </si>
</sst>
</file>

<file path=xl/styles.xml><?xml version="1.0" encoding="utf-8"?>
<styleSheet xmlns="http://schemas.openxmlformats.org/spreadsheetml/2006/main">
  <numFmts count="2">
    <numFmt numFmtId="164" formatCode="[$-409]d\-mmm;@"/>
    <numFmt numFmtId="165" formatCode="0.0"/>
  </numFmts>
  <fonts count="9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Border="1"/>
    <xf numFmtId="164" fontId="4" fillId="0" borderId="0" xfId="0" applyNumberFormat="1" applyFont="1" applyAlignment="1">
      <alignment horizontal="center"/>
    </xf>
    <xf numFmtId="0" fontId="0" fillId="0" borderId="0" xfId="0" applyFill="1" applyBorder="1"/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/>
    <xf numFmtId="165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5" fillId="0" borderId="0" xfId="0" applyFont="1" applyBorder="1"/>
    <xf numFmtId="0" fontId="5" fillId="0" borderId="0" xfId="0" applyFont="1" applyFill="1" applyBorder="1"/>
    <xf numFmtId="165" fontId="4" fillId="0" borderId="1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14" fontId="0" fillId="0" borderId="0" xfId="0" applyNumberFormat="1"/>
    <xf numFmtId="0" fontId="0" fillId="0" borderId="0" xfId="0" applyFill="1"/>
    <xf numFmtId="0" fontId="1" fillId="0" borderId="0" xfId="0" applyFont="1" applyFill="1"/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Fill="1" applyBorder="1"/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165" fontId="0" fillId="0" borderId="0" xfId="0" applyNumberFormat="1" applyBorder="1" applyAlignment="1">
      <alignment horizontal="right"/>
    </xf>
    <xf numFmtId="0" fontId="3" fillId="0" borderId="0" xfId="0" applyFont="1" applyBorder="1"/>
    <xf numFmtId="16" fontId="0" fillId="0" borderId="0" xfId="0" applyNumberFormat="1" applyFill="1"/>
    <xf numFmtId="165" fontId="0" fillId="0" borderId="0" xfId="0" applyNumberFormat="1" applyFill="1" applyAlignment="1">
      <alignment horizontal="right"/>
    </xf>
    <xf numFmtId="165" fontId="0" fillId="0" borderId="1" xfId="0" applyNumberFormat="1" applyBorder="1" applyAlignment="1">
      <alignment horizontal="right"/>
    </xf>
    <xf numFmtId="0" fontId="6" fillId="0" borderId="0" xfId="0" applyFont="1" applyBorder="1"/>
    <xf numFmtId="164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0" applyFont="1" applyBorder="1" applyAlignment="1">
      <alignment horizontal="center" wrapText="1"/>
    </xf>
    <xf numFmtId="0" fontId="7" fillId="0" borderId="0" xfId="0" applyFont="1"/>
    <xf numFmtId="0" fontId="7" fillId="0" borderId="0" xfId="0" applyFont="1" applyFill="1"/>
    <xf numFmtId="0" fontId="7" fillId="0" borderId="0" xfId="0" applyFont="1" applyFill="1" applyBorder="1"/>
    <xf numFmtId="0" fontId="0" fillId="0" borderId="0" xfId="0" applyFill="1" applyAlignment="1">
      <alignment horizontal="right"/>
    </xf>
    <xf numFmtId="0" fontId="8" fillId="0" borderId="0" xfId="0" applyFont="1"/>
    <xf numFmtId="16" fontId="4" fillId="0" borderId="0" xfId="0" applyNumberFormat="1" applyFont="1" applyAlignment="1">
      <alignment horizontal="center"/>
    </xf>
    <xf numFmtId="0" fontId="0" fillId="0" borderId="0" xfId="0" applyFont="1" applyBorder="1"/>
    <xf numFmtId="164" fontId="4" fillId="2" borderId="0" xfId="0" applyNumberFormat="1" applyFont="1" applyFill="1" applyAlignment="1">
      <alignment horizontal="center"/>
    </xf>
    <xf numFmtId="0" fontId="0" fillId="2" borderId="0" xfId="0" applyFill="1"/>
    <xf numFmtId="164" fontId="4" fillId="3" borderId="0" xfId="0" applyNumberFormat="1" applyFont="1" applyFill="1" applyAlignment="1">
      <alignment horizontal="center"/>
    </xf>
    <xf numFmtId="0" fontId="0" fillId="3" borderId="0" xfId="0" applyFill="1"/>
    <xf numFmtId="0" fontId="2" fillId="0" borderId="0" xfId="0" applyFont="1" applyFill="1" applyBorder="1" applyAlignment="1">
      <alignment horizontal="center" wrapText="1"/>
    </xf>
    <xf numFmtId="0" fontId="0" fillId="3" borderId="0" xfId="0" applyFill="1" applyAlignment="1">
      <alignment horizontal="right"/>
    </xf>
    <xf numFmtId="165" fontId="0" fillId="3" borderId="0" xfId="0" applyNumberFormat="1" applyFill="1" applyAlignment="1">
      <alignment horizontal="right"/>
    </xf>
    <xf numFmtId="0" fontId="0" fillId="3" borderId="0" xfId="0" applyFont="1" applyFill="1" applyAlignment="1">
      <alignment horizontal="right"/>
    </xf>
    <xf numFmtId="16" fontId="4" fillId="3" borderId="0" xfId="0" applyNumberFormat="1" applyFont="1" applyFill="1" applyAlignment="1">
      <alignment horizontal="center"/>
    </xf>
    <xf numFmtId="0" fontId="0" fillId="3" borderId="0" xfId="0" applyFont="1" applyFill="1" applyBorder="1"/>
    <xf numFmtId="164" fontId="4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right"/>
    </xf>
    <xf numFmtId="165" fontId="0" fillId="0" borderId="0" xfId="0" applyNumberFormat="1"/>
    <xf numFmtId="0" fontId="3" fillId="0" borderId="0" xfId="0" applyFont="1"/>
    <xf numFmtId="165" fontId="3" fillId="0" borderId="0" xfId="0" applyNumberFormat="1" applyFont="1"/>
    <xf numFmtId="0" fontId="0" fillId="0" borderId="4" xfId="0" applyBorder="1"/>
    <xf numFmtId="165" fontId="0" fillId="0" borderId="4" xfId="0" applyNumberFormat="1" applyBorder="1"/>
    <xf numFmtId="0" fontId="2" fillId="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3"/>
  <sheetViews>
    <sheetView tabSelected="1" workbookViewId="0">
      <selection activeCell="Q30" sqref="Q30"/>
    </sheetView>
  </sheetViews>
  <sheetFormatPr defaultRowHeight="15"/>
  <cols>
    <col min="1" max="1" width="8.28515625" customWidth="1"/>
    <col min="2" max="2" width="6" customWidth="1"/>
    <col min="3" max="3" width="7.85546875" style="8" customWidth="1"/>
    <col min="4" max="4" width="6.42578125" customWidth="1"/>
    <col min="5" max="5" width="7.85546875" customWidth="1"/>
    <col min="7" max="7" width="7.42578125" customWidth="1"/>
    <col min="8" max="8" width="6.42578125" customWidth="1"/>
    <col min="9" max="9" width="9.28515625" customWidth="1"/>
    <col min="10" max="10" width="6.7109375" customWidth="1"/>
    <col min="11" max="11" width="6.42578125" customWidth="1"/>
    <col min="12" max="12" width="8" customWidth="1"/>
    <col min="13" max="13" width="7.85546875" customWidth="1"/>
    <col min="14" max="14" width="6.42578125" customWidth="1"/>
    <col min="15" max="15" width="5.42578125" customWidth="1"/>
    <col min="16" max="16" width="5.7109375" customWidth="1"/>
    <col min="17" max="17" width="16.7109375" style="43" customWidth="1"/>
    <col min="18" max="18" width="3.5703125" style="1" customWidth="1"/>
    <col min="19" max="19" width="7" style="7" customWidth="1"/>
    <col min="20" max="20" width="8.85546875" style="7" customWidth="1"/>
    <col min="21" max="21" width="8" style="7" customWidth="1"/>
    <col min="22" max="22" width="9" style="7" customWidth="1"/>
    <col min="23" max="23" width="7.7109375" style="7" customWidth="1"/>
    <col min="24" max="24" width="8.85546875" style="7" customWidth="1"/>
  </cols>
  <sheetData>
    <row r="1" spans="1:24" s="1" customFormat="1" ht="18" customHeight="1">
      <c r="A1" s="40" t="s">
        <v>27</v>
      </c>
      <c r="C1" s="35"/>
      <c r="Q1" s="43"/>
      <c r="S1" s="15" t="s">
        <v>9</v>
      </c>
      <c r="T1" s="15" t="s">
        <v>10</v>
      </c>
      <c r="U1" s="69" t="s">
        <v>11</v>
      </c>
      <c r="V1" s="15" t="s">
        <v>12</v>
      </c>
      <c r="W1" s="70" t="s">
        <v>13</v>
      </c>
      <c r="X1" s="15" t="s">
        <v>9</v>
      </c>
    </row>
    <row r="2" spans="1:24" s="28" customFormat="1" ht="15" customHeight="1">
      <c r="A2" s="1"/>
      <c r="B2" s="1"/>
      <c r="C2" s="3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43"/>
      <c r="S2" s="15" t="s">
        <v>14</v>
      </c>
      <c r="T2" s="15" t="s">
        <v>15</v>
      </c>
      <c r="U2" s="15"/>
      <c r="V2" s="15"/>
      <c r="W2" s="15"/>
      <c r="X2" s="15"/>
    </row>
    <row r="3" spans="1:24" s="28" customFormat="1" ht="15.75" customHeight="1" thickBot="1">
      <c r="A3" s="36" t="s">
        <v>28</v>
      </c>
      <c r="B3" s="9"/>
      <c r="C3" s="39"/>
      <c r="D3" s="9"/>
      <c r="E3" s="9"/>
      <c r="F3" s="9"/>
      <c r="G3" s="9"/>
      <c r="H3" s="9"/>
      <c r="I3" s="9"/>
      <c r="J3" s="9"/>
      <c r="K3" s="9"/>
      <c r="L3" s="9"/>
      <c r="M3" s="9"/>
      <c r="N3" s="9" t="s">
        <v>4</v>
      </c>
      <c r="O3" s="9"/>
      <c r="P3" s="9"/>
      <c r="Q3" s="43"/>
      <c r="S3" s="16">
        <f>T3+V3</f>
        <v>31</v>
      </c>
      <c r="T3" s="16">
        <f>SUM(T6:T56)</f>
        <v>27</v>
      </c>
      <c r="U3" s="16">
        <f>SUM(U6:U56)</f>
        <v>2</v>
      </c>
      <c r="V3" s="16">
        <f>SUM(V6:V56)</f>
        <v>4</v>
      </c>
      <c r="W3" s="16">
        <f>SUM(W6:W56)</f>
        <v>1</v>
      </c>
      <c r="X3" s="16">
        <f>SUM(T3:W3)</f>
        <v>34</v>
      </c>
    </row>
    <row r="4" spans="1:24" s="4" customFormat="1" ht="25.5" customHeight="1">
      <c r="A4" s="29" t="s">
        <v>0</v>
      </c>
      <c r="B4" s="28" t="s">
        <v>1</v>
      </c>
      <c r="C4" s="28" t="s">
        <v>22</v>
      </c>
      <c r="D4" s="33" t="s">
        <v>2</v>
      </c>
      <c r="E4" s="33" t="s">
        <v>3</v>
      </c>
      <c r="F4" s="33" t="s">
        <v>30</v>
      </c>
      <c r="G4" s="33" t="s">
        <v>33</v>
      </c>
      <c r="H4" s="33" t="s">
        <v>34</v>
      </c>
      <c r="I4" s="33" t="s">
        <v>38</v>
      </c>
      <c r="J4" s="23" t="s">
        <v>7</v>
      </c>
      <c r="K4" s="23" t="s">
        <v>32</v>
      </c>
      <c r="L4" s="34" t="s">
        <v>29</v>
      </c>
      <c r="M4" s="34" t="s">
        <v>6</v>
      </c>
      <c r="N4" s="28" t="s">
        <v>23</v>
      </c>
      <c r="O4" s="28" t="s">
        <v>5</v>
      </c>
      <c r="P4" s="28" t="s">
        <v>20</v>
      </c>
      <c r="Q4" s="44" t="s">
        <v>8</v>
      </c>
      <c r="S4" s="16" t="s">
        <v>24</v>
      </c>
      <c r="T4" s="19" t="s">
        <v>17</v>
      </c>
      <c r="U4" s="16"/>
      <c r="V4" s="16"/>
      <c r="W4" s="16"/>
      <c r="X4" s="16"/>
    </row>
    <row r="5" spans="1:24" s="11" customFormat="1" ht="14.25" customHeight="1" thickBot="1">
      <c r="A5" s="30"/>
      <c r="B5" s="31"/>
      <c r="C5" s="14"/>
      <c r="D5" s="26"/>
      <c r="E5" s="26"/>
      <c r="F5" s="31"/>
      <c r="G5" s="26"/>
      <c r="H5" s="26"/>
      <c r="I5" s="26"/>
      <c r="J5" s="24"/>
      <c r="K5" s="25"/>
      <c r="L5" s="25"/>
      <c r="M5" s="27"/>
      <c r="N5" s="26"/>
      <c r="O5" s="26"/>
      <c r="P5" s="31"/>
      <c r="Q5" s="44"/>
      <c r="R5" s="10"/>
      <c r="S5" s="18">
        <v>27</v>
      </c>
      <c r="T5" s="15" t="s">
        <v>18</v>
      </c>
      <c r="U5" s="16" t="s">
        <v>11</v>
      </c>
      <c r="V5" s="16" t="s">
        <v>19</v>
      </c>
      <c r="W5" s="16" t="s">
        <v>13</v>
      </c>
      <c r="X5" s="18"/>
    </row>
    <row r="6" spans="1:24">
      <c r="A6" s="2">
        <v>40308</v>
      </c>
      <c r="B6">
        <v>900</v>
      </c>
      <c r="C6">
        <v>1.1000000000000001</v>
      </c>
      <c r="E6">
        <v>0</v>
      </c>
      <c r="F6">
        <v>19.899999999999999</v>
      </c>
      <c r="G6">
        <v>44</v>
      </c>
      <c r="H6">
        <v>29</v>
      </c>
      <c r="J6">
        <v>68</v>
      </c>
      <c r="K6">
        <v>56</v>
      </c>
      <c r="M6">
        <v>62</v>
      </c>
      <c r="N6">
        <v>20.9</v>
      </c>
      <c r="O6">
        <v>20.7</v>
      </c>
      <c r="Q6" s="45" t="s">
        <v>35</v>
      </c>
      <c r="S6" s="6"/>
      <c r="T6" s="6">
        <f>IF(M6&gt;0,IF(AND($M6&lt;235,N6&lt;$S$5),1,0),0)</f>
        <v>1</v>
      </c>
      <c r="U6" s="6">
        <f>IF(M6&gt;0,IF(AND($M6&lt;235,N6&gt;=$S$5),1,0),0)</f>
        <v>0</v>
      </c>
      <c r="V6" s="6">
        <f>IF(M6&gt;0,IF(AND($M6&gt;=235,N6&gt;=$S$5),1,0),0)</f>
        <v>0</v>
      </c>
      <c r="W6" s="6">
        <f>IF(M6&gt;0,IF(AND($M6&gt;=235,N6&lt;$S$5),1,0),0)</f>
        <v>0</v>
      </c>
      <c r="X6" s="5"/>
    </row>
    <row r="7" spans="1:24">
      <c r="A7" s="2">
        <v>40309</v>
      </c>
      <c r="B7">
        <v>918</v>
      </c>
      <c r="C7">
        <v>0.4</v>
      </c>
      <c r="E7">
        <v>0.01</v>
      </c>
      <c r="F7">
        <v>14</v>
      </c>
      <c r="G7">
        <v>28</v>
      </c>
      <c r="H7" t="s">
        <v>36</v>
      </c>
      <c r="J7">
        <v>150</v>
      </c>
      <c r="K7">
        <v>20</v>
      </c>
      <c r="M7">
        <v>85</v>
      </c>
      <c r="N7">
        <v>8.6999999999999993</v>
      </c>
      <c r="O7">
        <v>8.5</v>
      </c>
      <c r="Q7" s="45"/>
      <c r="S7" s="5"/>
      <c r="T7" s="6">
        <f>IF(M7&gt;0,IF(AND($M7&lt;235,N7&lt;$S$5),1,0),0)</f>
        <v>1</v>
      </c>
      <c r="U7" s="6">
        <f>IF(M7&gt;0,IF(AND($M7&lt;235,N7&gt;=$S$5),1,0),0)</f>
        <v>0</v>
      </c>
      <c r="V7" s="6">
        <f>IF(M7&gt;0,IF(AND($M7&gt;=235,N7&gt;=$S$5),1,0),0)</f>
        <v>0</v>
      </c>
      <c r="W7" s="6">
        <f>IF(M7&gt;0,IF(AND($M7&gt;=235,N7&lt;$S$5),1,0),0)</f>
        <v>0</v>
      </c>
      <c r="X7" s="5"/>
    </row>
    <row r="8" spans="1:24">
      <c r="A8" s="54">
        <v>40310</v>
      </c>
      <c r="B8" s="55">
        <v>915</v>
      </c>
      <c r="C8" s="55">
        <v>1.3</v>
      </c>
      <c r="D8" s="55"/>
      <c r="E8" s="55">
        <v>0.49</v>
      </c>
      <c r="F8" s="55">
        <v>17.600000000000001</v>
      </c>
      <c r="G8" s="55">
        <v>17</v>
      </c>
      <c r="H8" s="55">
        <v>53</v>
      </c>
      <c r="I8" s="55"/>
      <c r="J8" s="55">
        <v>31</v>
      </c>
      <c r="K8" s="55">
        <v>120</v>
      </c>
      <c r="L8" s="55"/>
      <c r="M8" s="55">
        <v>76</v>
      </c>
      <c r="N8" s="55">
        <v>34.799999999999997</v>
      </c>
      <c r="O8" s="55">
        <v>35.9</v>
      </c>
      <c r="Q8" s="45"/>
      <c r="S8" s="5"/>
      <c r="T8" s="6">
        <f t="shared" ref="T8:T39" si="0">IF(M8&gt;0,IF(AND($M8&lt;235,N8&lt;$S$5),1,0),0)</f>
        <v>0</v>
      </c>
      <c r="U8" s="6">
        <f t="shared" ref="U8:U39" si="1">IF(M8&gt;0,IF(AND($M8&lt;235,N8&gt;=$S$5),1,0),0)</f>
        <v>1</v>
      </c>
      <c r="V8" s="6">
        <f t="shared" ref="V8:V39" si="2">IF(M8&gt;0,IF(AND($M8&gt;=235,N8&gt;=$S$5),1,0),0)</f>
        <v>0</v>
      </c>
      <c r="W8" s="6">
        <f t="shared" ref="W8:W37" si="3">IF(M8&gt;0,IF(AND($M8&gt;=235,N8&lt;$S$5),1,0),0)</f>
        <v>0</v>
      </c>
      <c r="X8" s="5"/>
    </row>
    <row r="9" spans="1:24">
      <c r="A9" s="2">
        <v>40311</v>
      </c>
      <c r="B9">
        <v>905</v>
      </c>
      <c r="C9">
        <v>0.28999999999999998</v>
      </c>
      <c r="E9">
        <v>0</v>
      </c>
      <c r="F9">
        <v>6.8</v>
      </c>
      <c r="G9">
        <v>6</v>
      </c>
      <c r="H9">
        <v>8</v>
      </c>
      <c r="J9">
        <v>60</v>
      </c>
      <c r="K9">
        <v>44</v>
      </c>
      <c r="M9">
        <v>52</v>
      </c>
      <c r="N9">
        <v>7.1</v>
      </c>
      <c r="O9">
        <v>7</v>
      </c>
      <c r="Q9" s="45"/>
      <c r="T9" s="6">
        <f t="shared" si="0"/>
        <v>1</v>
      </c>
      <c r="U9" s="6">
        <f t="shared" si="1"/>
        <v>0</v>
      </c>
      <c r="V9" s="6">
        <f t="shared" si="2"/>
        <v>0</v>
      </c>
      <c r="W9" s="6">
        <f t="shared" si="3"/>
        <v>0</v>
      </c>
    </row>
    <row r="10" spans="1:24">
      <c r="A10" s="2">
        <v>40312</v>
      </c>
      <c r="C10"/>
      <c r="E10">
        <v>0</v>
      </c>
      <c r="Q10" s="45"/>
      <c r="T10" s="6">
        <f t="shared" si="0"/>
        <v>0</v>
      </c>
      <c r="U10" s="6">
        <f t="shared" si="1"/>
        <v>0</v>
      </c>
      <c r="V10" s="6">
        <f t="shared" si="2"/>
        <v>0</v>
      </c>
      <c r="W10" s="6">
        <f t="shared" si="3"/>
        <v>0</v>
      </c>
    </row>
    <row r="11" spans="1:24">
      <c r="A11" s="2">
        <v>40313</v>
      </c>
      <c r="C11"/>
      <c r="Q11" s="45"/>
      <c r="T11" s="6">
        <f t="shared" si="0"/>
        <v>0</v>
      </c>
      <c r="U11" s="6">
        <f t="shared" si="1"/>
        <v>0</v>
      </c>
      <c r="V11" s="6">
        <f t="shared" si="2"/>
        <v>0</v>
      </c>
      <c r="W11" s="6">
        <f t="shared" si="3"/>
        <v>0</v>
      </c>
    </row>
    <row r="12" spans="1:24">
      <c r="A12" s="2">
        <v>40314</v>
      </c>
      <c r="C12"/>
      <c r="E12">
        <v>0</v>
      </c>
      <c r="Q12" s="45"/>
      <c r="T12" s="6">
        <f t="shared" si="0"/>
        <v>0</v>
      </c>
      <c r="U12" s="6">
        <f t="shared" si="1"/>
        <v>0</v>
      </c>
      <c r="V12" s="6">
        <f t="shared" si="2"/>
        <v>0</v>
      </c>
      <c r="W12" s="6">
        <f t="shared" si="3"/>
        <v>0</v>
      </c>
    </row>
    <row r="13" spans="1:24">
      <c r="A13" s="2">
        <v>40315</v>
      </c>
      <c r="B13">
        <v>840</v>
      </c>
      <c r="C13">
        <v>0.8</v>
      </c>
      <c r="E13">
        <v>0</v>
      </c>
      <c r="F13">
        <v>15.5</v>
      </c>
      <c r="G13">
        <v>31</v>
      </c>
      <c r="H13">
        <v>32</v>
      </c>
      <c r="I13">
        <v>35</v>
      </c>
      <c r="J13">
        <v>103</v>
      </c>
      <c r="K13">
        <v>80</v>
      </c>
      <c r="L13">
        <v>88</v>
      </c>
      <c r="M13">
        <v>92</v>
      </c>
      <c r="N13">
        <v>14.2</v>
      </c>
      <c r="O13">
        <v>14.9</v>
      </c>
      <c r="Q13" s="45"/>
      <c r="T13" s="6">
        <f t="shared" si="0"/>
        <v>1</v>
      </c>
      <c r="U13" s="6">
        <f t="shared" si="1"/>
        <v>0</v>
      </c>
      <c r="V13" s="6">
        <f t="shared" si="2"/>
        <v>0</v>
      </c>
      <c r="W13" s="6">
        <f t="shared" si="3"/>
        <v>0</v>
      </c>
    </row>
    <row r="14" spans="1:24">
      <c r="A14" s="2">
        <v>40316</v>
      </c>
      <c r="B14">
        <v>901</v>
      </c>
      <c r="C14">
        <v>1.3</v>
      </c>
      <c r="E14">
        <v>0.4</v>
      </c>
      <c r="F14">
        <v>32.4</v>
      </c>
      <c r="G14">
        <v>27</v>
      </c>
      <c r="H14">
        <v>225</v>
      </c>
      <c r="J14">
        <v>151</v>
      </c>
      <c r="K14">
        <v>1220</v>
      </c>
      <c r="M14">
        <v>686</v>
      </c>
      <c r="N14">
        <v>40.700000000000003</v>
      </c>
      <c r="O14">
        <v>42</v>
      </c>
      <c r="Q14" s="45"/>
      <c r="T14" s="6">
        <f t="shared" si="0"/>
        <v>0</v>
      </c>
      <c r="U14" s="6">
        <f t="shared" si="1"/>
        <v>0</v>
      </c>
      <c r="V14" s="6">
        <f t="shared" si="2"/>
        <v>1</v>
      </c>
      <c r="W14" s="6">
        <f t="shared" si="3"/>
        <v>0</v>
      </c>
    </row>
    <row r="15" spans="1:24">
      <c r="A15" s="52">
        <v>40317</v>
      </c>
      <c r="B15" s="53">
        <v>838</v>
      </c>
      <c r="C15" s="53">
        <v>0.8</v>
      </c>
      <c r="D15" s="53"/>
      <c r="E15" s="53">
        <v>0.28000000000000003</v>
      </c>
      <c r="F15" s="53">
        <v>16.2</v>
      </c>
      <c r="G15" s="53">
        <v>48</v>
      </c>
      <c r="H15" s="53">
        <v>92</v>
      </c>
      <c r="I15" s="53"/>
      <c r="J15" s="53">
        <v>215</v>
      </c>
      <c r="K15" s="53">
        <v>310</v>
      </c>
      <c r="L15" s="53"/>
      <c r="M15" s="53">
        <v>263</v>
      </c>
      <c r="N15" s="53">
        <v>24.2</v>
      </c>
      <c r="O15" s="53">
        <v>25.1</v>
      </c>
      <c r="Q15" s="45"/>
      <c r="T15" s="6">
        <f t="shared" si="0"/>
        <v>0</v>
      </c>
      <c r="U15" s="6">
        <f t="shared" si="1"/>
        <v>0</v>
      </c>
      <c r="V15" s="6">
        <f t="shared" si="2"/>
        <v>0</v>
      </c>
      <c r="W15" s="6">
        <f t="shared" si="3"/>
        <v>1</v>
      </c>
    </row>
    <row r="16" spans="1:24">
      <c r="A16" s="2">
        <v>40318</v>
      </c>
      <c r="B16">
        <v>853</v>
      </c>
      <c r="C16">
        <v>0.4</v>
      </c>
      <c r="E16">
        <v>0</v>
      </c>
      <c r="F16">
        <v>5.66</v>
      </c>
      <c r="G16">
        <v>4</v>
      </c>
      <c r="H16">
        <v>4</v>
      </c>
      <c r="J16">
        <v>50</v>
      </c>
      <c r="K16">
        <v>63</v>
      </c>
      <c r="M16">
        <v>57</v>
      </c>
      <c r="N16">
        <v>6.5</v>
      </c>
      <c r="O16">
        <v>7</v>
      </c>
      <c r="Q16" s="45"/>
      <c r="T16" s="6">
        <f t="shared" si="0"/>
        <v>1</v>
      </c>
      <c r="U16" s="32">
        <f t="shared" si="1"/>
        <v>0</v>
      </c>
      <c r="V16" s="32">
        <f t="shared" si="2"/>
        <v>0</v>
      </c>
      <c r="W16" s="32">
        <f t="shared" si="3"/>
        <v>0</v>
      </c>
    </row>
    <row r="17" spans="1:23">
      <c r="A17" s="2">
        <v>40319</v>
      </c>
      <c r="B17">
        <v>838</v>
      </c>
      <c r="C17">
        <v>0.08</v>
      </c>
      <c r="E17">
        <v>0</v>
      </c>
      <c r="F17">
        <v>4.68</v>
      </c>
      <c r="J17">
        <v>148</v>
      </c>
      <c r="K17">
        <v>35</v>
      </c>
      <c r="M17">
        <v>92</v>
      </c>
      <c r="N17">
        <v>3.3</v>
      </c>
      <c r="O17">
        <v>3.3</v>
      </c>
      <c r="Q17" s="45"/>
      <c r="T17" s="6">
        <f t="shared" si="0"/>
        <v>1</v>
      </c>
      <c r="U17" s="32">
        <f t="shared" si="1"/>
        <v>0</v>
      </c>
      <c r="V17" s="32">
        <f t="shared" si="2"/>
        <v>0</v>
      </c>
      <c r="W17" s="32">
        <f t="shared" si="3"/>
        <v>0</v>
      </c>
    </row>
    <row r="18" spans="1:23">
      <c r="A18" s="2">
        <v>40320</v>
      </c>
      <c r="B18">
        <v>805</v>
      </c>
      <c r="C18">
        <v>0.17</v>
      </c>
      <c r="E18">
        <v>0.01</v>
      </c>
      <c r="F18">
        <v>3.06</v>
      </c>
      <c r="J18">
        <v>86</v>
      </c>
      <c r="K18">
        <v>72</v>
      </c>
      <c r="M18">
        <v>79</v>
      </c>
      <c r="N18">
        <v>3</v>
      </c>
      <c r="O18">
        <v>3</v>
      </c>
      <c r="Q18" s="45"/>
      <c r="T18" s="6">
        <f t="shared" si="0"/>
        <v>1</v>
      </c>
      <c r="U18" s="32">
        <f t="shared" si="1"/>
        <v>0</v>
      </c>
      <c r="V18" s="32">
        <f t="shared" si="2"/>
        <v>0</v>
      </c>
      <c r="W18" s="32">
        <f t="shared" si="3"/>
        <v>0</v>
      </c>
    </row>
    <row r="19" spans="1:23">
      <c r="A19" s="2">
        <v>40321</v>
      </c>
      <c r="B19">
        <v>757</v>
      </c>
      <c r="C19">
        <v>0.13</v>
      </c>
      <c r="E19">
        <v>0.2</v>
      </c>
      <c r="F19">
        <v>1.73</v>
      </c>
      <c r="J19">
        <v>12</v>
      </c>
      <c r="K19">
        <v>194</v>
      </c>
      <c r="M19">
        <v>103</v>
      </c>
      <c r="N19">
        <v>2.7</v>
      </c>
      <c r="O19">
        <v>2.7</v>
      </c>
      <c r="Q19" s="45"/>
      <c r="T19" s="6">
        <f t="shared" si="0"/>
        <v>1</v>
      </c>
      <c r="U19" s="32">
        <f t="shared" si="1"/>
        <v>0</v>
      </c>
      <c r="V19" s="32">
        <f t="shared" si="2"/>
        <v>0</v>
      </c>
      <c r="W19" s="32">
        <f t="shared" si="3"/>
        <v>0</v>
      </c>
    </row>
    <row r="20" spans="1:23">
      <c r="A20" s="2">
        <v>40322</v>
      </c>
      <c r="B20">
        <v>835</v>
      </c>
      <c r="C20">
        <v>0.08</v>
      </c>
      <c r="E20">
        <v>0</v>
      </c>
      <c r="F20">
        <v>2.68</v>
      </c>
      <c r="G20">
        <v>3</v>
      </c>
      <c r="H20">
        <v>12</v>
      </c>
      <c r="I20">
        <v>6</v>
      </c>
      <c r="J20">
        <v>8</v>
      </c>
      <c r="K20">
        <v>58</v>
      </c>
      <c r="L20" t="s">
        <v>37</v>
      </c>
      <c r="M20">
        <v>33</v>
      </c>
      <c r="N20">
        <v>2.9</v>
      </c>
      <c r="O20">
        <v>2.9</v>
      </c>
      <c r="Q20" s="45"/>
      <c r="T20" s="6">
        <f t="shared" si="0"/>
        <v>1</v>
      </c>
      <c r="U20" s="32">
        <f t="shared" si="1"/>
        <v>0</v>
      </c>
      <c r="V20" s="32">
        <f t="shared" si="2"/>
        <v>0</v>
      </c>
      <c r="W20" s="32">
        <f t="shared" si="3"/>
        <v>0</v>
      </c>
    </row>
    <row r="21" spans="1:23">
      <c r="A21" s="2">
        <v>40323</v>
      </c>
      <c r="B21">
        <v>820</v>
      </c>
      <c r="C21">
        <v>0.08</v>
      </c>
      <c r="E21">
        <v>0</v>
      </c>
      <c r="F21">
        <v>3.16</v>
      </c>
      <c r="G21">
        <v>14</v>
      </c>
      <c r="H21">
        <v>37</v>
      </c>
      <c r="J21">
        <v>18</v>
      </c>
      <c r="K21">
        <v>74</v>
      </c>
      <c r="M21">
        <v>46</v>
      </c>
      <c r="N21">
        <v>2.8</v>
      </c>
      <c r="O21">
        <v>2.8</v>
      </c>
      <c r="Q21" s="45"/>
      <c r="T21" s="6">
        <f t="shared" si="0"/>
        <v>1</v>
      </c>
      <c r="U21" s="6">
        <f t="shared" si="1"/>
        <v>0</v>
      </c>
      <c r="V21" s="6">
        <f t="shared" si="2"/>
        <v>0</v>
      </c>
      <c r="W21" s="6">
        <f t="shared" si="3"/>
        <v>0</v>
      </c>
    </row>
    <row r="22" spans="1:23">
      <c r="A22" s="2">
        <v>40324</v>
      </c>
      <c r="B22">
        <v>831</v>
      </c>
      <c r="C22">
        <v>0</v>
      </c>
      <c r="E22">
        <v>0</v>
      </c>
      <c r="F22">
        <v>4.16</v>
      </c>
      <c r="J22">
        <v>74</v>
      </c>
      <c r="K22">
        <v>175</v>
      </c>
      <c r="M22">
        <v>123</v>
      </c>
      <c r="N22">
        <v>3</v>
      </c>
      <c r="O22">
        <v>3</v>
      </c>
      <c r="Q22" s="45"/>
      <c r="T22" s="6">
        <f t="shared" si="0"/>
        <v>1</v>
      </c>
      <c r="U22" s="6">
        <f t="shared" si="1"/>
        <v>0</v>
      </c>
      <c r="V22" s="6">
        <f t="shared" si="2"/>
        <v>0</v>
      </c>
      <c r="W22" s="6">
        <f t="shared" si="3"/>
        <v>0</v>
      </c>
    </row>
    <row r="23" spans="1:23">
      <c r="A23" s="2">
        <v>40325</v>
      </c>
      <c r="B23">
        <v>842</v>
      </c>
      <c r="C23">
        <v>0</v>
      </c>
      <c r="E23">
        <v>0</v>
      </c>
      <c r="F23">
        <v>3</v>
      </c>
      <c r="J23">
        <v>257</v>
      </c>
      <c r="K23">
        <v>107</v>
      </c>
      <c r="M23">
        <v>182</v>
      </c>
      <c r="N23">
        <v>2.4</v>
      </c>
      <c r="O23">
        <v>2.4</v>
      </c>
      <c r="Q23" s="45"/>
      <c r="T23" s="6">
        <f t="shared" si="0"/>
        <v>1</v>
      </c>
      <c r="U23" s="6">
        <f t="shared" si="1"/>
        <v>0</v>
      </c>
      <c r="V23" s="6">
        <f t="shared" si="2"/>
        <v>0</v>
      </c>
      <c r="W23" s="6">
        <f t="shared" si="3"/>
        <v>0</v>
      </c>
    </row>
    <row r="24" spans="1:23">
      <c r="A24" s="2">
        <v>40326</v>
      </c>
      <c r="B24">
        <v>840</v>
      </c>
      <c r="C24">
        <v>1.6</v>
      </c>
      <c r="E24">
        <v>0</v>
      </c>
      <c r="F24">
        <v>14.5</v>
      </c>
      <c r="J24">
        <v>480</v>
      </c>
      <c r="K24">
        <v>585</v>
      </c>
      <c r="M24">
        <v>532</v>
      </c>
      <c r="N24">
        <v>32.700000000000003</v>
      </c>
      <c r="O24">
        <v>32.700000000000003</v>
      </c>
      <c r="Q24" s="45"/>
      <c r="T24" s="6">
        <f t="shared" si="0"/>
        <v>0</v>
      </c>
      <c r="U24" s="6">
        <f t="shared" si="1"/>
        <v>0</v>
      </c>
      <c r="V24" s="6">
        <f t="shared" si="2"/>
        <v>1</v>
      </c>
      <c r="W24" s="6">
        <f t="shared" si="3"/>
        <v>0</v>
      </c>
    </row>
    <row r="25" spans="1:23">
      <c r="A25" s="2">
        <v>40327</v>
      </c>
      <c r="B25">
        <v>739</v>
      </c>
      <c r="C25">
        <v>0.3</v>
      </c>
      <c r="E25">
        <v>0</v>
      </c>
      <c r="F25">
        <v>5.9</v>
      </c>
      <c r="J25">
        <v>30</v>
      </c>
      <c r="K25">
        <v>1</v>
      </c>
      <c r="M25">
        <v>15.5</v>
      </c>
      <c r="N25">
        <v>5</v>
      </c>
      <c r="O25">
        <v>5.9</v>
      </c>
      <c r="Q25" s="45"/>
      <c r="T25" s="6">
        <f t="shared" si="0"/>
        <v>1</v>
      </c>
      <c r="U25" s="6">
        <f t="shared" si="1"/>
        <v>0</v>
      </c>
      <c r="V25" s="6">
        <f t="shared" si="2"/>
        <v>0</v>
      </c>
      <c r="W25" s="6">
        <f t="shared" si="3"/>
        <v>0</v>
      </c>
    </row>
    <row r="26" spans="1:23">
      <c r="A26" s="2">
        <v>40328</v>
      </c>
      <c r="B26">
        <v>817</v>
      </c>
      <c r="C26">
        <v>0.4</v>
      </c>
      <c r="E26">
        <v>0</v>
      </c>
      <c r="F26">
        <v>5.0999999999999996</v>
      </c>
      <c r="J26">
        <v>27</v>
      </c>
      <c r="K26">
        <v>18</v>
      </c>
      <c r="M26">
        <v>22.5</v>
      </c>
      <c r="N26">
        <v>6</v>
      </c>
      <c r="O26">
        <v>6.2</v>
      </c>
      <c r="Q26" s="45"/>
      <c r="T26" s="6">
        <f t="shared" si="0"/>
        <v>1</v>
      </c>
      <c r="U26" s="6">
        <f t="shared" si="1"/>
        <v>0</v>
      </c>
      <c r="V26" s="6">
        <f t="shared" si="2"/>
        <v>0</v>
      </c>
      <c r="W26" s="6">
        <f t="shared" si="3"/>
        <v>0</v>
      </c>
    </row>
    <row r="27" spans="1:23">
      <c r="A27" s="2">
        <v>40329</v>
      </c>
      <c r="B27">
        <v>751</v>
      </c>
      <c r="C27">
        <v>0.1</v>
      </c>
      <c r="D27">
        <v>0</v>
      </c>
      <c r="E27">
        <v>0</v>
      </c>
      <c r="F27">
        <v>5.2</v>
      </c>
      <c r="J27">
        <v>11</v>
      </c>
      <c r="K27">
        <v>25</v>
      </c>
      <c r="M27">
        <v>18</v>
      </c>
      <c r="N27">
        <v>4</v>
      </c>
      <c r="O27">
        <v>3.9</v>
      </c>
      <c r="Q27" s="45"/>
      <c r="T27" s="6">
        <f t="shared" si="0"/>
        <v>1</v>
      </c>
      <c r="U27" s="6">
        <f t="shared" si="1"/>
        <v>0</v>
      </c>
      <c r="V27" s="6">
        <f t="shared" si="2"/>
        <v>0</v>
      </c>
      <c r="W27" s="6">
        <f t="shared" si="3"/>
        <v>0</v>
      </c>
    </row>
    <row r="28" spans="1:23">
      <c r="A28" s="54">
        <v>40330</v>
      </c>
      <c r="B28" s="55">
        <v>905</v>
      </c>
      <c r="C28" s="55">
        <v>1.21</v>
      </c>
      <c r="D28" s="55">
        <v>1.08</v>
      </c>
      <c r="E28" s="55">
        <v>1.1599999999999999</v>
      </c>
      <c r="F28" s="55">
        <v>7.97</v>
      </c>
      <c r="G28" s="55"/>
      <c r="H28" s="55"/>
      <c r="I28" s="55">
        <v>47</v>
      </c>
      <c r="J28" s="55">
        <v>44</v>
      </c>
      <c r="K28" s="55">
        <v>88</v>
      </c>
      <c r="L28" s="55">
        <v>67</v>
      </c>
      <c r="M28" s="55">
        <v>66</v>
      </c>
      <c r="N28" s="55">
        <v>49</v>
      </c>
      <c r="O28" s="55">
        <v>49</v>
      </c>
      <c r="Q28" s="45"/>
      <c r="T28" s="6">
        <f t="shared" si="0"/>
        <v>0</v>
      </c>
      <c r="U28" s="6">
        <f t="shared" si="1"/>
        <v>1</v>
      </c>
      <c r="V28" s="6">
        <f t="shared" si="2"/>
        <v>0</v>
      </c>
      <c r="W28" s="6">
        <f t="shared" si="3"/>
        <v>0</v>
      </c>
    </row>
    <row r="29" spans="1:23">
      <c r="A29" s="2">
        <v>40331</v>
      </c>
      <c r="B29">
        <v>918</v>
      </c>
      <c r="C29">
        <v>0</v>
      </c>
      <c r="D29">
        <v>0</v>
      </c>
      <c r="E29">
        <v>0</v>
      </c>
      <c r="F29">
        <v>3.5</v>
      </c>
      <c r="J29">
        <v>16</v>
      </c>
      <c r="K29" t="s">
        <v>40</v>
      </c>
      <c r="M29">
        <v>18</v>
      </c>
      <c r="N29">
        <v>12.4</v>
      </c>
      <c r="O29">
        <v>11.3</v>
      </c>
      <c r="Q29" s="45"/>
      <c r="T29" s="6">
        <f t="shared" si="0"/>
        <v>1</v>
      </c>
      <c r="U29" s="6">
        <f t="shared" si="1"/>
        <v>0</v>
      </c>
      <c r="V29" s="6">
        <f t="shared" si="2"/>
        <v>0</v>
      </c>
      <c r="W29" s="6">
        <f t="shared" si="3"/>
        <v>0</v>
      </c>
    </row>
    <row r="30" spans="1:23">
      <c r="A30" s="2">
        <v>40332</v>
      </c>
      <c r="B30">
        <v>835</v>
      </c>
      <c r="C30">
        <v>0</v>
      </c>
      <c r="D30">
        <v>0.06</v>
      </c>
      <c r="E30">
        <v>0.08</v>
      </c>
      <c r="F30">
        <v>4.8049999999999997</v>
      </c>
      <c r="G30">
        <v>17</v>
      </c>
      <c r="H30">
        <v>35</v>
      </c>
      <c r="J30">
        <v>27</v>
      </c>
      <c r="K30">
        <v>50</v>
      </c>
      <c r="M30">
        <v>38.5</v>
      </c>
      <c r="N30">
        <v>5.6</v>
      </c>
      <c r="O30">
        <v>4.2</v>
      </c>
      <c r="Q30" s="45"/>
      <c r="T30" s="6">
        <f t="shared" si="0"/>
        <v>1</v>
      </c>
      <c r="U30" s="6">
        <f t="shared" si="1"/>
        <v>0</v>
      </c>
      <c r="V30" s="6">
        <f t="shared" si="2"/>
        <v>0</v>
      </c>
      <c r="W30" s="6">
        <f t="shared" si="3"/>
        <v>0</v>
      </c>
    </row>
    <row r="31" spans="1:23">
      <c r="A31" s="2">
        <v>40333</v>
      </c>
      <c r="B31">
        <v>925</v>
      </c>
      <c r="C31">
        <v>0.33</v>
      </c>
      <c r="D31">
        <v>0</v>
      </c>
      <c r="E31">
        <v>0.02</v>
      </c>
      <c r="F31">
        <v>3.08</v>
      </c>
      <c r="J31">
        <v>52</v>
      </c>
      <c r="K31">
        <v>46</v>
      </c>
      <c r="M31">
        <v>49</v>
      </c>
      <c r="N31">
        <v>4.3</v>
      </c>
      <c r="O31">
        <v>4.3</v>
      </c>
      <c r="Q31" s="45"/>
      <c r="T31" s="6">
        <f t="shared" si="0"/>
        <v>1</v>
      </c>
      <c r="U31" s="6">
        <f t="shared" si="1"/>
        <v>0</v>
      </c>
      <c r="V31" s="6">
        <f t="shared" si="2"/>
        <v>0</v>
      </c>
      <c r="W31" s="6">
        <f t="shared" si="3"/>
        <v>0</v>
      </c>
    </row>
    <row r="32" spans="1:23">
      <c r="A32" s="2">
        <v>40334</v>
      </c>
      <c r="B32">
        <v>846</v>
      </c>
      <c r="C32">
        <v>0.57999999999999996</v>
      </c>
      <c r="D32">
        <v>0.01</v>
      </c>
      <c r="E32">
        <v>0</v>
      </c>
      <c r="F32">
        <v>3.72</v>
      </c>
      <c r="J32" t="s">
        <v>39</v>
      </c>
      <c r="K32" t="s">
        <v>40</v>
      </c>
      <c r="M32">
        <v>17.5</v>
      </c>
      <c r="N32">
        <v>7.3</v>
      </c>
      <c r="O32">
        <v>6.7</v>
      </c>
      <c r="Q32" s="45"/>
      <c r="T32" s="6">
        <f t="shared" si="0"/>
        <v>1</v>
      </c>
      <c r="U32" s="6">
        <f t="shared" si="1"/>
        <v>0</v>
      </c>
      <c r="V32" s="6">
        <f t="shared" si="2"/>
        <v>0</v>
      </c>
      <c r="W32" s="6">
        <f t="shared" si="3"/>
        <v>0</v>
      </c>
    </row>
    <row r="33" spans="1:24">
      <c r="A33" s="2">
        <v>40335</v>
      </c>
      <c r="B33">
        <v>851</v>
      </c>
      <c r="C33">
        <v>3.5</v>
      </c>
      <c r="D33">
        <v>0.59</v>
      </c>
      <c r="E33">
        <v>0.73</v>
      </c>
      <c r="F33">
        <v>24.4</v>
      </c>
      <c r="J33">
        <v>800</v>
      </c>
      <c r="K33">
        <v>3300</v>
      </c>
      <c r="M33">
        <v>2050</v>
      </c>
      <c r="N33">
        <v>94</v>
      </c>
      <c r="O33">
        <v>97.9</v>
      </c>
      <c r="Q33" s="45"/>
      <c r="T33" s="6">
        <f t="shared" si="0"/>
        <v>0</v>
      </c>
      <c r="U33" s="6">
        <f t="shared" si="1"/>
        <v>0</v>
      </c>
      <c r="V33" s="6">
        <f t="shared" si="2"/>
        <v>1</v>
      </c>
      <c r="W33" s="6">
        <f t="shared" si="3"/>
        <v>0</v>
      </c>
    </row>
    <row r="34" spans="1:24">
      <c r="A34" s="2">
        <v>40336</v>
      </c>
      <c r="B34">
        <v>840</v>
      </c>
      <c r="C34">
        <v>1.9</v>
      </c>
      <c r="D34">
        <v>0.01</v>
      </c>
      <c r="E34">
        <v>0.27</v>
      </c>
      <c r="F34">
        <v>25.9</v>
      </c>
      <c r="G34">
        <v>51</v>
      </c>
      <c r="H34">
        <v>150</v>
      </c>
      <c r="I34">
        <v>125</v>
      </c>
      <c r="J34">
        <v>398</v>
      </c>
      <c r="K34">
        <v>740</v>
      </c>
      <c r="L34" t="s">
        <v>42</v>
      </c>
      <c r="M34">
        <v>569</v>
      </c>
      <c r="N34">
        <v>70.5</v>
      </c>
      <c r="O34">
        <v>71.7</v>
      </c>
      <c r="Q34" s="45"/>
      <c r="T34" s="6">
        <f t="shared" si="0"/>
        <v>0</v>
      </c>
      <c r="U34" s="6">
        <f t="shared" si="1"/>
        <v>0</v>
      </c>
      <c r="V34" s="6">
        <f t="shared" si="2"/>
        <v>1</v>
      </c>
      <c r="W34" s="6">
        <f t="shared" si="3"/>
        <v>0</v>
      </c>
    </row>
    <row r="35" spans="1:24">
      <c r="A35" s="2">
        <v>40337</v>
      </c>
      <c r="B35">
        <v>837</v>
      </c>
      <c r="C35">
        <v>0.5</v>
      </c>
      <c r="D35">
        <v>0</v>
      </c>
      <c r="E35">
        <v>0</v>
      </c>
      <c r="F35">
        <v>12.7</v>
      </c>
      <c r="J35">
        <v>82</v>
      </c>
      <c r="K35">
        <v>195</v>
      </c>
      <c r="M35">
        <v>138.5</v>
      </c>
      <c r="N35">
        <v>11.7</v>
      </c>
      <c r="O35">
        <v>12.4</v>
      </c>
      <c r="Q35" s="45"/>
      <c r="T35" s="6">
        <f t="shared" si="0"/>
        <v>1</v>
      </c>
      <c r="U35" s="6">
        <f t="shared" si="1"/>
        <v>0</v>
      </c>
      <c r="V35" s="6">
        <f t="shared" si="2"/>
        <v>0</v>
      </c>
      <c r="W35" s="6">
        <f t="shared" si="3"/>
        <v>0</v>
      </c>
    </row>
    <row r="36" spans="1:24">
      <c r="A36" s="2">
        <v>40338</v>
      </c>
      <c r="B36">
        <v>820</v>
      </c>
      <c r="C36">
        <v>4.2000000000000003E-2</v>
      </c>
      <c r="D36">
        <v>0</v>
      </c>
      <c r="E36">
        <v>0.12</v>
      </c>
      <c r="F36">
        <v>8.4700000000000006</v>
      </c>
      <c r="G36">
        <v>36</v>
      </c>
      <c r="H36">
        <v>24</v>
      </c>
      <c r="J36">
        <v>76</v>
      </c>
      <c r="K36">
        <v>57</v>
      </c>
      <c r="M36">
        <v>66.5</v>
      </c>
      <c r="N36">
        <v>7.1</v>
      </c>
      <c r="O36">
        <v>7.1</v>
      </c>
      <c r="Q36" s="45" t="s">
        <v>41</v>
      </c>
      <c r="T36" s="6">
        <f t="shared" si="0"/>
        <v>1</v>
      </c>
      <c r="U36" s="6">
        <f t="shared" si="1"/>
        <v>0</v>
      </c>
      <c r="V36" s="6">
        <f t="shared" si="2"/>
        <v>0</v>
      </c>
      <c r="W36" s="6">
        <f t="shared" si="3"/>
        <v>0</v>
      </c>
    </row>
    <row r="37" spans="1:24">
      <c r="A37" s="2">
        <v>40339</v>
      </c>
      <c r="B37">
        <v>824</v>
      </c>
      <c r="C37">
        <v>0.75</v>
      </c>
      <c r="D37">
        <v>0.04</v>
      </c>
      <c r="E37">
        <v>0.53</v>
      </c>
      <c r="F37">
        <v>7.04</v>
      </c>
      <c r="G37">
        <v>3</v>
      </c>
      <c r="H37">
        <v>15</v>
      </c>
      <c r="J37">
        <v>20</v>
      </c>
      <c r="K37">
        <v>41</v>
      </c>
      <c r="M37">
        <v>30.5</v>
      </c>
      <c r="N37">
        <v>22.9</v>
      </c>
      <c r="O37">
        <v>23.9</v>
      </c>
      <c r="Q37" s="45" t="s">
        <v>41</v>
      </c>
      <c r="S37" s="6"/>
      <c r="T37" s="6">
        <f t="shared" si="0"/>
        <v>1</v>
      </c>
      <c r="U37" s="6">
        <f t="shared" si="1"/>
        <v>0</v>
      </c>
      <c r="V37" s="6">
        <f t="shared" si="2"/>
        <v>0</v>
      </c>
      <c r="W37" s="6">
        <f t="shared" si="3"/>
        <v>0</v>
      </c>
      <c r="X37" s="6"/>
    </row>
    <row r="38" spans="1:24">
      <c r="A38" s="2">
        <v>40340</v>
      </c>
      <c r="B38">
        <v>841</v>
      </c>
      <c r="C38">
        <v>0</v>
      </c>
      <c r="D38">
        <v>0</v>
      </c>
      <c r="E38">
        <v>0</v>
      </c>
      <c r="F38">
        <v>4.79</v>
      </c>
      <c r="J38">
        <v>28</v>
      </c>
      <c r="K38">
        <v>11</v>
      </c>
      <c r="M38">
        <v>19.5</v>
      </c>
      <c r="N38">
        <v>6.1</v>
      </c>
      <c r="O38">
        <v>6.1</v>
      </c>
      <c r="Q38" s="45" t="s">
        <v>41</v>
      </c>
      <c r="T38" s="7">
        <f t="shared" si="0"/>
        <v>1</v>
      </c>
      <c r="U38" s="7">
        <f t="shared" si="1"/>
        <v>0</v>
      </c>
      <c r="V38" s="7">
        <f t="shared" si="2"/>
        <v>0</v>
      </c>
      <c r="W38" s="7">
        <f>IF(M38&gt;0,IF(AND($M38&gt;=235,N38&lt;$S$5),1,0),0)</f>
        <v>0</v>
      </c>
    </row>
    <row r="39" spans="1:24">
      <c r="A39" s="2">
        <v>40341</v>
      </c>
      <c r="B39">
        <v>807</v>
      </c>
      <c r="C39">
        <v>0.46</v>
      </c>
      <c r="D39">
        <v>0</v>
      </c>
      <c r="E39">
        <v>0</v>
      </c>
      <c r="F39">
        <v>4.5599999999999996</v>
      </c>
      <c r="J39">
        <v>38</v>
      </c>
      <c r="K39">
        <v>15</v>
      </c>
      <c r="M39">
        <v>26.5</v>
      </c>
      <c r="N39">
        <v>7.6</v>
      </c>
      <c r="O39">
        <v>7.6</v>
      </c>
      <c r="Q39" s="45" t="s">
        <v>41</v>
      </c>
      <c r="T39" s="7">
        <f t="shared" si="0"/>
        <v>1</v>
      </c>
      <c r="U39" s="7">
        <f t="shared" si="1"/>
        <v>0</v>
      </c>
      <c r="V39" s="7">
        <f t="shared" si="2"/>
        <v>0</v>
      </c>
      <c r="W39" s="7">
        <f>IF(M39&gt;0,IF(AND($M39&gt;=235,N39&lt;$S$5),1,0),0)</f>
        <v>0</v>
      </c>
    </row>
    <row r="40" spans="1:24" s="21" customFormat="1">
      <c r="A40" s="2">
        <v>40342</v>
      </c>
      <c r="B40" s="21">
        <v>810</v>
      </c>
      <c r="C40" s="21">
        <v>0.67</v>
      </c>
      <c r="D40" s="21">
        <v>7.0000000000000007E-2</v>
      </c>
      <c r="E40" s="21">
        <v>0.03</v>
      </c>
      <c r="F40" s="21">
        <v>3.09</v>
      </c>
      <c r="J40" s="21">
        <v>10</v>
      </c>
      <c r="K40" s="21">
        <v>21</v>
      </c>
      <c r="M40" s="21">
        <v>15.5</v>
      </c>
      <c r="N40" s="21">
        <v>8.4</v>
      </c>
      <c r="O40" s="21">
        <v>8.4</v>
      </c>
      <c r="Q40" s="46" t="s">
        <v>41</v>
      </c>
      <c r="R40" s="3"/>
      <c r="S40" s="22"/>
      <c r="T40" s="22">
        <f t="shared" ref="T40:T42" si="4">IF(M40&gt;0,IF(AND($M40&lt;235,N40&lt;$S$5),1,0),0)</f>
        <v>1</v>
      </c>
      <c r="U40" s="22">
        <f t="shared" ref="U40:U42" si="5">IF(M40&gt;0,IF(AND($M40&lt;235,N40&gt;=$S$5),1,0),0)</f>
        <v>0</v>
      </c>
      <c r="V40" s="22">
        <f t="shared" ref="V40:V42" si="6">IF(M40&gt;0,IF(AND($M40&gt;=235,N40&gt;=$S$5),1,0),0)</f>
        <v>0</v>
      </c>
      <c r="W40" s="22">
        <f t="shared" ref="W40:W42" si="7">IF(M40&gt;0,IF(AND($M40&gt;=235,N40&lt;$S$5),1,0),0)</f>
        <v>0</v>
      </c>
      <c r="X40" s="22"/>
    </row>
    <row r="41" spans="1:24" s="21" customFormat="1">
      <c r="A41" s="2">
        <v>40343</v>
      </c>
      <c r="B41" s="21">
        <v>829</v>
      </c>
      <c r="C41" s="21">
        <v>0.12</v>
      </c>
      <c r="D41" s="21">
        <v>0</v>
      </c>
      <c r="E41" s="21">
        <v>0</v>
      </c>
      <c r="F41" s="21">
        <v>5.6</v>
      </c>
      <c r="J41" s="21">
        <v>55</v>
      </c>
      <c r="K41" s="21" t="s">
        <v>44</v>
      </c>
      <c r="L41" s="21">
        <v>86</v>
      </c>
      <c r="M41" s="21">
        <v>70</v>
      </c>
      <c r="N41" s="21">
        <v>4.7</v>
      </c>
      <c r="O41" s="21">
        <v>4.7</v>
      </c>
      <c r="Q41" s="46" t="s">
        <v>43</v>
      </c>
      <c r="R41" s="3"/>
      <c r="S41" s="22"/>
      <c r="T41" s="22">
        <f t="shared" si="4"/>
        <v>1</v>
      </c>
      <c r="U41" s="22">
        <f t="shared" si="5"/>
        <v>0</v>
      </c>
      <c r="V41" s="22">
        <f t="shared" si="6"/>
        <v>0</v>
      </c>
      <c r="W41" s="22">
        <f t="shared" si="7"/>
        <v>0</v>
      </c>
      <c r="X41" s="22"/>
    </row>
    <row r="42" spans="1:24" s="21" customFormat="1">
      <c r="A42" s="2">
        <v>40344</v>
      </c>
      <c r="B42" s="21">
        <v>831</v>
      </c>
      <c r="C42" s="21">
        <v>0.08</v>
      </c>
      <c r="D42" s="21">
        <v>0</v>
      </c>
      <c r="E42" s="21">
        <v>0.17</v>
      </c>
      <c r="F42" s="21">
        <v>3.4</v>
      </c>
      <c r="J42" s="21">
        <v>42</v>
      </c>
      <c r="K42" s="21">
        <v>27</v>
      </c>
      <c r="M42" s="21">
        <v>35</v>
      </c>
      <c r="N42" s="21">
        <v>5.0999999999999996</v>
      </c>
      <c r="O42" s="21">
        <v>5.2</v>
      </c>
      <c r="Q42" s="46" t="s">
        <v>41</v>
      </c>
      <c r="R42" s="3"/>
      <c r="S42" s="22"/>
      <c r="T42" s="22">
        <f t="shared" si="4"/>
        <v>1</v>
      </c>
      <c r="U42" s="22">
        <f t="shared" si="5"/>
        <v>0</v>
      </c>
      <c r="V42" s="22">
        <f t="shared" si="6"/>
        <v>0</v>
      </c>
      <c r="W42" s="22">
        <f t="shared" si="7"/>
        <v>0</v>
      </c>
      <c r="X42" s="22"/>
    </row>
    <row r="43" spans="1:24" s="21" customFormat="1">
      <c r="A43" s="37"/>
      <c r="C43" s="38"/>
      <c r="Q43" s="47"/>
      <c r="R43" s="3"/>
      <c r="S43" s="22"/>
      <c r="T43" s="22"/>
      <c r="U43" s="22"/>
      <c r="V43" s="22"/>
      <c r="W43" s="22"/>
      <c r="X43" s="22"/>
    </row>
  </sheetData>
  <printOptions gridLines="1"/>
  <pageMargins left="0.44" right="0.19" top="0.56000000000000005" bottom="0.75" header="0.3" footer="0.3"/>
  <pageSetup orientation="landscape" blackAndWhite="1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1"/>
  <sheetViews>
    <sheetView workbookViewId="0">
      <selection activeCell="Q29" sqref="Q29"/>
    </sheetView>
  </sheetViews>
  <sheetFormatPr defaultRowHeight="15"/>
  <cols>
    <col min="1" max="1" width="7" customWidth="1"/>
    <col min="2" max="2" width="5" customWidth="1"/>
    <col min="3" max="3" width="7.140625" style="8" customWidth="1"/>
    <col min="4" max="4" width="6" customWidth="1"/>
    <col min="5" max="5" width="7.140625" customWidth="1"/>
    <col min="6" max="6" width="8.5703125" customWidth="1"/>
    <col min="7" max="8" width="5.7109375" customWidth="1"/>
    <col min="9" max="9" width="9.28515625" customWidth="1"/>
    <col min="10" max="10" width="6.7109375" customWidth="1"/>
    <col min="11" max="11" width="6.85546875" customWidth="1"/>
    <col min="12" max="13" width="8.7109375" customWidth="1"/>
    <col min="14" max="14" width="6.42578125" customWidth="1"/>
    <col min="15" max="15" width="5.7109375" customWidth="1"/>
    <col min="16" max="16" width="5.85546875" style="12" customWidth="1"/>
    <col min="17" max="17" width="18.42578125" style="12" customWidth="1"/>
    <col min="18" max="18" width="3" style="12" customWidth="1"/>
    <col min="19" max="20" width="8.85546875" style="7" customWidth="1"/>
    <col min="21" max="21" width="8" style="7" customWidth="1"/>
    <col min="22" max="22" width="8.28515625" style="7" customWidth="1"/>
    <col min="23" max="23" width="7.7109375" style="7" customWidth="1"/>
    <col min="24" max="24" width="8.85546875" style="7" customWidth="1"/>
  </cols>
  <sheetData>
    <row r="1" spans="1:24" s="1" customFormat="1" ht="18" customHeight="1">
      <c r="A1" s="40" t="s">
        <v>27</v>
      </c>
      <c r="C1" s="35"/>
      <c r="S1" s="15" t="s">
        <v>9</v>
      </c>
      <c r="T1" s="15" t="s">
        <v>10</v>
      </c>
      <c r="U1" s="69" t="s">
        <v>11</v>
      </c>
      <c r="V1" s="15" t="s">
        <v>12</v>
      </c>
      <c r="W1" s="70" t="s">
        <v>13</v>
      </c>
      <c r="X1" s="15" t="s">
        <v>9</v>
      </c>
    </row>
    <row r="2" spans="1:24" s="28" customFormat="1" ht="15" customHeight="1">
      <c r="A2" s="1"/>
      <c r="B2" s="1"/>
      <c r="C2" s="3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5" t="s">
        <v>14</v>
      </c>
      <c r="T2" s="15" t="s">
        <v>15</v>
      </c>
      <c r="U2" s="15"/>
      <c r="V2" s="15"/>
      <c r="W2" s="15"/>
      <c r="X2" s="15"/>
    </row>
    <row r="3" spans="1:24" s="28" customFormat="1" ht="15.75" customHeight="1" thickBot="1">
      <c r="A3" s="36" t="s">
        <v>79</v>
      </c>
      <c r="B3" s="9"/>
      <c r="C3" s="39"/>
      <c r="D3" s="9"/>
      <c r="E3" s="9"/>
      <c r="F3" s="9"/>
      <c r="G3" s="9"/>
      <c r="H3" s="9"/>
      <c r="I3" s="9"/>
      <c r="J3" s="9"/>
      <c r="K3" s="9"/>
      <c r="L3" s="9"/>
      <c r="M3" s="9"/>
      <c r="N3" s="9" t="s">
        <v>4</v>
      </c>
      <c r="O3" s="9"/>
      <c r="P3" s="9"/>
      <c r="Q3" s="28" t="s">
        <v>8</v>
      </c>
      <c r="R3" s="1"/>
      <c r="S3" s="16">
        <f>T3+V3</f>
        <v>45</v>
      </c>
      <c r="T3" s="16">
        <f>SUM(T6:T61)</f>
        <v>41</v>
      </c>
      <c r="U3" s="16">
        <f>SUM(U6:U61)</f>
        <v>11</v>
      </c>
      <c r="V3" s="16">
        <f>SUM(V6:V61)</f>
        <v>4</v>
      </c>
      <c r="W3" s="16">
        <f>SUM(W6:W61)</f>
        <v>0</v>
      </c>
      <c r="X3" s="16">
        <f>SUM(T3:W3)</f>
        <v>56</v>
      </c>
    </row>
    <row r="4" spans="1:24" s="28" customFormat="1" ht="25.5" customHeight="1">
      <c r="A4" s="29" t="s">
        <v>0</v>
      </c>
      <c r="B4" s="28" t="s">
        <v>1</v>
      </c>
      <c r="C4" s="28" t="s">
        <v>22</v>
      </c>
      <c r="D4" s="33" t="s">
        <v>2</v>
      </c>
      <c r="E4" s="33" t="s">
        <v>3</v>
      </c>
      <c r="F4" s="33" t="s">
        <v>30</v>
      </c>
      <c r="G4" s="33" t="s">
        <v>33</v>
      </c>
      <c r="H4" s="33" t="s">
        <v>34</v>
      </c>
      <c r="I4" s="33" t="s">
        <v>38</v>
      </c>
      <c r="J4" s="23" t="s">
        <v>7</v>
      </c>
      <c r="K4" s="23" t="s">
        <v>32</v>
      </c>
      <c r="L4" s="34" t="s">
        <v>29</v>
      </c>
      <c r="M4" s="34" t="s">
        <v>6</v>
      </c>
      <c r="N4" s="28" t="s">
        <v>23</v>
      </c>
      <c r="O4" s="28" t="s">
        <v>5</v>
      </c>
      <c r="P4" s="28" t="s">
        <v>20</v>
      </c>
      <c r="S4" s="16" t="s">
        <v>24</v>
      </c>
      <c r="T4" s="17" t="s">
        <v>17</v>
      </c>
      <c r="U4" s="16"/>
      <c r="V4" s="16"/>
      <c r="W4" s="16"/>
      <c r="X4" s="16"/>
    </row>
    <row r="5" spans="1:24" s="11" customFormat="1" ht="14.25" customHeight="1" thickBot="1">
      <c r="A5" s="30"/>
      <c r="B5" s="31"/>
      <c r="C5" s="14"/>
      <c r="D5" s="26"/>
      <c r="E5" s="26"/>
      <c r="F5" s="31"/>
      <c r="G5" s="26"/>
      <c r="H5" s="26"/>
      <c r="I5" s="26"/>
      <c r="J5" s="24"/>
      <c r="K5" s="25"/>
      <c r="L5" s="25"/>
      <c r="M5" s="27"/>
      <c r="N5" s="26"/>
      <c r="O5" s="26"/>
      <c r="P5" s="31"/>
      <c r="Q5" s="33"/>
      <c r="R5" s="33"/>
      <c r="S5" s="18">
        <v>28</v>
      </c>
      <c r="T5" s="19" t="s">
        <v>18</v>
      </c>
      <c r="U5" s="16" t="s">
        <v>11</v>
      </c>
      <c r="V5" s="16" t="s">
        <v>19</v>
      </c>
      <c r="W5" s="16" t="s">
        <v>13</v>
      </c>
      <c r="X5" s="18"/>
    </row>
    <row r="6" spans="1:24">
      <c r="A6" s="54">
        <v>40345</v>
      </c>
      <c r="B6" s="55">
        <v>845</v>
      </c>
      <c r="C6" s="55">
        <v>1.6</v>
      </c>
      <c r="D6" s="55">
        <v>0</v>
      </c>
      <c r="E6" s="55">
        <v>0.05</v>
      </c>
      <c r="F6" s="55">
        <v>27.4</v>
      </c>
      <c r="G6" s="57">
        <v>23</v>
      </c>
      <c r="H6" s="57">
        <v>23</v>
      </c>
      <c r="I6" s="55"/>
      <c r="J6" s="55">
        <v>20</v>
      </c>
      <c r="K6" s="55">
        <v>25</v>
      </c>
      <c r="L6" s="55"/>
      <c r="M6" s="55">
        <v>22.5</v>
      </c>
      <c r="N6" s="55">
        <v>48.2</v>
      </c>
      <c r="O6" s="55">
        <v>48.7</v>
      </c>
      <c r="Q6" s="1" t="s">
        <v>41</v>
      </c>
      <c r="R6" s="1"/>
      <c r="S6" s="6"/>
      <c r="T6" s="6">
        <f>IF(M6&gt;0,IF(AND($M6&lt;235,N6&lt;$S$5),1,0),0)</f>
        <v>0</v>
      </c>
      <c r="U6" s="6">
        <f>IF(M6&gt;0,IF(AND($M6&lt;235,N6&gt;=$S$5),1,0),0)</f>
        <v>1</v>
      </c>
      <c r="V6" s="6">
        <f>IF(M6&gt;0,IF(AND($M6&gt;=235,N6&gt;=$S$5),1,0),0)</f>
        <v>0</v>
      </c>
      <c r="W6" s="6">
        <f>IF(M6&gt;0,IF(AND($M6&gt;=235,N6&lt;$S$5),1,0),0)</f>
        <v>0</v>
      </c>
      <c r="X6" s="5"/>
    </row>
    <row r="7" spans="1:24">
      <c r="A7" s="54">
        <v>40346</v>
      </c>
      <c r="B7" s="55">
        <v>835</v>
      </c>
      <c r="C7" s="55">
        <v>2.08</v>
      </c>
      <c r="D7" s="55">
        <v>0</v>
      </c>
      <c r="E7" s="55">
        <v>0</v>
      </c>
      <c r="F7" s="55">
        <v>32.299999999999997</v>
      </c>
      <c r="G7" s="57" t="s">
        <v>46</v>
      </c>
      <c r="H7" s="57" t="s">
        <v>47</v>
      </c>
      <c r="I7" s="55"/>
      <c r="J7" s="55">
        <v>52</v>
      </c>
      <c r="K7" s="55">
        <v>104</v>
      </c>
      <c r="L7" s="55"/>
      <c r="M7" s="55">
        <v>78</v>
      </c>
      <c r="N7" s="55">
        <v>60.4</v>
      </c>
      <c r="O7" s="55">
        <v>60.4</v>
      </c>
      <c r="Q7" t="s">
        <v>41</v>
      </c>
      <c r="R7"/>
      <c r="S7" s="5"/>
      <c r="T7" s="6">
        <f>IF(M7&gt;0,IF(AND($M7&lt;235,N7&lt;$S$5),1,0),0)</f>
        <v>0</v>
      </c>
      <c r="U7" s="6">
        <f>IF(M7&gt;0,IF(AND($M7&lt;235,N7&gt;=$S$5),1,0),0)</f>
        <v>1</v>
      </c>
      <c r="V7" s="6">
        <f>IF(M7&gt;0,IF(AND($M7&gt;=235,N7&gt;=$S$5),1,0),0)</f>
        <v>0</v>
      </c>
      <c r="W7" s="6">
        <f>IF(M7&gt;0,IF(AND($M7&gt;=235,N7&lt;$S$5),1,0),0)</f>
        <v>0</v>
      </c>
      <c r="X7" s="5"/>
    </row>
    <row r="8" spans="1:24">
      <c r="A8" s="2">
        <v>40347</v>
      </c>
      <c r="B8">
        <v>825</v>
      </c>
      <c r="C8">
        <v>0</v>
      </c>
      <c r="D8">
        <v>0</v>
      </c>
      <c r="E8">
        <v>0</v>
      </c>
      <c r="F8">
        <v>6.4</v>
      </c>
      <c r="G8" s="42"/>
      <c r="H8" s="42"/>
      <c r="J8">
        <v>27</v>
      </c>
      <c r="K8">
        <v>17</v>
      </c>
      <c r="M8">
        <v>22</v>
      </c>
      <c r="N8">
        <v>2.9</v>
      </c>
      <c r="O8">
        <v>2.9</v>
      </c>
      <c r="P8"/>
      <c r="Q8" t="s">
        <v>43</v>
      </c>
      <c r="R8"/>
      <c r="S8" s="5"/>
      <c r="T8" s="6">
        <f t="shared" ref="T8:T61" si="0">IF(M8&gt;0,IF(AND($M8&lt;235,N8&lt;$S$5),1,0),0)</f>
        <v>1</v>
      </c>
      <c r="U8" s="6">
        <f t="shared" ref="U8:U61" si="1">IF(M8&gt;0,IF(AND($M8&lt;235,N8&gt;=$S$5),1,0),0)</f>
        <v>0</v>
      </c>
      <c r="V8" s="6">
        <f t="shared" ref="V8:V61" si="2">IF(M8&gt;0,IF(AND($M8&gt;=235,N8&gt;=$S$5),1,0),0)</f>
        <v>0</v>
      </c>
      <c r="W8" s="6">
        <f t="shared" ref="W8:W61" si="3">IF(M8&gt;0,IF(AND($M8&gt;=235,N8&lt;$S$5),1,0),0)</f>
        <v>0</v>
      </c>
      <c r="X8" s="5"/>
    </row>
    <row r="9" spans="1:24">
      <c r="A9" s="2">
        <v>40348</v>
      </c>
      <c r="B9">
        <v>724</v>
      </c>
      <c r="C9">
        <v>0.75</v>
      </c>
      <c r="D9">
        <v>0.1</v>
      </c>
      <c r="E9">
        <v>0</v>
      </c>
      <c r="F9">
        <v>4.66</v>
      </c>
      <c r="G9" s="42"/>
      <c r="H9" s="42"/>
      <c r="J9">
        <v>9</v>
      </c>
      <c r="K9">
        <v>57</v>
      </c>
      <c r="M9">
        <v>33</v>
      </c>
      <c r="N9">
        <v>11.8</v>
      </c>
      <c r="O9">
        <v>11.8</v>
      </c>
      <c r="P9"/>
      <c r="Q9" t="s">
        <v>41</v>
      </c>
      <c r="R9"/>
      <c r="T9" s="6">
        <f t="shared" si="0"/>
        <v>1</v>
      </c>
      <c r="U9" s="6">
        <f t="shared" si="1"/>
        <v>0</v>
      </c>
      <c r="V9" s="6">
        <f t="shared" si="2"/>
        <v>0</v>
      </c>
      <c r="W9" s="6">
        <f t="shared" si="3"/>
        <v>0</v>
      </c>
    </row>
    <row r="10" spans="1:24">
      <c r="A10" s="2">
        <v>40349</v>
      </c>
      <c r="B10">
        <v>726</v>
      </c>
      <c r="C10">
        <v>0.63</v>
      </c>
      <c r="D10">
        <v>0</v>
      </c>
      <c r="E10">
        <v>0</v>
      </c>
      <c r="F10">
        <v>5.0999999999999996</v>
      </c>
      <c r="G10" s="42"/>
      <c r="H10" s="42"/>
      <c r="J10">
        <v>6</v>
      </c>
      <c r="K10">
        <v>20</v>
      </c>
      <c r="M10">
        <v>13</v>
      </c>
      <c r="N10">
        <v>10.9</v>
      </c>
      <c r="O10">
        <v>10.9</v>
      </c>
      <c r="P10"/>
      <c r="Q10" t="s">
        <v>41</v>
      </c>
      <c r="R10"/>
      <c r="T10" s="6">
        <f t="shared" si="0"/>
        <v>1</v>
      </c>
      <c r="U10" s="6">
        <f t="shared" si="1"/>
        <v>0</v>
      </c>
      <c r="V10" s="6">
        <f t="shared" si="2"/>
        <v>0</v>
      </c>
      <c r="W10" s="6">
        <f t="shared" si="3"/>
        <v>0</v>
      </c>
    </row>
    <row r="11" spans="1:24">
      <c r="A11" s="2">
        <v>40350</v>
      </c>
      <c r="B11">
        <v>833</v>
      </c>
      <c r="C11">
        <v>0.08</v>
      </c>
      <c r="D11">
        <v>0</v>
      </c>
      <c r="E11">
        <v>0</v>
      </c>
      <c r="F11">
        <v>6.9</v>
      </c>
      <c r="G11" s="42">
        <v>13</v>
      </c>
      <c r="H11" s="42">
        <v>2</v>
      </c>
      <c r="I11">
        <v>5</v>
      </c>
      <c r="J11">
        <v>25</v>
      </c>
      <c r="K11">
        <v>22</v>
      </c>
      <c r="L11">
        <v>33</v>
      </c>
      <c r="M11">
        <v>24</v>
      </c>
      <c r="N11">
        <v>6.6</v>
      </c>
      <c r="O11">
        <v>6.6</v>
      </c>
      <c r="P11"/>
      <c r="Q11" t="s">
        <v>41</v>
      </c>
      <c r="R11"/>
      <c r="T11" s="6">
        <f t="shared" si="0"/>
        <v>1</v>
      </c>
      <c r="U11" s="6">
        <f t="shared" si="1"/>
        <v>0</v>
      </c>
      <c r="V11" s="6">
        <f t="shared" si="2"/>
        <v>0</v>
      </c>
      <c r="W11" s="6">
        <f t="shared" si="3"/>
        <v>0</v>
      </c>
    </row>
    <row r="12" spans="1:24">
      <c r="A12" s="2">
        <v>40351</v>
      </c>
      <c r="B12">
        <v>838</v>
      </c>
      <c r="C12">
        <v>0.5</v>
      </c>
      <c r="D12">
        <v>0.39</v>
      </c>
      <c r="E12">
        <v>0.42</v>
      </c>
      <c r="F12">
        <v>2.9</v>
      </c>
      <c r="G12" s="42">
        <v>1</v>
      </c>
      <c r="H12" s="42">
        <v>9</v>
      </c>
      <c r="J12">
        <v>4</v>
      </c>
      <c r="K12">
        <v>22</v>
      </c>
      <c r="M12">
        <v>13</v>
      </c>
      <c r="N12">
        <v>9</v>
      </c>
      <c r="O12">
        <v>9</v>
      </c>
      <c r="P12"/>
      <c r="Q12" t="s">
        <v>43</v>
      </c>
      <c r="R12"/>
      <c r="T12" s="6">
        <f t="shared" si="0"/>
        <v>1</v>
      </c>
      <c r="U12" s="6">
        <f t="shared" si="1"/>
        <v>0</v>
      </c>
      <c r="V12" s="6">
        <f t="shared" si="2"/>
        <v>0</v>
      </c>
      <c r="W12" s="6">
        <f t="shared" si="3"/>
        <v>0</v>
      </c>
    </row>
    <row r="13" spans="1:24">
      <c r="A13" s="2">
        <v>40352</v>
      </c>
      <c r="B13">
        <v>845</v>
      </c>
      <c r="C13">
        <v>0.28999999999999998</v>
      </c>
      <c r="D13">
        <v>0</v>
      </c>
      <c r="E13">
        <v>0</v>
      </c>
      <c r="F13">
        <v>2.5</v>
      </c>
      <c r="G13" s="42"/>
      <c r="H13" s="42"/>
      <c r="J13">
        <v>12</v>
      </c>
      <c r="K13">
        <v>8</v>
      </c>
      <c r="M13">
        <v>10</v>
      </c>
      <c r="N13">
        <v>4.4000000000000004</v>
      </c>
      <c r="O13">
        <v>4.4000000000000004</v>
      </c>
      <c r="P13"/>
      <c r="Q13" t="s">
        <v>43</v>
      </c>
      <c r="R13"/>
      <c r="T13" s="6">
        <f t="shared" si="0"/>
        <v>1</v>
      </c>
      <c r="U13" s="6">
        <f t="shared" si="1"/>
        <v>0</v>
      </c>
      <c r="V13" s="6">
        <f t="shared" si="2"/>
        <v>0</v>
      </c>
      <c r="W13" s="6">
        <f t="shared" si="3"/>
        <v>0</v>
      </c>
    </row>
    <row r="14" spans="1:24">
      <c r="A14" s="54">
        <v>40353</v>
      </c>
      <c r="B14" s="55">
        <v>825</v>
      </c>
      <c r="C14" s="55">
        <v>1.7</v>
      </c>
      <c r="D14" s="55">
        <v>0.08</v>
      </c>
      <c r="E14" s="55">
        <v>7.0000000000000007E-2</v>
      </c>
      <c r="F14" s="55">
        <v>8.4</v>
      </c>
      <c r="G14" s="57">
        <v>62</v>
      </c>
      <c r="H14" s="57">
        <v>92</v>
      </c>
      <c r="I14" s="55"/>
      <c r="J14" s="55">
        <v>52</v>
      </c>
      <c r="K14" s="55">
        <v>125</v>
      </c>
      <c r="L14" s="55"/>
      <c r="M14" s="55">
        <v>89</v>
      </c>
      <c r="N14" s="55">
        <v>29.5</v>
      </c>
      <c r="O14" s="55">
        <v>29.3</v>
      </c>
      <c r="P14"/>
      <c r="Q14" t="s">
        <v>43</v>
      </c>
      <c r="R14"/>
      <c r="T14" s="6">
        <f t="shared" si="0"/>
        <v>0</v>
      </c>
      <c r="U14" s="6">
        <f t="shared" si="1"/>
        <v>1</v>
      </c>
      <c r="V14" s="6">
        <f t="shared" si="2"/>
        <v>0</v>
      </c>
      <c r="W14" s="6">
        <f t="shared" si="3"/>
        <v>0</v>
      </c>
    </row>
    <row r="15" spans="1:24">
      <c r="A15" s="2">
        <v>40354</v>
      </c>
      <c r="B15">
        <v>835</v>
      </c>
      <c r="C15">
        <v>0.25</v>
      </c>
      <c r="D15">
        <v>0.03</v>
      </c>
      <c r="E15">
        <v>0</v>
      </c>
      <c r="F15">
        <v>6.5</v>
      </c>
      <c r="G15" s="42"/>
      <c r="H15" s="42"/>
      <c r="J15">
        <v>33</v>
      </c>
      <c r="K15">
        <v>32</v>
      </c>
      <c r="M15">
        <v>33</v>
      </c>
      <c r="N15">
        <v>5.8</v>
      </c>
      <c r="O15">
        <v>5.8</v>
      </c>
      <c r="P15"/>
      <c r="Q15" t="s">
        <v>43</v>
      </c>
      <c r="R15"/>
      <c r="T15" s="6">
        <f t="shared" si="0"/>
        <v>1</v>
      </c>
      <c r="U15" s="6">
        <f t="shared" si="1"/>
        <v>0</v>
      </c>
      <c r="V15" s="6">
        <f t="shared" si="2"/>
        <v>0</v>
      </c>
      <c r="W15" s="6">
        <f t="shared" si="3"/>
        <v>0</v>
      </c>
    </row>
    <row r="16" spans="1:24">
      <c r="A16" s="2">
        <v>40355</v>
      </c>
      <c r="B16">
        <v>840</v>
      </c>
      <c r="C16">
        <v>0.15</v>
      </c>
      <c r="D16">
        <v>0</v>
      </c>
      <c r="E16">
        <v>0</v>
      </c>
      <c r="F16">
        <v>3.7</v>
      </c>
      <c r="G16" s="42"/>
      <c r="H16" s="42"/>
      <c r="J16">
        <v>9</v>
      </c>
      <c r="K16">
        <v>8</v>
      </c>
      <c r="M16">
        <v>9</v>
      </c>
      <c r="N16">
        <v>3.3</v>
      </c>
      <c r="O16">
        <v>3.3</v>
      </c>
      <c r="P16"/>
      <c r="Q16" t="s">
        <v>43</v>
      </c>
      <c r="R16"/>
      <c r="T16" s="6">
        <f t="shared" si="0"/>
        <v>1</v>
      </c>
      <c r="U16" s="6">
        <f t="shared" si="1"/>
        <v>0</v>
      </c>
      <c r="V16" s="6">
        <f t="shared" si="2"/>
        <v>0</v>
      </c>
      <c r="W16" s="6">
        <f t="shared" si="3"/>
        <v>0</v>
      </c>
    </row>
    <row r="17" spans="1:23">
      <c r="A17" s="2">
        <v>40356</v>
      </c>
      <c r="B17">
        <v>758</v>
      </c>
      <c r="C17">
        <v>0.4</v>
      </c>
      <c r="D17">
        <v>0.01</v>
      </c>
      <c r="E17">
        <v>0</v>
      </c>
      <c r="F17">
        <v>2.2999999999999998</v>
      </c>
      <c r="G17" s="42"/>
      <c r="H17" s="42"/>
      <c r="J17">
        <v>10</v>
      </c>
      <c r="K17">
        <v>13</v>
      </c>
      <c r="M17">
        <v>12</v>
      </c>
      <c r="N17">
        <v>3.6</v>
      </c>
      <c r="O17">
        <v>3.6</v>
      </c>
      <c r="P17"/>
      <c r="Q17" t="s">
        <v>43</v>
      </c>
      <c r="R17"/>
      <c r="T17" s="6">
        <f t="shared" si="0"/>
        <v>1</v>
      </c>
      <c r="U17" s="6">
        <f t="shared" si="1"/>
        <v>0</v>
      </c>
      <c r="V17" s="6">
        <f t="shared" si="2"/>
        <v>0</v>
      </c>
      <c r="W17" s="6">
        <f t="shared" si="3"/>
        <v>0</v>
      </c>
    </row>
    <row r="18" spans="1:23">
      <c r="A18" s="2">
        <v>40357</v>
      </c>
      <c r="B18">
        <v>838</v>
      </c>
      <c r="C18">
        <v>0.66</v>
      </c>
      <c r="D18">
        <v>0.01</v>
      </c>
      <c r="E18">
        <v>0.54</v>
      </c>
      <c r="F18">
        <v>5.18</v>
      </c>
      <c r="G18" s="42"/>
      <c r="H18" s="42"/>
      <c r="I18">
        <v>23</v>
      </c>
      <c r="J18">
        <v>17</v>
      </c>
      <c r="K18">
        <v>255</v>
      </c>
      <c r="L18">
        <v>120</v>
      </c>
      <c r="M18">
        <v>136</v>
      </c>
      <c r="N18">
        <v>13.3</v>
      </c>
      <c r="O18">
        <v>8.3000000000000007</v>
      </c>
      <c r="P18"/>
      <c r="Q18" t="s">
        <v>43</v>
      </c>
      <c r="R18"/>
      <c r="T18" s="6">
        <f t="shared" si="0"/>
        <v>1</v>
      </c>
      <c r="U18" s="6">
        <f t="shared" si="1"/>
        <v>0</v>
      </c>
      <c r="V18" s="6">
        <f t="shared" si="2"/>
        <v>0</v>
      </c>
      <c r="W18" s="6">
        <f t="shared" si="3"/>
        <v>0</v>
      </c>
    </row>
    <row r="19" spans="1:23">
      <c r="A19" s="54">
        <v>40358</v>
      </c>
      <c r="B19" s="55">
        <v>832</v>
      </c>
      <c r="C19" s="55">
        <v>1.33</v>
      </c>
      <c r="D19" s="55">
        <v>0</v>
      </c>
      <c r="E19" s="55">
        <v>0.89</v>
      </c>
      <c r="F19" s="55">
        <v>14</v>
      </c>
      <c r="G19" s="57">
        <v>20</v>
      </c>
      <c r="H19" s="57">
        <v>160</v>
      </c>
      <c r="I19" s="55"/>
      <c r="J19" s="55">
        <v>43</v>
      </c>
      <c r="K19" s="55">
        <v>240</v>
      </c>
      <c r="L19" s="55"/>
      <c r="M19" s="55">
        <v>142</v>
      </c>
      <c r="N19" s="55">
        <v>70.2</v>
      </c>
      <c r="O19" s="55">
        <v>70.099999999999994</v>
      </c>
      <c r="P19"/>
      <c r="Q19"/>
      <c r="R19"/>
      <c r="T19" s="6">
        <f t="shared" si="0"/>
        <v>0</v>
      </c>
      <c r="U19" s="6">
        <f t="shared" si="1"/>
        <v>1</v>
      </c>
      <c r="V19" s="6">
        <f t="shared" si="2"/>
        <v>0</v>
      </c>
      <c r="W19" s="6">
        <f t="shared" si="3"/>
        <v>0</v>
      </c>
    </row>
    <row r="20" spans="1:23">
      <c r="A20" s="54">
        <v>40359</v>
      </c>
      <c r="B20" s="55">
        <v>838</v>
      </c>
      <c r="C20" s="55">
        <v>1.63</v>
      </c>
      <c r="D20" s="55">
        <v>0</v>
      </c>
      <c r="E20" s="55">
        <v>0</v>
      </c>
      <c r="F20" s="55">
        <v>12.98</v>
      </c>
      <c r="G20" s="57">
        <v>20</v>
      </c>
      <c r="H20" s="57">
        <v>31</v>
      </c>
      <c r="I20" s="55"/>
      <c r="J20" s="55">
        <v>73</v>
      </c>
      <c r="K20" s="55">
        <v>125</v>
      </c>
      <c r="L20" s="55"/>
      <c r="M20" s="55">
        <v>99</v>
      </c>
      <c r="N20" s="55">
        <v>31.8</v>
      </c>
      <c r="O20" s="55">
        <v>31.8</v>
      </c>
      <c r="P20"/>
      <c r="Q20" t="s">
        <v>43</v>
      </c>
      <c r="R20"/>
      <c r="T20" s="6">
        <f t="shared" si="0"/>
        <v>0</v>
      </c>
      <c r="U20" s="6">
        <f t="shared" si="1"/>
        <v>1</v>
      </c>
      <c r="V20" s="6">
        <f t="shared" si="2"/>
        <v>0</v>
      </c>
      <c r="W20" s="6">
        <f t="shared" si="3"/>
        <v>0</v>
      </c>
    </row>
    <row r="21" spans="1:23">
      <c r="A21" s="2">
        <v>40360</v>
      </c>
      <c r="B21">
        <v>836</v>
      </c>
      <c r="C21">
        <v>0.17</v>
      </c>
      <c r="D21">
        <v>0</v>
      </c>
      <c r="E21">
        <v>0</v>
      </c>
      <c r="F21">
        <v>7.12</v>
      </c>
      <c r="G21" s="42">
        <v>2</v>
      </c>
      <c r="H21" s="42">
        <v>1</v>
      </c>
      <c r="J21">
        <v>6</v>
      </c>
      <c r="K21">
        <v>11</v>
      </c>
      <c r="M21">
        <v>9</v>
      </c>
      <c r="N21">
        <v>5.5</v>
      </c>
      <c r="O21">
        <v>5.5</v>
      </c>
      <c r="P21"/>
      <c r="Q21" t="s">
        <v>43</v>
      </c>
      <c r="R21"/>
      <c r="T21" s="6">
        <f t="shared" si="0"/>
        <v>1</v>
      </c>
      <c r="U21" s="6">
        <f t="shared" si="1"/>
        <v>0</v>
      </c>
      <c r="V21" s="6">
        <f t="shared" si="2"/>
        <v>0</v>
      </c>
      <c r="W21" s="6">
        <f t="shared" si="3"/>
        <v>0</v>
      </c>
    </row>
    <row r="22" spans="1:23">
      <c r="A22" s="2">
        <v>40361</v>
      </c>
      <c r="B22">
        <v>825</v>
      </c>
      <c r="C22">
        <v>0.3</v>
      </c>
      <c r="D22">
        <v>0</v>
      </c>
      <c r="E22">
        <v>0</v>
      </c>
      <c r="F22">
        <v>8.3000000000000007</v>
      </c>
      <c r="G22" s="42"/>
      <c r="H22" s="42"/>
      <c r="J22">
        <v>14</v>
      </c>
      <c r="K22">
        <v>34</v>
      </c>
      <c r="M22">
        <v>24</v>
      </c>
      <c r="N22">
        <v>7.2</v>
      </c>
      <c r="O22">
        <v>7.3</v>
      </c>
      <c r="P22"/>
      <c r="Q22"/>
      <c r="R22"/>
      <c r="T22" s="6">
        <f t="shared" si="0"/>
        <v>1</v>
      </c>
      <c r="U22" s="6">
        <f t="shared" si="1"/>
        <v>0</v>
      </c>
      <c r="V22" s="6">
        <f t="shared" si="2"/>
        <v>0</v>
      </c>
      <c r="W22" s="6">
        <f t="shared" si="3"/>
        <v>0</v>
      </c>
    </row>
    <row r="23" spans="1:23">
      <c r="A23" s="2">
        <v>40362</v>
      </c>
      <c r="B23">
        <v>730</v>
      </c>
      <c r="C23">
        <v>4.2000000000000003E-2</v>
      </c>
      <c r="D23">
        <v>0.01</v>
      </c>
      <c r="E23">
        <v>0</v>
      </c>
      <c r="F23">
        <v>4.62</v>
      </c>
      <c r="G23" s="42"/>
      <c r="H23" s="42"/>
      <c r="J23">
        <v>14</v>
      </c>
      <c r="K23">
        <v>12</v>
      </c>
      <c r="M23">
        <v>13</v>
      </c>
      <c r="N23">
        <v>3.9</v>
      </c>
      <c r="O23">
        <v>3.9</v>
      </c>
      <c r="P23"/>
      <c r="Q23" t="s">
        <v>43</v>
      </c>
      <c r="R23"/>
      <c r="T23" s="6">
        <f t="shared" si="0"/>
        <v>1</v>
      </c>
      <c r="U23" s="6">
        <f t="shared" si="1"/>
        <v>0</v>
      </c>
      <c r="V23" s="6">
        <f t="shared" si="2"/>
        <v>0</v>
      </c>
      <c r="W23" s="6">
        <f t="shared" si="3"/>
        <v>0</v>
      </c>
    </row>
    <row r="24" spans="1:23">
      <c r="A24" s="2">
        <v>40363</v>
      </c>
      <c r="B24">
        <v>731</v>
      </c>
      <c r="C24">
        <v>0.17</v>
      </c>
      <c r="D24">
        <v>0</v>
      </c>
      <c r="E24">
        <v>0</v>
      </c>
      <c r="F24" s="42">
        <v>5.85</v>
      </c>
      <c r="G24" s="42"/>
      <c r="H24" s="42"/>
      <c r="I24" s="42"/>
      <c r="J24">
        <v>11</v>
      </c>
      <c r="K24">
        <v>44</v>
      </c>
      <c r="M24">
        <v>28</v>
      </c>
      <c r="N24">
        <v>8.1</v>
      </c>
      <c r="O24">
        <v>8.1</v>
      </c>
      <c r="P24"/>
      <c r="Q24" t="s">
        <v>41</v>
      </c>
      <c r="R24"/>
      <c r="T24" s="6">
        <f t="shared" si="0"/>
        <v>1</v>
      </c>
      <c r="U24" s="6">
        <f t="shared" si="1"/>
        <v>0</v>
      </c>
      <c r="V24" s="6">
        <f t="shared" si="2"/>
        <v>0</v>
      </c>
      <c r="W24" s="6">
        <f t="shared" si="3"/>
        <v>0</v>
      </c>
    </row>
    <row r="25" spans="1:23">
      <c r="A25" s="2">
        <v>40364</v>
      </c>
      <c r="B25">
        <v>730</v>
      </c>
      <c r="C25">
        <v>0.28999999999999998</v>
      </c>
      <c r="D25">
        <v>0</v>
      </c>
      <c r="E25">
        <v>0</v>
      </c>
      <c r="F25" s="42">
        <v>6.88</v>
      </c>
      <c r="G25" s="42"/>
      <c r="H25" s="42"/>
      <c r="I25" s="42"/>
      <c r="J25">
        <v>8</v>
      </c>
      <c r="K25">
        <v>14</v>
      </c>
      <c r="M25">
        <v>11</v>
      </c>
      <c r="N25">
        <v>10.3</v>
      </c>
      <c r="O25">
        <v>10.3</v>
      </c>
      <c r="P25"/>
      <c r="Q25" t="s">
        <v>41</v>
      </c>
      <c r="R25"/>
      <c r="T25" s="6">
        <f t="shared" si="0"/>
        <v>1</v>
      </c>
      <c r="U25" s="6">
        <f t="shared" si="1"/>
        <v>0</v>
      </c>
      <c r="V25" s="6">
        <f t="shared" si="2"/>
        <v>0</v>
      </c>
      <c r="W25" s="6">
        <f t="shared" si="3"/>
        <v>0</v>
      </c>
    </row>
    <row r="26" spans="1:23">
      <c r="A26" s="2">
        <v>40365</v>
      </c>
      <c r="B26">
        <v>837</v>
      </c>
      <c r="C26">
        <v>0.17</v>
      </c>
      <c r="D26">
        <v>0</v>
      </c>
      <c r="E26">
        <v>0</v>
      </c>
      <c r="F26" s="42">
        <v>4.1100000000000003</v>
      </c>
      <c r="G26" s="42">
        <v>2</v>
      </c>
      <c r="H26" s="42">
        <v>1</v>
      </c>
      <c r="I26" s="42">
        <v>7</v>
      </c>
      <c r="J26" s="42">
        <v>49</v>
      </c>
      <c r="K26" s="42">
        <v>24</v>
      </c>
      <c r="L26" s="42">
        <v>34</v>
      </c>
      <c r="M26" s="42">
        <v>37</v>
      </c>
      <c r="N26" s="42">
        <v>6.9</v>
      </c>
      <c r="O26" s="42">
        <v>6.9</v>
      </c>
      <c r="P26"/>
      <c r="Q26"/>
      <c r="R26"/>
      <c r="T26" s="6">
        <f t="shared" si="0"/>
        <v>1</v>
      </c>
      <c r="U26" s="6">
        <f t="shared" si="1"/>
        <v>0</v>
      </c>
      <c r="V26" s="6">
        <f t="shared" si="2"/>
        <v>0</v>
      </c>
      <c r="W26" s="6">
        <f t="shared" si="3"/>
        <v>0</v>
      </c>
    </row>
    <row r="27" spans="1:23">
      <c r="A27" s="2">
        <v>40366</v>
      </c>
      <c r="B27">
        <v>836</v>
      </c>
      <c r="C27">
        <v>0.16</v>
      </c>
      <c r="D27">
        <v>0</v>
      </c>
      <c r="E27">
        <v>0</v>
      </c>
      <c r="F27" s="42">
        <v>2.35</v>
      </c>
      <c r="G27" s="42" t="s">
        <v>48</v>
      </c>
      <c r="H27" s="42">
        <v>4</v>
      </c>
      <c r="I27" s="42"/>
      <c r="J27" s="42">
        <v>15</v>
      </c>
      <c r="K27" s="42">
        <v>23</v>
      </c>
      <c r="M27" s="42">
        <v>19</v>
      </c>
      <c r="N27" s="42">
        <v>3.3</v>
      </c>
      <c r="O27" s="42">
        <v>3.3</v>
      </c>
      <c r="P27"/>
      <c r="Q27"/>
      <c r="R27"/>
      <c r="T27" s="6">
        <f t="shared" si="0"/>
        <v>1</v>
      </c>
      <c r="U27" s="6">
        <f t="shared" si="1"/>
        <v>0</v>
      </c>
      <c r="V27" s="6">
        <f t="shared" si="2"/>
        <v>0</v>
      </c>
      <c r="W27" s="6">
        <f t="shared" si="3"/>
        <v>0</v>
      </c>
    </row>
    <row r="28" spans="1:23">
      <c r="A28" s="2">
        <v>40367</v>
      </c>
      <c r="B28">
        <v>830</v>
      </c>
      <c r="C28">
        <v>0.08</v>
      </c>
      <c r="D28">
        <v>0</v>
      </c>
      <c r="E28">
        <v>0</v>
      </c>
      <c r="F28" s="42">
        <v>3.03</v>
      </c>
      <c r="G28" s="42">
        <v>1</v>
      </c>
      <c r="H28" s="42">
        <v>1</v>
      </c>
      <c r="I28" s="42"/>
      <c r="J28" s="42">
        <v>10</v>
      </c>
      <c r="K28" s="42">
        <v>8</v>
      </c>
      <c r="M28" s="42">
        <v>9</v>
      </c>
      <c r="N28" s="42">
        <v>5.3</v>
      </c>
      <c r="O28" s="42">
        <v>5.3</v>
      </c>
      <c r="P28"/>
      <c r="Q28"/>
      <c r="R28"/>
      <c r="T28" s="6">
        <f t="shared" si="0"/>
        <v>1</v>
      </c>
      <c r="U28" s="6">
        <f t="shared" si="1"/>
        <v>0</v>
      </c>
      <c r="V28" s="6">
        <f t="shared" si="2"/>
        <v>0</v>
      </c>
      <c r="W28" s="6">
        <f t="shared" si="3"/>
        <v>0</v>
      </c>
    </row>
    <row r="29" spans="1:23">
      <c r="A29" s="2">
        <v>40368</v>
      </c>
      <c r="B29">
        <v>832</v>
      </c>
      <c r="C29">
        <v>0.63</v>
      </c>
      <c r="D29">
        <v>0</v>
      </c>
      <c r="E29">
        <v>0</v>
      </c>
      <c r="F29" s="42">
        <v>5.45</v>
      </c>
      <c r="G29" s="42"/>
      <c r="H29" s="42"/>
      <c r="I29" s="42"/>
      <c r="J29" s="42">
        <v>105</v>
      </c>
      <c r="K29" s="42">
        <v>170</v>
      </c>
      <c r="L29" s="42"/>
      <c r="M29" s="42">
        <v>138</v>
      </c>
      <c r="N29" s="42">
        <v>10.199999999999999</v>
      </c>
      <c r="O29" s="42">
        <v>10.199999999999999</v>
      </c>
      <c r="P29"/>
      <c r="Q29"/>
      <c r="R29"/>
      <c r="T29" s="6">
        <f t="shared" si="0"/>
        <v>1</v>
      </c>
      <c r="U29" s="6">
        <f t="shared" si="1"/>
        <v>0</v>
      </c>
      <c r="V29" s="6">
        <f t="shared" si="2"/>
        <v>0</v>
      </c>
      <c r="W29" s="6">
        <f t="shared" si="3"/>
        <v>0</v>
      </c>
    </row>
    <row r="30" spans="1:23">
      <c r="A30" s="2">
        <v>40369</v>
      </c>
      <c r="B30">
        <v>755</v>
      </c>
      <c r="C30">
        <v>1.1000000000000001</v>
      </c>
      <c r="D30">
        <v>0.08</v>
      </c>
      <c r="E30">
        <v>0.64</v>
      </c>
      <c r="F30" s="42">
        <v>3.3</v>
      </c>
      <c r="G30" s="42"/>
      <c r="H30" s="42"/>
      <c r="I30" s="42"/>
      <c r="J30" s="42" t="s">
        <v>49</v>
      </c>
      <c r="K30" s="42" t="s">
        <v>50</v>
      </c>
      <c r="L30" s="42"/>
      <c r="M30" s="42">
        <v>19</v>
      </c>
      <c r="N30" s="42">
        <v>15.6</v>
      </c>
      <c r="O30" s="42">
        <v>15.6</v>
      </c>
      <c r="P30"/>
      <c r="Q30"/>
      <c r="R30"/>
      <c r="T30" s="6">
        <f t="shared" si="0"/>
        <v>1</v>
      </c>
      <c r="U30" s="6">
        <f t="shared" si="1"/>
        <v>0</v>
      </c>
      <c r="V30" s="6">
        <f t="shared" si="2"/>
        <v>0</v>
      </c>
      <c r="W30" s="6">
        <f t="shared" si="3"/>
        <v>0</v>
      </c>
    </row>
    <row r="31" spans="1:23">
      <c r="A31" s="2">
        <v>40370</v>
      </c>
      <c r="B31">
        <v>820</v>
      </c>
      <c r="C31">
        <v>0.2</v>
      </c>
      <c r="D31">
        <v>0</v>
      </c>
      <c r="E31">
        <v>0</v>
      </c>
      <c r="F31" s="42">
        <v>3.4</v>
      </c>
      <c r="G31" s="42"/>
      <c r="H31" s="42"/>
      <c r="I31" s="42"/>
      <c r="J31" s="42">
        <v>19</v>
      </c>
      <c r="K31" s="42">
        <v>17</v>
      </c>
      <c r="L31" s="42"/>
      <c r="M31" s="42">
        <v>18</v>
      </c>
      <c r="N31" s="42">
        <v>9.1999999999999993</v>
      </c>
      <c r="O31" s="42">
        <v>9.1999999999999993</v>
      </c>
      <c r="P31"/>
      <c r="Q31"/>
      <c r="R31"/>
      <c r="T31" s="6">
        <f t="shared" si="0"/>
        <v>1</v>
      </c>
      <c r="U31" s="6">
        <f t="shared" si="1"/>
        <v>0</v>
      </c>
      <c r="V31" s="6">
        <f t="shared" si="2"/>
        <v>0</v>
      </c>
      <c r="W31" s="6">
        <f t="shared" si="3"/>
        <v>0</v>
      </c>
    </row>
    <row r="32" spans="1:23">
      <c r="A32" s="2">
        <v>40371</v>
      </c>
      <c r="B32">
        <v>843</v>
      </c>
      <c r="C32">
        <v>0.13</v>
      </c>
      <c r="D32">
        <v>0</v>
      </c>
      <c r="E32">
        <v>0</v>
      </c>
      <c r="F32">
        <v>4.1500000000000004</v>
      </c>
      <c r="G32">
        <v>2</v>
      </c>
      <c r="H32">
        <v>4</v>
      </c>
      <c r="I32" s="42">
        <v>2</v>
      </c>
      <c r="J32" s="42">
        <v>24</v>
      </c>
      <c r="K32" s="42">
        <v>262</v>
      </c>
      <c r="L32" s="42">
        <v>436</v>
      </c>
      <c r="M32" s="42">
        <v>143</v>
      </c>
      <c r="N32" s="42">
        <v>5.0999999999999996</v>
      </c>
      <c r="O32" s="42">
        <v>5.0999999999999996</v>
      </c>
      <c r="P32"/>
      <c r="Q32"/>
      <c r="R32"/>
      <c r="T32" s="6">
        <f t="shared" si="0"/>
        <v>1</v>
      </c>
      <c r="U32" s="6">
        <f t="shared" si="1"/>
        <v>0</v>
      </c>
      <c r="V32" s="6">
        <f t="shared" si="2"/>
        <v>0</v>
      </c>
      <c r="W32" s="6">
        <f t="shared" si="3"/>
        <v>0</v>
      </c>
    </row>
    <row r="33" spans="1:24">
      <c r="A33" s="2">
        <v>40372</v>
      </c>
      <c r="B33">
        <v>824</v>
      </c>
      <c r="C33">
        <v>0</v>
      </c>
      <c r="D33">
        <v>1.08</v>
      </c>
      <c r="E33">
        <v>0.3</v>
      </c>
      <c r="F33" s="42">
        <v>2.1</v>
      </c>
      <c r="G33">
        <v>53</v>
      </c>
      <c r="H33">
        <v>44</v>
      </c>
      <c r="I33" s="42"/>
      <c r="J33" s="42">
        <v>71</v>
      </c>
      <c r="K33" s="42">
        <v>56</v>
      </c>
      <c r="L33" s="42"/>
      <c r="M33" s="42">
        <v>64</v>
      </c>
      <c r="N33" s="42">
        <v>21.9</v>
      </c>
      <c r="O33" s="42">
        <v>21.9</v>
      </c>
      <c r="P33"/>
      <c r="Q33" t="s">
        <v>51</v>
      </c>
      <c r="R33"/>
      <c r="T33" s="6">
        <f t="shared" si="0"/>
        <v>1</v>
      </c>
      <c r="U33" s="6">
        <f t="shared" si="1"/>
        <v>0</v>
      </c>
      <c r="V33" s="6">
        <f t="shared" si="2"/>
        <v>0</v>
      </c>
      <c r="W33" s="6">
        <f t="shared" si="3"/>
        <v>0</v>
      </c>
    </row>
    <row r="34" spans="1:24">
      <c r="A34" s="2">
        <v>40373</v>
      </c>
      <c r="B34">
        <v>837</v>
      </c>
      <c r="C34">
        <v>1.5</v>
      </c>
      <c r="D34">
        <v>0</v>
      </c>
      <c r="E34">
        <v>0</v>
      </c>
      <c r="F34" s="42">
        <v>5.2</v>
      </c>
      <c r="G34">
        <v>120</v>
      </c>
      <c r="H34">
        <v>30</v>
      </c>
      <c r="J34" s="42">
        <v>460</v>
      </c>
      <c r="K34" s="42">
        <v>70</v>
      </c>
      <c r="M34" s="42">
        <v>265</v>
      </c>
      <c r="N34" s="42">
        <v>46.7</v>
      </c>
      <c r="O34" s="42">
        <v>46.7</v>
      </c>
      <c r="P34"/>
      <c r="Q34" t="s">
        <v>51</v>
      </c>
      <c r="R34"/>
      <c r="T34" s="6">
        <f t="shared" si="0"/>
        <v>0</v>
      </c>
      <c r="U34" s="6">
        <f t="shared" si="1"/>
        <v>0</v>
      </c>
      <c r="V34" s="6">
        <f t="shared" si="2"/>
        <v>1</v>
      </c>
      <c r="W34" s="6">
        <f t="shared" si="3"/>
        <v>0</v>
      </c>
    </row>
    <row r="35" spans="1:24">
      <c r="A35" s="2">
        <v>40374</v>
      </c>
      <c r="B35">
        <v>841</v>
      </c>
      <c r="C35">
        <v>0</v>
      </c>
      <c r="D35">
        <v>0.05</v>
      </c>
      <c r="F35" s="42">
        <v>3.23</v>
      </c>
      <c r="G35">
        <v>3</v>
      </c>
      <c r="H35">
        <v>1</v>
      </c>
      <c r="J35" s="42">
        <v>23</v>
      </c>
      <c r="K35" s="42">
        <v>23</v>
      </c>
      <c r="M35" s="42">
        <v>23</v>
      </c>
      <c r="N35" s="42">
        <v>4.4000000000000004</v>
      </c>
      <c r="O35" s="42">
        <v>4.4000000000000004</v>
      </c>
      <c r="P35"/>
      <c r="Q35"/>
      <c r="R35"/>
      <c r="T35" s="6">
        <f t="shared" si="0"/>
        <v>1</v>
      </c>
      <c r="U35" s="6">
        <f t="shared" si="1"/>
        <v>0</v>
      </c>
      <c r="V35" s="6">
        <f t="shared" si="2"/>
        <v>0</v>
      </c>
      <c r="W35" s="6">
        <f t="shared" si="3"/>
        <v>0</v>
      </c>
    </row>
    <row r="36" spans="1:24">
      <c r="A36" s="2">
        <v>40375</v>
      </c>
      <c r="B36">
        <v>832</v>
      </c>
      <c r="C36">
        <v>1.8</v>
      </c>
      <c r="D36">
        <v>0</v>
      </c>
      <c r="E36">
        <v>0</v>
      </c>
      <c r="F36" s="42">
        <v>14.5</v>
      </c>
      <c r="J36" s="42">
        <v>275</v>
      </c>
      <c r="K36" s="42">
        <v>268</v>
      </c>
      <c r="M36" s="42">
        <v>272</v>
      </c>
      <c r="N36" s="42">
        <v>46</v>
      </c>
      <c r="O36" s="42">
        <v>46</v>
      </c>
      <c r="P36"/>
      <c r="Q36"/>
      <c r="R36"/>
      <c r="T36" s="6">
        <f t="shared" si="0"/>
        <v>0</v>
      </c>
      <c r="U36" s="6">
        <f t="shared" si="1"/>
        <v>0</v>
      </c>
      <c r="V36" s="6">
        <f t="shared" si="2"/>
        <v>1</v>
      </c>
      <c r="W36" s="6">
        <f t="shared" si="3"/>
        <v>0</v>
      </c>
    </row>
    <row r="37" spans="1:24">
      <c r="A37" s="2">
        <v>40376</v>
      </c>
      <c r="B37">
        <v>809</v>
      </c>
      <c r="C37">
        <v>0.33</v>
      </c>
      <c r="D37">
        <v>0</v>
      </c>
      <c r="E37">
        <v>0</v>
      </c>
      <c r="F37" s="42">
        <v>9.99</v>
      </c>
      <c r="J37" s="42">
        <v>20</v>
      </c>
      <c r="K37" s="42">
        <v>150</v>
      </c>
      <c r="M37" s="42">
        <v>85</v>
      </c>
      <c r="N37" s="42">
        <v>11.6</v>
      </c>
      <c r="O37" s="42">
        <v>11.6</v>
      </c>
      <c r="P37"/>
      <c r="Q37"/>
      <c r="R37"/>
      <c r="S37" s="6"/>
      <c r="T37" s="6">
        <f t="shared" si="0"/>
        <v>1</v>
      </c>
      <c r="U37" s="6">
        <f t="shared" si="1"/>
        <v>0</v>
      </c>
      <c r="V37" s="6">
        <f t="shared" si="2"/>
        <v>0</v>
      </c>
      <c r="W37" s="6">
        <f t="shared" si="3"/>
        <v>0</v>
      </c>
      <c r="X37" s="6"/>
    </row>
    <row r="38" spans="1:24">
      <c r="A38" s="2">
        <v>40377</v>
      </c>
      <c r="B38">
        <v>811</v>
      </c>
      <c r="C38">
        <v>0.42</v>
      </c>
      <c r="D38">
        <v>0.41</v>
      </c>
      <c r="E38">
        <v>7.0000000000000007E-2</v>
      </c>
      <c r="F38" s="42">
        <v>8.77</v>
      </c>
      <c r="J38" s="42">
        <v>21</v>
      </c>
      <c r="K38" s="42">
        <v>56</v>
      </c>
      <c r="M38" s="42">
        <v>39</v>
      </c>
      <c r="N38" s="42">
        <v>16.7</v>
      </c>
      <c r="O38" s="42">
        <v>16.7</v>
      </c>
      <c r="P38"/>
      <c r="Q38"/>
      <c r="R38"/>
      <c r="T38" s="6">
        <f t="shared" si="0"/>
        <v>1</v>
      </c>
      <c r="U38" s="6">
        <f t="shared" si="1"/>
        <v>0</v>
      </c>
      <c r="V38" s="6">
        <f t="shared" si="2"/>
        <v>0</v>
      </c>
      <c r="W38" s="6">
        <f t="shared" si="3"/>
        <v>0</v>
      </c>
    </row>
    <row r="39" spans="1:24">
      <c r="A39" s="54">
        <v>40378</v>
      </c>
      <c r="B39" s="55">
        <v>830</v>
      </c>
      <c r="C39" s="55">
        <v>1.75</v>
      </c>
      <c r="D39" s="55">
        <v>0</v>
      </c>
      <c r="E39" s="55">
        <v>0</v>
      </c>
      <c r="F39" s="57">
        <v>4.53</v>
      </c>
      <c r="G39" s="55">
        <v>11</v>
      </c>
      <c r="H39" s="55">
        <v>48</v>
      </c>
      <c r="I39" s="55">
        <v>37</v>
      </c>
      <c r="J39" s="57">
        <v>32</v>
      </c>
      <c r="K39" s="57">
        <v>185</v>
      </c>
      <c r="L39" s="55">
        <v>100</v>
      </c>
      <c r="M39" s="55">
        <v>109</v>
      </c>
      <c r="N39" s="57">
        <v>40.4</v>
      </c>
      <c r="O39" s="57">
        <v>40.4</v>
      </c>
      <c r="P39"/>
      <c r="Q39"/>
      <c r="R39"/>
      <c r="T39" s="6">
        <f t="shared" si="0"/>
        <v>0</v>
      </c>
      <c r="U39" s="6">
        <f t="shared" si="1"/>
        <v>1</v>
      </c>
      <c r="V39" s="6">
        <f t="shared" si="2"/>
        <v>0</v>
      </c>
      <c r="W39" s="6">
        <f t="shared" si="3"/>
        <v>0</v>
      </c>
    </row>
    <row r="40" spans="1:24" s="21" customFormat="1">
      <c r="A40" s="2">
        <v>40379</v>
      </c>
      <c r="B40" s="21">
        <v>826</v>
      </c>
      <c r="C40" s="21">
        <v>0.21</v>
      </c>
      <c r="D40" s="21">
        <v>0.18</v>
      </c>
      <c r="E40" s="21">
        <v>0.01</v>
      </c>
      <c r="F40" s="48">
        <v>3.45</v>
      </c>
      <c r="G40" s="21">
        <v>4</v>
      </c>
      <c r="H40" s="21">
        <v>4</v>
      </c>
      <c r="J40" s="48">
        <v>19</v>
      </c>
      <c r="K40" s="48">
        <v>10</v>
      </c>
      <c r="M40" s="48">
        <v>15</v>
      </c>
      <c r="N40" s="48">
        <v>8.8000000000000007</v>
      </c>
      <c r="O40" s="48">
        <v>8.8000000000000007</v>
      </c>
      <c r="S40" s="22"/>
      <c r="T40" s="6">
        <f t="shared" si="0"/>
        <v>1</v>
      </c>
      <c r="U40" s="6">
        <f t="shared" si="1"/>
        <v>0</v>
      </c>
      <c r="V40" s="6">
        <f t="shared" si="2"/>
        <v>0</v>
      </c>
      <c r="W40" s="6">
        <f t="shared" si="3"/>
        <v>0</v>
      </c>
      <c r="X40" s="22"/>
    </row>
    <row r="41" spans="1:24" s="21" customFormat="1">
      <c r="A41" s="2">
        <v>40380</v>
      </c>
      <c r="B41" s="21">
        <v>818</v>
      </c>
      <c r="C41" s="21">
        <v>1.05</v>
      </c>
      <c r="D41" s="21">
        <v>0</v>
      </c>
      <c r="E41" s="21">
        <v>0</v>
      </c>
      <c r="F41" s="48">
        <v>5.65</v>
      </c>
      <c r="G41" s="21">
        <v>4</v>
      </c>
      <c r="H41" s="21">
        <v>7</v>
      </c>
      <c r="J41" s="48">
        <v>16</v>
      </c>
      <c r="K41" s="48">
        <v>36</v>
      </c>
      <c r="M41" s="48">
        <v>26</v>
      </c>
      <c r="N41" s="48">
        <v>23</v>
      </c>
      <c r="O41" s="48">
        <v>23</v>
      </c>
      <c r="S41" s="22"/>
      <c r="T41" s="6">
        <f t="shared" si="0"/>
        <v>1</v>
      </c>
      <c r="U41" s="6">
        <f t="shared" si="1"/>
        <v>0</v>
      </c>
      <c r="V41" s="6">
        <f t="shared" si="2"/>
        <v>0</v>
      </c>
      <c r="W41" s="6">
        <f t="shared" si="3"/>
        <v>0</v>
      </c>
      <c r="X41" s="22"/>
    </row>
    <row r="42" spans="1:24" s="21" customFormat="1">
      <c r="A42" s="2">
        <v>40381</v>
      </c>
      <c r="B42" s="21">
        <v>833</v>
      </c>
      <c r="C42" s="21">
        <v>0.7</v>
      </c>
      <c r="D42" s="21">
        <v>0</v>
      </c>
      <c r="F42" s="48">
        <v>7.58</v>
      </c>
      <c r="G42" s="21">
        <v>18</v>
      </c>
      <c r="H42" s="21">
        <v>27</v>
      </c>
      <c r="J42" s="48">
        <v>28</v>
      </c>
      <c r="K42" s="48">
        <v>45</v>
      </c>
      <c r="M42" s="48">
        <v>37</v>
      </c>
      <c r="N42" s="48">
        <v>16.899999999999999</v>
      </c>
      <c r="O42" s="48">
        <v>16.7</v>
      </c>
      <c r="S42" s="22"/>
      <c r="T42" s="6">
        <f t="shared" si="0"/>
        <v>1</v>
      </c>
      <c r="U42" s="6">
        <f t="shared" si="1"/>
        <v>0</v>
      </c>
      <c r="V42" s="6">
        <f t="shared" si="2"/>
        <v>0</v>
      </c>
      <c r="W42" s="6">
        <f t="shared" si="3"/>
        <v>0</v>
      </c>
      <c r="X42" s="22"/>
    </row>
    <row r="43" spans="1:24" s="21" customFormat="1">
      <c r="A43" s="54">
        <v>40382</v>
      </c>
      <c r="B43" s="55">
        <v>822</v>
      </c>
      <c r="C43" s="58">
        <v>1.21</v>
      </c>
      <c r="D43" s="55">
        <v>0.13</v>
      </c>
      <c r="E43" s="55"/>
      <c r="F43" s="57">
        <v>10.6</v>
      </c>
      <c r="G43" s="55"/>
      <c r="H43" s="55"/>
      <c r="I43" s="57"/>
      <c r="J43" s="57">
        <v>35</v>
      </c>
      <c r="K43" s="57">
        <v>33</v>
      </c>
      <c r="L43" s="57"/>
      <c r="M43" s="57">
        <v>34</v>
      </c>
      <c r="N43" s="57">
        <v>35.1</v>
      </c>
      <c r="O43" s="57">
        <v>35.1</v>
      </c>
      <c r="P43" s="13"/>
      <c r="Q43" s="13"/>
      <c r="R43" s="13"/>
      <c r="S43" s="22"/>
      <c r="T43" s="6">
        <f t="shared" si="0"/>
        <v>0</v>
      </c>
      <c r="U43" s="6">
        <f t="shared" si="1"/>
        <v>1</v>
      </c>
      <c r="V43" s="6">
        <f t="shared" si="2"/>
        <v>0</v>
      </c>
      <c r="W43" s="6">
        <f t="shared" si="3"/>
        <v>0</v>
      </c>
      <c r="X43" s="22"/>
    </row>
    <row r="44" spans="1:24">
      <c r="A44" s="54">
        <v>40383</v>
      </c>
      <c r="B44" s="55">
        <v>728</v>
      </c>
      <c r="C44" s="58">
        <v>0.9</v>
      </c>
      <c r="D44" s="55">
        <v>0.51</v>
      </c>
      <c r="E44" s="55">
        <v>0.96</v>
      </c>
      <c r="F44" s="57">
        <v>11.2</v>
      </c>
      <c r="G44" s="55"/>
      <c r="H44" s="55"/>
      <c r="I44" s="57"/>
      <c r="J44" s="57" t="s">
        <v>54</v>
      </c>
      <c r="K44" s="57" t="s">
        <v>56</v>
      </c>
      <c r="L44" s="57"/>
      <c r="M44" s="57">
        <v>64</v>
      </c>
      <c r="N44" s="57">
        <v>58.3</v>
      </c>
      <c r="O44" s="57">
        <v>57.8</v>
      </c>
      <c r="Q44" s="12" t="s">
        <v>53</v>
      </c>
      <c r="T44" s="6">
        <f t="shared" si="0"/>
        <v>0</v>
      </c>
      <c r="U44" s="6">
        <f t="shared" si="1"/>
        <v>1</v>
      </c>
      <c r="V44" s="6">
        <f t="shared" si="2"/>
        <v>0</v>
      </c>
      <c r="W44" s="6">
        <f t="shared" si="3"/>
        <v>0</v>
      </c>
    </row>
    <row r="45" spans="1:24">
      <c r="A45" s="54">
        <v>40384</v>
      </c>
      <c r="B45" s="55">
        <v>805</v>
      </c>
      <c r="C45" s="58">
        <v>0.84</v>
      </c>
      <c r="D45" s="55">
        <v>0.04</v>
      </c>
      <c r="E45" s="55">
        <v>0.57999999999999996</v>
      </c>
      <c r="F45" s="57">
        <v>7.85</v>
      </c>
      <c r="G45" s="55"/>
      <c r="H45" s="55"/>
      <c r="I45" s="57"/>
      <c r="J45" s="57" t="s">
        <v>55</v>
      </c>
      <c r="K45" s="57" t="s">
        <v>57</v>
      </c>
      <c r="L45" s="57"/>
      <c r="M45" s="57">
        <v>27</v>
      </c>
      <c r="N45" s="57">
        <v>30.2</v>
      </c>
      <c r="O45" s="57">
        <v>30.2</v>
      </c>
      <c r="T45" s="6">
        <f t="shared" si="0"/>
        <v>0</v>
      </c>
      <c r="U45" s="6">
        <f t="shared" si="1"/>
        <v>1</v>
      </c>
      <c r="V45" s="6">
        <f t="shared" si="2"/>
        <v>0</v>
      </c>
      <c r="W45" s="6">
        <f t="shared" si="3"/>
        <v>0</v>
      </c>
    </row>
    <row r="46" spans="1:24">
      <c r="A46" s="2">
        <v>40385</v>
      </c>
      <c r="B46" s="21">
        <v>833</v>
      </c>
      <c r="C46" s="8">
        <v>0.96</v>
      </c>
      <c r="D46" s="21">
        <v>0.01</v>
      </c>
      <c r="E46" s="21">
        <v>0.14000000000000001</v>
      </c>
      <c r="F46" s="48">
        <v>5.8</v>
      </c>
      <c r="G46" s="48">
        <v>4</v>
      </c>
      <c r="H46" s="48">
        <v>8</v>
      </c>
      <c r="I46" s="42">
        <v>3</v>
      </c>
      <c r="J46" s="42">
        <v>51</v>
      </c>
      <c r="K46" s="42">
        <v>45</v>
      </c>
      <c r="L46" s="42">
        <v>38</v>
      </c>
      <c r="M46" s="42">
        <v>48</v>
      </c>
      <c r="N46" s="48">
        <v>21.5</v>
      </c>
      <c r="O46" s="48">
        <v>21.5</v>
      </c>
      <c r="T46" s="6">
        <f t="shared" si="0"/>
        <v>1</v>
      </c>
      <c r="U46" s="6">
        <f t="shared" si="1"/>
        <v>0</v>
      </c>
      <c r="V46" s="6">
        <f t="shared" si="2"/>
        <v>0</v>
      </c>
      <c r="W46" s="6">
        <f t="shared" si="3"/>
        <v>0</v>
      </c>
    </row>
    <row r="47" spans="1:24">
      <c r="A47" s="2">
        <v>40386</v>
      </c>
      <c r="B47" s="21">
        <v>843</v>
      </c>
      <c r="C47" s="8">
        <v>0.04</v>
      </c>
      <c r="D47" s="21">
        <v>0</v>
      </c>
      <c r="E47" s="21">
        <v>0</v>
      </c>
      <c r="F47" s="48">
        <v>2.9</v>
      </c>
      <c r="G47" s="48">
        <v>11</v>
      </c>
      <c r="H47" s="42">
        <v>2</v>
      </c>
      <c r="I47" s="42"/>
      <c r="J47" s="42">
        <v>34</v>
      </c>
      <c r="K47" s="42">
        <v>23</v>
      </c>
      <c r="L47" s="42">
        <v>28</v>
      </c>
      <c r="M47" s="42">
        <v>29</v>
      </c>
      <c r="N47" s="48">
        <v>5</v>
      </c>
      <c r="O47" s="48">
        <v>5</v>
      </c>
      <c r="T47" s="6">
        <f t="shared" si="0"/>
        <v>1</v>
      </c>
      <c r="U47" s="6">
        <f t="shared" si="1"/>
        <v>0</v>
      </c>
      <c r="V47" s="6">
        <f t="shared" si="2"/>
        <v>0</v>
      </c>
      <c r="W47" s="6">
        <f t="shared" si="3"/>
        <v>0</v>
      </c>
    </row>
    <row r="48" spans="1:24">
      <c r="A48" s="2">
        <v>40387</v>
      </c>
      <c r="B48" s="21">
        <v>840</v>
      </c>
      <c r="C48" s="8">
        <v>0.4</v>
      </c>
      <c r="D48" s="21">
        <v>0</v>
      </c>
      <c r="E48" s="21">
        <v>0</v>
      </c>
      <c r="F48" s="48">
        <v>2.6</v>
      </c>
      <c r="G48" s="42" t="s">
        <v>48</v>
      </c>
      <c r="H48" s="42">
        <v>1</v>
      </c>
      <c r="I48" s="42"/>
      <c r="J48" s="42">
        <v>8</v>
      </c>
      <c r="K48" s="42">
        <v>28</v>
      </c>
      <c r="L48" s="42">
        <v>18</v>
      </c>
      <c r="M48" s="42">
        <v>18</v>
      </c>
      <c r="N48" s="48">
        <v>8.3000000000000007</v>
      </c>
      <c r="O48" s="48">
        <v>8.1999999999999993</v>
      </c>
      <c r="T48" s="6">
        <f t="shared" si="0"/>
        <v>1</v>
      </c>
      <c r="U48" s="6">
        <f t="shared" si="1"/>
        <v>0</v>
      </c>
      <c r="V48" s="6">
        <f t="shared" si="2"/>
        <v>0</v>
      </c>
      <c r="W48" s="6">
        <f t="shared" si="3"/>
        <v>0</v>
      </c>
    </row>
    <row r="49" spans="1:23">
      <c r="A49" s="54">
        <v>40388</v>
      </c>
      <c r="B49" s="55">
        <v>838</v>
      </c>
      <c r="C49" s="58">
        <v>2.1</v>
      </c>
      <c r="D49" s="55">
        <v>0.34</v>
      </c>
      <c r="E49" s="55">
        <v>0.56000000000000005</v>
      </c>
      <c r="F49" s="57">
        <v>35.9</v>
      </c>
      <c r="G49" s="57">
        <v>60</v>
      </c>
      <c r="H49" s="57">
        <v>64</v>
      </c>
      <c r="I49" s="57"/>
      <c r="J49" s="57">
        <v>144</v>
      </c>
      <c r="K49" s="57">
        <v>177</v>
      </c>
      <c r="L49" s="55"/>
      <c r="M49" s="57">
        <v>161</v>
      </c>
      <c r="N49" s="57">
        <v>80</v>
      </c>
      <c r="O49" s="57">
        <v>80</v>
      </c>
      <c r="T49" s="6">
        <f t="shared" si="0"/>
        <v>0</v>
      </c>
      <c r="U49" s="6">
        <f t="shared" si="1"/>
        <v>1</v>
      </c>
      <c r="V49" s="6">
        <f t="shared" si="2"/>
        <v>0</v>
      </c>
      <c r="W49" s="6">
        <f t="shared" si="3"/>
        <v>0</v>
      </c>
    </row>
    <row r="50" spans="1:23">
      <c r="A50" s="2">
        <v>40389</v>
      </c>
      <c r="B50" s="21">
        <v>823</v>
      </c>
      <c r="C50" s="8">
        <v>0.4</v>
      </c>
      <c r="D50" s="21">
        <v>0</v>
      </c>
      <c r="E50" s="21">
        <v>0</v>
      </c>
      <c r="F50" s="48">
        <v>8.6999999999999993</v>
      </c>
      <c r="G50" s="42"/>
      <c r="H50" s="42"/>
      <c r="I50" s="42"/>
      <c r="J50" s="42">
        <v>25</v>
      </c>
      <c r="K50" s="42">
        <v>21</v>
      </c>
      <c r="M50" s="42">
        <v>23</v>
      </c>
      <c r="N50" s="48">
        <v>19.899999999999999</v>
      </c>
      <c r="O50" s="48">
        <v>19.899999999999999</v>
      </c>
      <c r="T50" s="6">
        <f t="shared" si="0"/>
        <v>1</v>
      </c>
      <c r="U50" s="6">
        <f t="shared" si="1"/>
        <v>0</v>
      </c>
      <c r="V50" s="6">
        <f t="shared" si="2"/>
        <v>0</v>
      </c>
      <c r="W50" s="6">
        <f t="shared" si="3"/>
        <v>0</v>
      </c>
    </row>
    <row r="51" spans="1:23">
      <c r="A51" s="2">
        <v>40390</v>
      </c>
      <c r="B51" s="21">
        <v>750</v>
      </c>
      <c r="C51" s="8">
        <v>0</v>
      </c>
      <c r="D51" s="21">
        <v>0</v>
      </c>
      <c r="E51" s="21">
        <v>0</v>
      </c>
      <c r="F51" s="48">
        <v>3.7</v>
      </c>
      <c r="G51" s="42"/>
      <c r="H51" s="42"/>
      <c r="I51" s="42"/>
      <c r="J51" s="42" t="s">
        <v>60</v>
      </c>
      <c r="K51" s="42" t="s">
        <v>61</v>
      </c>
      <c r="M51" s="42">
        <v>11</v>
      </c>
      <c r="N51" s="48">
        <v>7.4</v>
      </c>
      <c r="O51" s="48">
        <v>6.5</v>
      </c>
      <c r="T51" s="6">
        <f t="shared" si="0"/>
        <v>1</v>
      </c>
      <c r="U51" s="6">
        <f t="shared" si="1"/>
        <v>0</v>
      </c>
      <c r="V51" s="6">
        <f t="shared" si="2"/>
        <v>0</v>
      </c>
      <c r="W51" s="6">
        <f t="shared" si="3"/>
        <v>0</v>
      </c>
    </row>
    <row r="52" spans="1:23">
      <c r="A52" s="2">
        <v>40391</v>
      </c>
      <c r="B52" s="21">
        <v>756</v>
      </c>
      <c r="C52" s="8">
        <v>0.21</v>
      </c>
      <c r="D52" s="21">
        <v>0</v>
      </c>
      <c r="E52" s="21">
        <v>0</v>
      </c>
      <c r="F52" s="48">
        <v>3.64</v>
      </c>
      <c r="G52" s="42"/>
      <c r="H52" s="42"/>
      <c r="I52" s="42"/>
      <c r="J52" s="42" t="s">
        <v>61</v>
      </c>
      <c r="K52" s="42" t="s">
        <v>62</v>
      </c>
      <c r="M52" s="42">
        <v>13</v>
      </c>
      <c r="N52" s="48">
        <v>9.5</v>
      </c>
      <c r="O52" s="48">
        <v>8.6</v>
      </c>
      <c r="T52" s="6">
        <f t="shared" si="0"/>
        <v>1</v>
      </c>
      <c r="U52" s="6">
        <f t="shared" si="1"/>
        <v>0</v>
      </c>
      <c r="V52" s="6">
        <f t="shared" si="2"/>
        <v>0</v>
      </c>
      <c r="W52" s="6">
        <f t="shared" si="3"/>
        <v>0</v>
      </c>
    </row>
    <row r="53" spans="1:23">
      <c r="A53" s="2">
        <v>40392</v>
      </c>
      <c r="B53" s="21">
        <v>836</v>
      </c>
      <c r="C53" s="8">
        <v>0.08</v>
      </c>
      <c r="D53" s="21">
        <v>0</v>
      </c>
      <c r="E53" s="21">
        <v>0</v>
      </c>
      <c r="F53" s="48">
        <v>5.71</v>
      </c>
      <c r="G53" s="48">
        <v>1</v>
      </c>
      <c r="H53" s="42" t="s">
        <v>48</v>
      </c>
      <c r="I53" s="42">
        <v>1</v>
      </c>
      <c r="J53" s="42">
        <v>17</v>
      </c>
      <c r="K53" s="42">
        <v>17</v>
      </c>
      <c r="L53" s="42">
        <v>14</v>
      </c>
      <c r="M53" s="42">
        <v>17</v>
      </c>
      <c r="N53" s="48">
        <v>9.5</v>
      </c>
      <c r="O53" s="48">
        <v>9.5</v>
      </c>
      <c r="T53" s="6">
        <f t="shared" si="0"/>
        <v>1</v>
      </c>
      <c r="U53" s="6">
        <f t="shared" si="1"/>
        <v>0</v>
      </c>
      <c r="V53" s="6">
        <f t="shared" si="2"/>
        <v>0</v>
      </c>
      <c r="W53" s="6">
        <f t="shared" si="3"/>
        <v>0</v>
      </c>
    </row>
    <row r="54" spans="1:23">
      <c r="A54" s="2">
        <v>40393</v>
      </c>
      <c r="B54" s="21">
        <v>825</v>
      </c>
      <c r="C54" s="8">
        <v>0.25</v>
      </c>
      <c r="D54" s="21">
        <v>0</v>
      </c>
      <c r="E54" s="21">
        <v>0</v>
      </c>
      <c r="F54" s="48">
        <v>5.5</v>
      </c>
      <c r="G54" s="48">
        <v>2</v>
      </c>
      <c r="H54" s="42">
        <v>1</v>
      </c>
      <c r="I54" s="42"/>
      <c r="J54" s="42">
        <v>37</v>
      </c>
      <c r="K54" s="42">
        <v>22</v>
      </c>
      <c r="M54" s="42">
        <v>30</v>
      </c>
      <c r="N54" s="48">
        <v>11.6</v>
      </c>
      <c r="O54" s="48">
        <v>11.5</v>
      </c>
      <c r="T54" s="6">
        <f t="shared" si="0"/>
        <v>1</v>
      </c>
      <c r="U54" s="6">
        <f t="shared" si="1"/>
        <v>0</v>
      </c>
      <c r="V54" s="6">
        <f t="shared" si="2"/>
        <v>0</v>
      </c>
      <c r="W54" s="6">
        <f t="shared" si="3"/>
        <v>0</v>
      </c>
    </row>
    <row r="55" spans="1:23">
      <c r="A55" s="2">
        <v>40394</v>
      </c>
      <c r="B55" s="21">
        <v>845</v>
      </c>
      <c r="C55" s="8">
        <v>0</v>
      </c>
      <c r="D55" s="21">
        <v>0.02</v>
      </c>
      <c r="E55" s="21">
        <v>0.05</v>
      </c>
      <c r="F55" s="48">
        <v>3.2</v>
      </c>
      <c r="G55" s="48">
        <v>2</v>
      </c>
      <c r="H55" s="42">
        <v>1</v>
      </c>
      <c r="I55" s="42"/>
      <c r="J55" s="42">
        <v>77</v>
      </c>
      <c r="K55" s="42">
        <v>27</v>
      </c>
      <c r="M55" s="42">
        <v>52</v>
      </c>
      <c r="N55" s="48">
        <v>6.9</v>
      </c>
      <c r="O55" s="48">
        <v>6.9</v>
      </c>
      <c r="T55" s="6">
        <f t="shared" si="0"/>
        <v>1</v>
      </c>
      <c r="U55" s="6">
        <f t="shared" si="1"/>
        <v>0</v>
      </c>
      <c r="V55" s="6">
        <f t="shared" si="2"/>
        <v>0</v>
      </c>
      <c r="W55" s="6">
        <f t="shared" si="3"/>
        <v>0</v>
      </c>
    </row>
    <row r="56" spans="1:23">
      <c r="A56" s="2">
        <v>40395</v>
      </c>
      <c r="B56" s="21">
        <v>835</v>
      </c>
      <c r="C56" s="8">
        <v>1.5</v>
      </c>
      <c r="D56" s="21">
        <v>0.14000000000000001</v>
      </c>
      <c r="E56" s="21">
        <v>0.88</v>
      </c>
      <c r="F56" s="48">
        <v>7.2</v>
      </c>
      <c r="G56" s="48">
        <v>41</v>
      </c>
      <c r="H56" s="42" t="s">
        <v>59</v>
      </c>
      <c r="I56" s="42"/>
      <c r="J56" s="42">
        <v>335</v>
      </c>
      <c r="K56" s="42">
        <v>285</v>
      </c>
      <c r="M56" s="42">
        <v>310</v>
      </c>
      <c r="N56" s="48">
        <v>44.3</v>
      </c>
      <c r="O56" s="48">
        <v>45.4</v>
      </c>
      <c r="T56" s="6">
        <f t="shared" si="0"/>
        <v>0</v>
      </c>
      <c r="U56" s="6">
        <f t="shared" si="1"/>
        <v>0</v>
      </c>
      <c r="V56" s="6">
        <f t="shared" si="2"/>
        <v>1</v>
      </c>
      <c r="W56" s="6">
        <f t="shared" si="3"/>
        <v>0</v>
      </c>
    </row>
    <row r="57" spans="1:23">
      <c r="A57" s="2">
        <v>40396</v>
      </c>
      <c r="B57" s="21">
        <v>835</v>
      </c>
      <c r="C57" s="8">
        <v>1.46</v>
      </c>
      <c r="D57" s="21">
        <v>0.01</v>
      </c>
      <c r="E57" s="21">
        <v>0.01</v>
      </c>
      <c r="F57" s="48">
        <v>24.7</v>
      </c>
      <c r="G57" s="42"/>
      <c r="H57" s="42"/>
      <c r="I57" s="42"/>
      <c r="J57" s="42">
        <v>185</v>
      </c>
      <c r="K57" s="42">
        <v>324</v>
      </c>
      <c r="M57" s="42">
        <v>255</v>
      </c>
      <c r="N57" s="48">
        <v>56</v>
      </c>
      <c r="O57" s="48">
        <v>56</v>
      </c>
      <c r="T57" s="6">
        <f t="shared" si="0"/>
        <v>0</v>
      </c>
      <c r="U57" s="6">
        <f t="shared" si="1"/>
        <v>0</v>
      </c>
      <c r="V57" s="6">
        <f t="shared" si="2"/>
        <v>1</v>
      </c>
      <c r="W57" s="6">
        <f t="shared" si="3"/>
        <v>0</v>
      </c>
    </row>
    <row r="58" spans="1:23">
      <c r="A58" s="54">
        <v>40397</v>
      </c>
      <c r="B58" s="55">
        <v>801</v>
      </c>
      <c r="C58" s="58">
        <v>0.92</v>
      </c>
      <c r="D58" s="55">
        <v>0</v>
      </c>
      <c r="E58" s="55">
        <v>0.59</v>
      </c>
      <c r="F58" s="57">
        <v>9.16</v>
      </c>
      <c r="G58" s="57"/>
      <c r="H58" s="57"/>
      <c r="I58" s="57"/>
      <c r="J58" s="57">
        <v>32</v>
      </c>
      <c r="K58" s="57">
        <v>22</v>
      </c>
      <c r="L58" s="55"/>
      <c r="M58" s="57">
        <v>27</v>
      </c>
      <c r="N58" s="57">
        <v>29</v>
      </c>
      <c r="O58" s="57">
        <v>29</v>
      </c>
      <c r="T58" s="6">
        <f t="shared" si="0"/>
        <v>0</v>
      </c>
      <c r="U58" s="6">
        <f t="shared" si="1"/>
        <v>1</v>
      </c>
      <c r="V58" s="6">
        <f t="shared" si="2"/>
        <v>0</v>
      </c>
      <c r="W58" s="6">
        <f t="shared" si="3"/>
        <v>0</v>
      </c>
    </row>
    <row r="59" spans="1:23">
      <c r="A59" s="2">
        <v>40398</v>
      </c>
      <c r="B59" s="21">
        <v>750</v>
      </c>
      <c r="C59" s="8">
        <v>0.3</v>
      </c>
      <c r="D59" s="21">
        <v>0</v>
      </c>
      <c r="E59" s="21">
        <v>0</v>
      </c>
      <c r="F59" s="48">
        <v>4.0999999999999996</v>
      </c>
      <c r="G59" s="42"/>
      <c r="H59" s="42"/>
      <c r="I59" s="42"/>
      <c r="J59" s="42" t="s">
        <v>55</v>
      </c>
      <c r="K59" s="42" t="s">
        <v>55</v>
      </c>
      <c r="M59" s="42">
        <v>22</v>
      </c>
      <c r="N59" s="48">
        <v>17</v>
      </c>
      <c r="O59" s="48">
        <v>11.8</v>
      </c>
      <c r="T59" s="6">
        <f t="shared" si="0"/>
        <v>1</v>
      </c>
      <c r="U59" s="6">
        <f t="shared" si="1"/>
        <v>0</v>
      </c>
      <c r="V59" s="6">
        <f t="shared" si="2"/>
        <v>0</v>
      </c>
      <c r="W59" s="6">
        <f t="shared" si="3"/>
        <v>0</v>
      </c>
    </row>
    <row r="60" spans="1:23">
      <c r="A60" s="2">
        <v>40399</v>
      </c>
      <c r="B60" s="21">
        <v>826</v>
      </c>
      <c r="C60" s="8">
        <v>0.3</v>
      </c>
      <c r="D60" s="21">
        <v>0</v>
      </c>
      <c r="E60" s="21">
        <v>0</v>
      </c>
      <c r="F60" s="48">
        <v>4.0999999999999996</v>
      </c>
      <c r="G60" s="42">
        <v>4</v>
      </c>
      <c r="H60" s="42">
        <v>12</v>
      </c>
      <c r="I60" s="42">
        <v>6</v>
      </c>
      <c r="J60" s="42">
        <v>375</v>
      </c>
      <c r="K60" s="42">
        <v>44</v>
      </c>
      <c r="L60" s="42">
        <v>180</v>
      </c>
      <c r="M60" s="42">
        <v>210</v>
      </c>
      <c r="N60" s="48">
        <v>12.5</v>
      </c>
      <c r="O60" s="48">
        <v>12.1</v>
      </c>
      <c r="T60" s="6">
        <f t="shared" si="0"/>
        <v>1</v>
      </c>
      <c r="U60" s="6">
        <f t="shared" si="1"/>
        <v>0</v>
      </c>
      <c r="V60" s="6">
        <f t="shared" si="2"/>
        <v>0</v>
      </c>
      <c r="W60" s="6">
        <f t="shared" si="3"/>
        <v>0</v>
      </c>
    </row>
    <row r="61" spans="1:23">
      <c r="A61" s="2">
        <v>40400</v>
      </c>
      <c r="B61" s="21">
        <v>832</v>
      </c>
      <c r="C61" s="8">
        <v>0.25</v>
      </c>
      <c r="D61" s="21">
        <v>0</v>
      </c>
      <c r="E61" s="21">
        <v>0</v>
      </c>
      <c r="F61" s="48">
        <v>3.3</v>
      </c>
      <c r="G61" s="21">
        <v>5</v>
      </c>
      <c r="H61" s="21">
        <v>10</v>
      </c>
      <c r="J61" s="42">
        <v>17</v>
      </c>
      <c r="K61" s="42">
        <v>34</v>
      </c>
      <c r="M61" s="42">
        <v>24</v>
      </c>
      <c r="N61" s="48">
        <v>10.5</v>
      </c>
      <c r="O61" s="48">
        <v>10.5</v>
      </c>
      <c r="T61" s="6">
        <f t="shared" si="0"/>
        <v>1</v>
      </c>
      <c r="U61" s="6">
        <f t="shared" si="1"/>
        <v>0</v>
      </c>
      <c r="V61" s="6">
        <f t="shared" si="2"/>
        <v>0</v>
      </c>
      <c r="W61" s="6">
        <f t="shared" si="3"/>
        <v>0</v>
      </c>
    </row>
  </sheetData>
  <printOptions gridLines="1"/>
  <pageMargins left="0.44" right="0.19" top="0.56000000000000005" bottom="0.75" header="0.3" footer="0.3"/>
  <pageSetup orientation="landscape" blackAndWhite="1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activeCell="Q31" sqref="Q31"/>
    </sheetView>
  </sheetViews>
  <sheetFormatPr defaultRowHeight="15"/>
  <cols>
    <col min="1" max="1" width="8.28515625" customWidth="1"/>
    <col min="2" max="2" width="4.5703125" customWidth="1"/>
    <col min="3" max="3" width="6.28515625" style="8" customWidth="1"/>
    <col min="4" max="4" width="5.85546875" customWidth="1"/>
    <col min="5" max="5" width="7.28515625" customWidth="1"/>
    <col min="6" max="6" width="7.85546875" customWidth="1"/>
    <col min="7" max="7" width="7.140625" customWidth="1"/>
    <col min="8" max="8" width="5.85546875" customWidth="1"/>
    <col min="9" max="9" width="9.140625" customWidth="1"/>
    <col min="10" max="10" width="5.28515625" customWidth="1"/>
    <col min="11" max="11" width="6.140625" customWidth="1"/>
    <col min="12" max="12" width="8.28515625" customWidth="1"/>
    <col min="13" max="13" width="7.7109375" customWidth="1"/>
    <col min="14" max="14" width="5.7109375" customWidth="1"/>
    <col min="15" max="15" width="5.28515625" style="12" customWidth="1"/>
    <col min="16" max="16" width="5.42578125" style="1" customWidth="1"/>
    <col min="17" max="17" width="25.28515625" style="7" customWidth="1"/>
    <col min="18" max="18" width="7.7109375" style="7" customWidth="1"/>
    <col min="19" max="19" width="8.85546875" style="7" customWidth="1"/>
    <col min="20" max="20" width="8" style="7" customWidth="1"/>
    <col min="21" max="21" width="7.42578125" style="7" customWidth="1"/>
    <col min="22" max="22" width="7.7109375" style="7" customWidth="1"/>
    <col min="23" max="23" width="8.85546875" style="7" customWidth="1"/>
  </cols>
  <sheetData>
    <row r="1" spans="1:23" s="1" customFormat="1" ht="28.5" customHeight="1">
      <c r="A1" s="40" t="s">
        <v>27</v>
      </c>
      <c r="C1" s="35"/>
      <c r="R1" s="33" t="s">
        <v>52</v>
      </c>
      <c r="S1" s="15" t="s">
        <v>10</v>
      </c>
      <c r="T1" s="69" t="s">
        <v>11</v>
      </c>
      <c r="U1" s="15" t="s">
        <v>12</v>
      </c>
      <c r="V1" s="70" t="s">
        <v>13</v>
      </c>
      <c r="W1" s="15" t="s">
        <v>9</v>
      </c>
    </row>
    <row r="2" spans="1:23" s="28" customFormat="1" ht="15" customHeight="1">
      <c r="A2" s="1"/>
      <c r="B2" s="1"/>
      <c r="C2" s="3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>
        <f>S3+U3</f>
        <v>21</v>
      </c>
      <c r="S2" s="15" t="s">
        <v>15</v>
      </c>
      <c r="T2" s="15"/>
      <c r="U2" s="15"/>
      <c r="V2" s="15"/>
      <c r="W2" s="15"/>
    </row>
    <row r="3" spans="1:23" s="28" customFormat="1" ht="27.75" customHeight="1" thickBot="1">
      <c r="A3" s="36" t="s">
        <v>58</v>
      </c>
      <c r="B3" s="9"/>
      <c r="C3" s="39"/>
      <c r="D3" s="9"/>
      <c r="E3" s="9"/>
      <c r="F3" s="9"/>
      <c r="G3" s="9"/>
      <c r="H3" s="9"/>
      <c r="I3" s="9"/>
      <c r="J3" s="9"/>
      <c r="K3" s="9"/>
      <c r="L3" s="9"/>
      <c r="M3" s="9"/>
      <c r="N3" s="9" t="s">
        <v>4</v>
      </c>
      <c r="O3" s="9"/>
      <c r="P3" s="9"/>
      <c r="Q3" s="28" t="s">
        <v>8</v>
      </c>
      <c r="R3" s="28" t="s">
        <v>24</v>
      </c>
      <c r="S3" s="16">
        <f>SUM(S6:S42)</f>
        <v>16</v>
      </c>
      <c r="T3" s="16">
        <f>SUM(T6:T42)</f>
        <v>8</v>
      </c>
      <c r="U3" s="16">
        <f>SUM(U6:U42)</f>
        <v>5</v>
      </c>
      <c r="V3" s="16">
        <f>SUM(V6:V42)</f>
        <v>2</v>
      </c>
      <c r="W3" s="16">
        <f>SUM(S3:V3)</f>
        <v>31</v>
      </c>
    </row>
    <row r="4" spans="1:23" s="28" customFormat="1" ht="25.5" customHeight="1">
      <c r="A4" s="29" t="s">
        <v>0</v>
      </c>
      <c r="B4" s="28" t="s">
        <v>1</v>
      </c>
      <c r="C4" s="33" t="s">
        <v>22</v>
      </c>
      <c r="D4" s="33" t="s">
        <v>2</v>
      </c>
      <c r="E4" s="33" t="s">
        <v>3</v>
      </c>
      <c r="F4" s="33" t="s">
        <v>30</v>
      </c>
      <c r="G4" s="33" t="s">
        <v>33</v>
      </c>
      <c r="H4" s="33" t="s">
        <v>34</v>
      </c>
      <c r="I4" s="33" t="s">
        <v>38</v>
      </c>
      <c r="J4" s="34" t="s">
        <v>45</v>
      </c>
      <c r="K4" s="34" t="s">
        <v>32</v>
      </c>
      <c r="L4" s="34" t="s">
        <v>29</v>
      </c>
      <c r="M4" s="34" t="s">
        <v>6</v>
      </c>
      <c r="N4" s="28" t="s">
        <v>23</v>
      </c>
      <c r="O4" s="28" t="s">
        <v>5</v>
      </c>
      <c r="P4" s="28" t="s">
        <v>20</v>
      </c>
      <c r="R4" s="28">
        <v>30</v>
      </c>
      <c r="S4" s="19" t="s">
        <v>17</v>
      </c>
      <c r="T4" s="16"/>
      <c r="U4" s="16"/>
      <c r="V4" s="16"/>
      <c r="W4" s="16"/>
    </row>
    <row r="5" spans="1:23" s="11" customFormat="1" ht="14.25" customHeight="1" thickBot="1">
      <c r="A5" s="30"/>
      <c r="B5" s="31"/>
      <c r="C5" s="14"/>
      <c r="D5" s="26"/>
      <c r="E5" s="26"/>
      <c r="F5" s="31"/>
      <c r="G5" s="26"/>
      <c r="H5" s="26"/>
      <c r="I5" s="26"/>
      <c r="J5" s="24"/>
      <c r="K5" s="25"/>
      <c r="L5" s="25"/>
      <c r="M5" s="27"/>
      <c r="N5" s="26"/>
      <c r="O5" s="26"/>
      <c r="P5" s="31"/>
      <c r="Q5" s="33"/>
      <c r="R5" s="33"/>
      <c r="S5" s="15" t="s">
        <v>18</v>
      </c>
      <c r="T5" s="16" t="s">
        <v>11</v>
      </c>
      <c r="U5" s="16" t="s">
        <v>19</v>
      </c>
      <c r="V5" s="16" t="s">
        <v>13</v>
      </c>
      <c r="W5" s="18"/>
    </row>
    <row r="6" spans="1:23">
      <c r="A6" s="2">
        <v>40401</v>
      </c>
      <c r="B6" s="42">
        <v>824</v>
      </c>
      <c r="C6" s="42">
        <v>0</v>
      </c>
      <c r="D6" s="42">
        <v>0</v>
      </c>
      <c r="E6" s="42">
        <v>0</v>
      </c>
      <c r="F6" s="42">
        <v>2.98</v>
      </c>
      <c r="G6" s="42">
        <v>7</v>
      </c>
      <c r="H6" s="42">
        <v>4</v>
      </c>
      <c r="I6" s="42"/>
      <c r="J6" s="42">
        <v>27</v>
      </c>
      <c r="K6" s="42">
        <v>12</v>
      </c>
      <c r="L6" s="42"/>
      <c r="M6" s="42">
        <v>20</v>
      </c>
      <c r="N6" s="42">
        <v>5.2</v>
      </c>
      <c r="O6" s="42">
        <v>5.2</v>
      </c>
      <c r="Q6" s="6"/>
      <c r="R6" s="6"/>
      <c r="S6" s="6">
        <f>IF(M6&gt;0,IF(AND($M6&lt;235,N6&lt;$R$4),1,0),0)</f>
        <v>1</v>
      </c>
      <c r="T6" s="6">
        <f>IF(M6&gt;0,IF(AND($M6&lt;235,N6&gt;=$R$4),1,0),0)</f>
        <v>0</v>
      </c>
      <c r="U6" s="6">
        <f>IF(M6&gt;0,IF(AND($M6&gt;=235,N6&gt;=$R$4),1,0),0)</f>
        <v>0</v>
      </c>
      <c r="V6" s="6">
        <f>IF(M6&gt;0,IF(AND($M6&gt;=235,N6&lt;$R$4),1,0),0)</f>
        <v>0</v>
      </c>
      <c r="W6" s="5"/>
    </row>
    <row r="7" spans="1:23">
      <c r="A7" s="62">
        <v>40402</v>
      </c>
      <c r="B7" s="63">
        <v>840</v>
      </c>
      <c r="C7" s="63">
        <v>0.17</v>
      </c>
      <c r="D7" s="63">
        <v>0.16</v>
      </c>
      <c r="E7" s="63">
        <v>0.7</v>
      </c>
      <c r="F7" s="63">
        <v>5.63</v>
      </c>
      <c r="G7" s="63">
        <v>230</v>
      </c>
      <c r="H7" s="63">
        <v>44</v>
      </c>
      <c r="I7" s="63"/>
      <c r="J7" s="63">
        <v>480</v>
      </c>
      <c r="K7" s="63">
        <v>165</v>
      </c>
      <c r="L7" s="63"/>
      <c r="M7" s="63">
        <v>323</v>
      </c>
      <c r="N7" s="63">
        <v>10.3</v>
      </c>
      <c r="O7" s="63">
        <v>10.3</v>
      </c>
      <c r="Q7" s="5"/>
      <c r="R7" s="5"/>
      <c r="S7" s="6">
        <f t="shared" ref="S7:S42" si="0">IF(M7&gt;0,IF(AND($M7&lt;235,N7&lt;$R$4),1,0),0)</f>
        <v>0</v>
      </c>
      <c r="T7" s="6">
        <f t="shared" ref="T7:T42" si="1">IF(M7&gt;0,IF(AND($M7&lt;235,N7&gt;=$R$4),1,0),0)</f>
        <v>0</v>
      </c>
      <c r="U7" s="6">
        <f t="shared" ref="U7:U42" si="2">IF(M7&gt;0,IF(AND($M7&gt;=235,N7&gt;=$R$4),1,0),0)</f>
        <v>0</v>
      </c>
      <c r="V7" s="6">
        <f t="shared" ref="V7:V42" si="3">IF(M7&gt;0,IF(AND($M7&gt;=235,N7&lt;$R$4),1,0),0)</f>
        <v>1</v>
      </c>
      <c r="W7" s="5"/>
    </row>
    <row r="8" spans="1:23">
      <c r="A8" s="2">
        <v>40403</v>
      </c>
      <c r="B8" s="42">
        <v>841</v>
      </c>
      <c r="C8" s="42">
        <v>0.42</v>
      </c>
      <c r="D8" s="42">
        <v>0</v>
      </c>
      <c r="E8" s="42"/>
      <c r="F8" s="42">
        <v>6.5</v>
      </c>
      <c r="G8" s="42"/>
      <c r="H8" s="42"/>
      <c r="I8" s="42"/>
      <c r="J8" s="42">
        <v>165</v>
      </c>
      <c r="K8" s="42">
        <v>175</v>
      </c>
      <c r="L8" s="42"/>
      <c r="M8" s="42">
        <v>170</v>
      </c>
      <c r="N8" s="42">
        <v>13.5</v>
      </c>
      <c r="O8" s="42">
        <v>13.5</v>
      </c>
      <c r="Q8" s="5"/>
      <c r="R8" s="5"/>
      <c r="S8" s="6">
        <f t="shared" si="0"/>
        <v>1</v>
      </c>
      <c r="T8" s="6">
        <f t="shared" si="1"/>
        <v>0</v>
      </c>
      <c r="U8" s="6">
        <f t="shared" si="2"/>
        <v>0</v>
      </c>
      <c r="V8" s="6">
        <f t="shared" si="3"/>
        <v>0</v>
      </c>
      <c r="W8" s="5"/>
    </row>
    <row r="9" spans="1:23">
      <c r="A9" s="2">
        <v>40404</v>
      </c>
      <c r="B9" s="42">
        <v>735</v>
      </c>
      <c r="C9" s="42">
        <v>0.17</v>
      </c>
      <c r="D9" s="42" t="s">
        <v>63</v>
      </c>
      <c r="E9" s="42">
        <v>0</v>
      </c>
      <c r="F9" s="42">
        <v>5.48</v>
      </c>
      <c r="G9" s="42"/>
      <c r="H9" s="42"/>
      <c r="I9" s="42"/>
      <c r="J9" s="42">
        <v>15</v>
      </c>
      <c r="K9" s="42">
        <v>40</v>
      </c>
      <c r="L9" s="42"/>
      <c r="M9" s="42">
        <v>28</v>
      </c>
      <c r="N9" s="42">
        <v>13.1</v>
      </c>
      <c r="O9" s="42">
        <v>13.1</v>
      </c>
      <c r="S9" s="6">
        <f t="shared" si="0"/>
        <v>1</v>
      </c>
      <c r="T9" s="6">
        <f t="shared" si="1"/>
        <v>0</v>
      </c>
      <c r="U9" s="6">
        <f t="shared" si="2"/>
        <v>0</v>
      </c>
      <c r="V9" s="6">
        <f t="shared" si="3"/>
        <v>0</v>
      </c>
    </row>
    <row r="10" spans="1:23">
      <c r="A10" s="2">
        <v>40405</v>
      </c>
      <c r="B10" s="42">
        <v>738</v>
      </c>
      <c r="C10" s="42">
        <v>0.42</v>
      </c>
      <c r="D10" s="42">
        <v>0</v>
      </c>
      <c r="E10" s="42">
        <v>0.34</v>
      </c>
      <c r="F10" s="42">
        <v>3.27</v>
      </c>
      <c r="G10" s="42"/>
      <c r="H10" s="42"/>
      <c r="I10" s="42"/>
      <c r="J10" s="42">
        <v>110</v>
      </c>
      <c r="K10" s="42">
        <v>116</v>
      </c>
      <c r="L10" s="42"/>
      <c r="M10" s="42">
        <v>113</v>
      </c>
      <c r="N10" s="42">
        <v>19.600000000000001</v>
      </c>
      <c r="O10" s="42">
        <v>19.600000000000001</v>
      </c>
      <c r="S10" s="6">
        <f t="shared" si="0"/>
        <v>1</v>
      </c>
      <c r="T10" s="6">
        <f t="shared" si="1"/>
        <v>0</v>
      </c>
      <c r="U10" s="6">
        <f t="shared" si="2"/>
        <v>0</v>
      </c>
      <c r="V10" s="6">
        <f t="shared" si="3"/>
        <v>0</v>
      </c>
    </row>
    <row r="11" spans="1:23">
      <c r="A11" s="2">
        <v>40406</v>
      </c>
      <c r="B11" s="42">
        <v>840</v>
      </c>
      <c r="C11" s="42">
        <v>3.02</v>
      </c>
      <c r="D11" s="42">
        <v>0</v>
      </c>
      <c r="E11" s="42">
        <v>0</v>
      </c>
      <c r="F11" s="42">
        <v>36.299999999999997</v>
      </c>
      <c r="G11" s="42">
        <v>40</v>
      </c>
      <c r="H11" s="42" t="s">
        <v>64</v>
      </c>
      <c r="I11" s="42" t="s">
        <v>65</v>
      </c>
      <c r="J11" s="42">
        <v>305</v>
      </c>
      <c r="K11" s="42">
        <v>2200</v>
      </c>
      <c r="L11" s="42">
        <v>1100</v>
      </c>
      <c r="M11" s="42">
        <v>1253</v>
      </c>
      <c r="N11" s="42">
        <v>82.2</v>
      </c>
      <c r="O11" s="42">
        <v>81.099999999999994</v>
      </c>
      <c r="S11" s="6">
        <f t="shared" si="0"/>
        <v>0</v>
      </c>
      <c r="T11" s="6">
        <f t="shared" si="1"/>
        <v>0</v>
      </c>
      <c r="U11" s="6">
        <f t="shared" si="2"/>
        <v>1</v>
      </c>
      <c r="V11" s="6">
        <f t="shared" si="3"/>
        <v>0</v>
      </c>
    </row>
    <row r="12" spans="1:23">
      <c r="A12" s="54">
        <v>40407</v>
      </c>
      <c r="B12" s="57">
        <v>832</v>
      </c>
      <c r="C12" s="57">
        <v>1.3</v>
      </c>
      <c r="D12" s="57">
        <v>0</v>
      </c>
      <c r="E12" s="57">
        <v>0</v>
      </c>
      <c r="F12" s="57">
        <v>12.2</v>
      </c>
      <c r="G12" s="57">
        <v>13</v>
      </c>
      <c r="H12" s="57">
        <v>16</v>
      </c>
      <c r="I12" s="57"/>
      <c r="J12" s="57">
        <v>29</v>
      </c>
      <c r="K12" s="57">
        <v>45</v>
      </c>
      <c r="L12" s="57"/>
      <c r="M12" s="57">
        <v>37</v>
      </c>
      <c r="N12" s="57">
        <v>34.5</v>
      </c>
      <c r="O12" s="57">
        <v>35.6</v>
      </c>
      <c r="S12" s="6">
        <f t="shared" si="0"/>
        <v>0</v>
      </c>
      <c r="T12" s="6">
        <f t="shared" si="1"/>
        <v>1</v>
      </c>
      <c r="U12" s="6">
        <f t="shared" si="2"/>
        <v>0</v>
      </c>
      <c r="V12" s="6">
        <f t="shared" si="3"/>
        <v>0</v>
      </c>
    </row>
    <row r="13" spans="1:23">
      <c r="A13" s="2">
        <v>40408</v>
      </c>
      <c r="B13" s="42">
        <v>835</v>
      </c>
      <c r="C13" s="42">
        <v>0.28999999999999998</v>
      </c>
      <c r="D13" s="42">
        <v>0</v>
      </c>
      <c r="E13" s="42">
        <v>0</v>
      </c>
      <c r="F13" s="42">
        <v>4.83</v>
      </c>
      <c r="G13" s="42">
        <v>3</v>
      </c>
      <c r="H13" s="42">
        <v>2</v>
      </c>
      <c r="I13" s="42"/>
      <c r="J13" s="42">
        <v>20</v>
      </c>
      <c r="K13" s="42">
        <v>30</v>
      </c>
      <c r="L13" s="42"/>
      <c r="M13" s="42">
        <v>25</v>
      </c>
      <c r="N13" s="42">
        <v>11.6</v>
      </c>
      <c r="O13" s="42">
        <v>11.6</v>
      </c>
      <c r="S13" s="6">
        <f t="shared" si="0"/>
        <v>1</v>
      </c>
      <c r="T13" s="6">
        <f t="shared" si="1"/>
        <v>0</v>
      </c>
      <c r="U13" s="6">
        <f t="shared" si="2"/>
        <v>0</v>
      </c>
      <c r="V13" s="6">
        <f t="shared" si="3"/>
        <v>0</v>
      </c>
    </row>
    <row r="14" spans="1:23">
      <c r="A14" s="2">
        <v>40409</v>
      </c>
      <c r="B14" s="42">
        <v>831</v>
      </c>
      <c r="C14" s="42">
        <v>0.08</v>
      </c>
      <c r="D14" s="42">
        <v>0</v>
      </c>
      <c r="E14" s="42">
        <v>0</v>
      </c>
      <c r="F14" s="42">
        <v>3.26</v>
      </c>
      <c r="G14" s="42">
        <v>3</v>
      </c>
      <c r="H14" s="42">
        <v>2</v>
      </c>
      <c r="I14" s="42"/>
      <c r="J14" s="42">
        <v>11</v>
      </c>
      <c r="K14" s="42">
        <v>14</v>
      </c>
      <c r="L14" s="42"/>
      <c r="M14" s="42">
        <v>13</v>
      </c>
      <c r="N14" s="42">
        <v>8.1</v>
      </c>
      <c r="O14" s="42">
        <v>8.1</v>
      </c>
      <c r="S14" s="6">
        <f t="shared" si="0"/>
        <v>1</v>
      </c>
      <c r="T14" s="6">
        <f t="shared" si="1"/>
        <v>0</v>
      </c>
      <c r="U14" s="6">
        <f t="shared" si="2"/>
        <v>0</v>
      </c>
      <c r="V14" s="6">
        <f t="shared" si="3"/>
        <v>0</v>
      </c>
    </row>
    <row r="15" spans="1:23">
      <c r="A15" s="62">
        <v>40410</v>
      </c>
      <c r="B15" s="63">
        <v>820</v>
      </c>
      <c r="C15" s="63">
        <v>0.88</v>
      </c>
      <c r="D15" s="63">
        <v>0</v>
      </c>
      <c r="E15" s="63">
        <v>0</v>
      </c>
      <c r="F15" s="63">
        <v>3.97</v>
      </c>
      <c r="G15" s="63"/>
      <c r="H15" s="63"/>
      <c r="I15" s="63"/>
      <c r="J15" s="63">
        <v>1020</v>
      </c>
      <c r="K15" s="63">
        <v>50</v>
      </c>
      <c r="L15" s="63"/>
      <c r="M15" s="63">
        <v>536</v>
      </c>
      <c r="N15" s="63">
        <v>19.7</v>
      </c>
      <c r="O15" s="63">
        <v>19.7</v>
      </c>
      <c r="S15" s="6">
        <f t="shared" si="0"/>
        <v>0</v>
      </c>
      <c r="T15" s="6">
        <f t="shared" si="1"/>
        <v>0</v>
      </c>
      <c r="U15" s="6">
        <f t="shared" si="2"/>
        <v>0</v>
      </c>
      <c r="V15" s="6">
        <f t="shared" si="3"/>
        <v>1</v>
      </c>
    </row>
    <row r="16" spans="1:23">
      <c r="A16" s="2">
        <v>40411</v>
      </c>
      <c r="B16" s="42">
        <v>816</v>
      </c>
      <c r="C16" s="42">
        <v>0.21</v>
      </c>
      <c r="D16" s="42">
        <v>0</v>
      </c>
      <c r="E16" s="42">
        <v>0</v>
      </c>
      <c r="F16" s="42">
        <v>4.54</v>
      </c>
      <c r="G16" s="42"/>
      <c r="H16" s="42"/>
      <c r="I16" s="42"/>
      <c r="J16" s="42">
        <v>9</v>
      </c>
      <c r="K16" s="42">
        <v>29</v>
      </c>
      <c r="L16" s="42"/>
      <c r="M16" s="42">
        <v>19</v>
      </c>
      <c r="N16" s="42">
        <v>11.5</v>
      </c>
      <c r="O16" s="42">
        <v>11.5</v>
      </c>
      <c r="S16" s="6">
        <f t="shared" si="0"/>
        <v>1</v>
      </c>
      <c r="T16" s="6">
        <f t="shared" si="1"/>
        <v>0</v>
      </c>
      <c r="U16" s="6">
        <f t="shared" si="2"/>
        <v>0</v>
      </c>
      <c r="V16" s="6">
        <f t="shared" si="3"/>
        <v>0</v>
      </c>
    </row>
    <row r="17" spans="1:22">
      <c r="A17" s="2">
        <v>40412</v>
      </c>
      <c r="B17" s="42">
        <v>810</v>
      </c>
      <c r="C17" s="42">
        <v>2.1</v>
      </c>
      <c r="D17" s="42">
        <v>3.33</v>
      </c>
      <c r="E17" s="42">
        <v>0.84</v>
      </c>
      <c r="F17" s="42">
        <v>20.2</v>
      </c>
      <c r="G17" s="42"/>
      <c r="H17" s="42"/>
      <c r="I17" s="42"/>
      <c r="J17" s="42">
        <v>3000</v>
      </c>
      <c r="K17" s="42">
        <v>6700</v>
      </c>
      <c r="L17" s="42"/>
      <c r="M17" s="42">
        <v>4850</v>
      </c>
      <c r="N17" s="42">
        <v>76</v>
      </c>
      <c r="O17" s="42">
        <v>76.400000000000006</v>
      </c>
      <c r="S17" s="6">
        <f t="shared" si="0"/>
        <v>0</v>
      </c>
      <c r="T17" s="6">
        <f t="shared" si="1"/>
        <v>0</v>
      </c>
      <c r="U17" s="6">
        <f t="shared" si="2"/>
        <v>1</v>
      </c>
      <c r="V17" s="6">
        <f t="shared" si="3"/>
        <v>0</v>
      </c>
    </row>
    <row r="18" spans="1:22">
      <c r="A18" s="2">
        <v>40413</v>
      </c>
      <c r="B18" s="42">
        <v>855</v>
      </c>
      <c r="C18" s="42">
        <v>2.75</v>
      </c>
      <c r="D18" s="42">
        <v>0</v>
      </c>
      <c r="E18" s="42">
        <v>0.04</v>
      </c>
      <c r="F18" s="42">
        <v>32.299999999999997</v>
      </c>
      <c r="G18" s="42" t="s">
        <v>57</v>
      </c>
      <c r="H18" s="42" t="s">
        <v>66</v>
      </c>
      <c r="I18" s="42" t="s">
        <v>66</v>
      </c>
      <c r="J18" s="42">
        <v>300</v>
      </c>
      <c r="K18" s="42">
        <v>215</v>
      </c>
      <c r="L18" s="42">
        <v>275</v>
      </c>
      <c r="M18" s="42">
        <v>258</v>
      </c>
      <c r="N18" s="42">
        <v>85.1</v>
      </c>
      <c r="O18" s="42">
        <v>85.1</v>
      </c>
      <c r="Q18" s="49" t="s">
        <v>67</v>
      </c>
      <c r="S18" s="6">
        <f t="shared" si="0"/>
        <v>0</v>
      </c>
      <c r="T18" s="6">
        <f t="shared" si="1"/>
        <v>0</v>
      </c>
      <c r="U18" s="6">
        <f t="shared" si="2"/>
        <v>1</v>
      </c>
      <c r="V18" s="6">
        <f t="shared" si="3"/>
        <v>0</v>
      </c>
    </row>
    <row r="19" spans="1:22">
      <c r="A19" s="2">
        <v>40414</v>
      </c>
      <c r="B19" s="42">
        <v>832</v>
      </c>
      <c r="C19" s="42">
        <v>0.54</v>
      </c>
      <c r="D19" s="42">
        <v>0.01</v>
      </c>
      <c r="E19" s="42">
        <v>0.01</v>
      </c>
      <c r="F19" s="42">
        <v>5.6</v>
      </c>
      <c r="G19" s="42">
        <v>4</v>
      </c>
      <c r="H19" s="42">
        <v>8</v>
      </c>
      <c r="I19" s="42"/>
      <c r="J19" s="42">
        <v>39</v>
      </c>
      <c r="K19" s="42">
        <v>84</v>
      </c>
      <c r="L19" s="42"/>
      <c r="M19" s="42">
        <v>62</v>
      </c>
      <c r="N19" s="42">
        <v>19</v>
      </c>
      <c r="O19" s="42">
        <v>19</v>
      </c>
      <c r="S19" s="6">
        <f t="shared" si="0"/>
        <v>1</v>
      </c>
      <c r="T19" s="6">
        <f t="shared" si="1"/>
        <v>0</v>
      </c>
      <c r="U19" s="6">
        <f t="shared" si="2"/>
        <v>0</v>
      </c>
      <c r="V19" s="6">
        <f t="shared" si="3"/>
        <v>0</v>
      </c>
    </row>
    <row r="20" spans="1:22">
      <c r="A20" s="2">
        <v>40415</v>
      </c>
      <c r="B20" s="42">
        <v>844</v>
      </c>
      <c r="C20" s="42">
        <v>0.4</v>
      </c>
      <c r="D20" s="42">
        <v>0</v>
      </c>
      <c r="E20" s="42">
        <v>0</v>
      </c>
      <c r="F20" s="42">
        <v>2.4</v>
      </c>
      <c r="G20" s="42">
        <v>5</v>
      </c>
      <c r="H20" s="42">
        <v>8</v>
      </c>
      <c r="I20" s="42"/>
      <c r="J20" s="42">
        <v>17</v>
      </c>
      <c r="K20" s="42">
        <v>40</v>
      </c>
      <c r="L20" s="42"/>
      <c r="M20" s="42">
        <v>29</v>
      </c>
      <c r="N20" s="42">
        <v>11</v>
      </c>
      <c r="O20" s="42">
        <v>12.3</v>
      </c>
      <c r="S20" s="6">
        <f t="shared" si="0"/>
        <v>1</v>
      </c>
      <c r="T20" s="6">
        <f t="shared" si="1"/>
        <v>0</v>
      </c>
      <c r="U20" s="6">
        <f t="shared" si="2"/>
        <v>0</v>
      </c>
      <c r="V20" s="6">
        <f t="shared" si="3"/>
        <v>0</v>
      </c>
    </row>
    <row r="21" spans="1:22">
      <c r="A21" s="54">
        <v>40416</v>
      </c>
      <c r="B21" s="57">
        <v>814</v>
      </c>
      <c r="C21" s="57">
        <v>2.75</v>
      </c>
      <c r="D21" s="57">
        <v>0</v>
      </c>
      <c r="E21" s="57">
        <v>0</v>
      </c>
      <c r="F21" s="57">
        <v>17.7</v>
      </c>
      <c r="G21" s="57" t="s">
        <v>68</v>
      </c>
      <c r="H21" s="57">
        <v>62</v>
      </c>
      <c r="I21" s="57"/>
      <c r="J21" s="57">
        <v>121</v>
      </c>
      <c r="K21" s="57">
        <v>142</v>
      </c>
      <c r="L21" s="57"/>
      <c r="M21" s="57">
        <v>82</v>
      </c>
      <c r="N21" s="57">
        <v>77.900000000000006</v>
      </c>
      <c r="O21" s="57">
        <v>77.900000000000006</v>
      </c>
      <c r="S21" s="6">
        <f t="shared" si="0"/>
        <v>0</v>
      </c>
      <c r="T21" s="6">
        <f t="shared" si="1"/>
        <v>1</v>
      </c>
      <c r="U21" s="6">
        <f t="shared" si="2"/>
        <v>0</v>
      </c>
      <c r="V21" s="6">
        <f t="shared" si="3"/>
        <v>0</v>
      </c>
    </row>
    <row r="22" spans="1:22">
      <c r="A22" s="2">
        <v>40417</v>
      </c>
      <c r="B22" s="42">
        <v>841</v>
      </c>
      <c r="C22" s="42">
        <v>0.4</v>
      </c>
      <c r="D22" s="42">
        <v>0</v>
      </c>
      <c r="E22" s="42">
        <v>0</v>
      </c>
      <c r="F22" s="42">
        <v>7.1</v>
      </c>
      <c r="G22" s="42"/>
      <c r="H22" s="42"/>
      <c r="I22" s="42"/>
      <c r="J22" s="42">
        <v>21</v>
      </c>
      <c r="K22" s="42">
        <v>34</v>
      </c>
      <c r="L22" s="42"/>
      <c r="M22" s="42">
        <v>28</v>
      </c>
      <c r="N22" s="42">
        <v>20.399999999999999</v>
      </c>
      <c r="O22" s="42">
        <v>20.100000000000001</v>
      </c>
      <c r="S22" s="6">
        <f t="shared" si="0"/>
        <v>1</v>
      </c>
      <c r="T22" s="6">
        <f t="shared" si="1"/>
        <v>0</v>
      </c>
      <c r="U22" s="6">
        <f t="shared" si="2"/>
        <v>0</v>
      </c>
      <c r="V22" s="6">
        <f t="shared" si="3"/>
        <v>0</v>
      </c>
    </row>
    <row r="23" spans="1:22">
      <c r="A23" s="2">
        <v>40418</v>
      </c>
      <c r="B23" s="42">
        <v>746</v>
      </c>
      <c r="C23" s="42">
        <v>0</v>
      </c>
      <c r="D23" s="42">
        <v>0</v>
      </c>
      <c r="E23" s="42">
        <v>0</v>
      </c>
      <c r="F23" s="42">
        <v>3.68</v>
      </c>
      <c r="G23" s="42"/>
      <c r="H23" s="42"/>
      <c r="I23" s="42"/>
      <c r="J23" s="42" t="s">
        <v>69</v>
      </c>
      <c r="K23" s="42">
        <v>5</v>
      </c>
      <c r="L23" s="42"/>
      <c r="M23" s="42">
        <v>4</v>
      </c>
      <c r="N23" s="42">
        <v>11</v>
      </c>
      <c r="O23" s="42">
        <v>11</v>
      </c>
      <c r="S23" s="6">
        <f t="shared" si="0"/>
        <v>1</v>
      </c>
      <c r="T23" s="6">
        <f t="shared" si="1"/>
        <v>0</v>
      </c>
      <c r="U23" s="6">
        <f t="shared" si="2"/>
        <v>0</v>
      </c>
      <c r="V23" s="6">
        <f t="shared" si="3"/>
        <v>0</v>
      </c>
    </row>
    <row r="24" spans="1:22">
      <c r="A24" s="2">
        <v>40419</v>
      </c>
      <c r="B24" s="42">
        <v>750</v>
      </c>
      <c r="C24" s="42">
        <v>8.3000000000000004E-2</v>
      </c>
      <c r="D24" s="42">
        <v>0</v>
      </c>
      <c r="E24" s="42">
        <v>0</v>
      </c>
      <c r="F24" s="42">
        <v>4.4800000000000004</v>
      </c>
      <c r="G24" s="42"/>
      <c r="H24" s="42"/>
      <c r="I24" s="42"/>
      <c r="J24" s="42">
        <v>22</v>
      </c>
      <c r="K24" s="42">
        <v>19</v>
      </c>
      <c r="L24" s="42"/>
      <c r="M24" s="42">
        <v>21</v>
      </c>
      <c r="N24" s="42">
        <v>13.4</v>
      </c>
      <c r="O24" s="42">
        <v>13.5</v>
      </c>
      <c r="S24" s="6">
        <f t="shared" si="0"/>
        <v>1</v>
      </c>
      <c r="T24" s="6">
        <f t="shared" si="1"/>
        <v>0</v>
      </c>
      <c r="U24" s="6">
        <f t="shared" si="2"/>
        <v>0</v>
      </c>
      <c r="V24" s="6">
        <f t="shared" si="3"/>
        <v>0</v>
      </c>
    </row>
    <row r="25" spans="1:22">
      <c r="A25" s="2">
        <v>40420</v>
      </c>
      <c r="B25" s="42">
        <v>823</v>
      </c>
      <c r="C25" s="42">
        <v>8.3000000000000004E-2</v>
      </c>
      <c r="D25" s="42">
        <v>0</v>
      </c>
      <c r="E25" s="42">
        <v>0</v>
      </c>
      <c r="F25" s="42">
        <v>4.18</v>
      </c>
      <c r="G25" s="42">
        <v>1</v>
      </c>
      <c r="H25" s="42">
        <v>1</v>
      </c>
      <c r="I25" s="42">
        <v>2</v>
      </c>
      <c r="J25" s="42">
        <v>22</v>
      </c>
      <c r="K25" s="42">
        <v>33</v>
      </c>
      <c r="L25" s="42">
        <v>2</v>
      </c>
      <c r="M25" s="42">
        <v>28</v>
      </c>
      <c r="N25" s="42">
        <v>13.5</v>
      </c>
      <c r="O25" s="42">
        <v>13.5</v>
      </c>
      <c r="S25" s="6">
        <f t="shared" si="0"/>
        <v>1</v>
      </c>
      <c r="T25" s="6">
        <f t="shared" si="1"/>
        <v>0</v>
      </c>
      <c r="U25" s="6">
        <f t="shared" si="2"/>
        <v>0</v>
      </c>
      <c r="V25" s="6">
        <f t="shared" si="3"/>
        <v>0</v>
      </c>
    </row>
    <row r="26" spans="1:22">
      <c r="A26" s="2">
        <v>40421</v>
      </c>
      <c r="B26" s="42">
        <v>843</v>
      </c>
      <c r="C26" s="42">
        <v>0</v>
      </c>
      <c r="D26" s="42">
        <v>0</v>
      </c>
      <c r="E26" s="42">
        <v>0</v>
      </c>
      <c r="F26" s="42">
        <v>3.98</v>
      </c>
      <c r="G26" s="42">
        <v>8</v>
      </c>
      <c r="H26" s="42">
        <v>2</v>
      </c>
      <c r="I26" s="42"/>
      <c r="J26" s="42">
        <v>34</v>
      </c>
      <c r="K26" s="42">
        <v>26</v>
      </c>
      <c r="L26" s="42"/>
      <c r="M26" s="42"/>
      <c r="N26" s="42">
        <v>12.7</v>
      </c>
      <c r="O26" s="42">
        <v>12.7</v>
      </c>
      <c r="S26" s="6">
        <f t="shared" si="0"/>
        <v>0</v>
      </c>
      <c r="T26" s="6">
        <f t="shared" si="1"/>
        <v>0</v>
      </c>
      <c r="U26" s="6">
        <f t="shared" si="2"/>
        <v>0</v>
      </c>
      <c r="V26" s="6">
        <f t="shared" si="3"/>
        <v>0</v>
      </c>
    </row>
    <row r="27" spans="1:22">
      <c r="A27" s="2">
        <v>40422</v>
      </c>
      <c r="B27" s="42">
        <v>830</v>
      </c>
      <c r="C27" s="42">
        <v>0.28999999999999998</v>
      </c>
      <c r="D27" s="42">
        <v>0</v>
      </c>
      <c r="E27" s="42">
        <v>0</v>
      </c>
      <c r="F27" s="42">
        <v>3.03</v>
      </c>
      <c r="G27" s="42">
        <v>36</v>
      </c>
      <c r="H27" s="42">
        <v>6</v>
      </c>
      <c r="I27" s="42"/>
      <c r="J27" s="42" t="s">
        <v>70</v>
      </c>
      <c r="K27" s="42">
        <v>28</v>
      </c>
      <c r="L27" s="42"/>
      <c r="M27" s="42"/>
      <c r="N27" s="42">
        <v>15.5</v>
      </c>
      <c r="O27" s="42">
        <v>15.5</v>
      </c>
      <c r="S27" s="6">
        <f t="shared" si="0"/>
        <v>0</v>
      </c>
      <c r="T27" s="6">
        <f t="shared" si="1"/>
        <v>0</v>
      </c>
      <c r="U27" s="6">
        <f t="shared" si="2"/>
        <v>0</v>
      </c>
      <c r="V27" s="6">
        <f t="shared" si="3"/>
        <v>0</v>
      </c>
    </row>
    <row r="28" spans="1:22">
      <c r="A28" s="2">
        <v>40423</v>
      </c>
      <c r="B28" s="42">
        <v>836</v>
      </c>
      <c r="C28" s="42">
        <v>0.5</v>
      </c>
      <c r="D28" s="42">
        <v>0</v>
      </c>
      <c r="E28" s="42">
        <v>0</v>
      </c>
      <c r="F28" s="42">
        <v>3.32</v>
      </c>
      <c r="G28" s="42">
        <v>4</v>
      </c>
      <c r="H28" s="42">
        <v>5</v>
      </c>
      <c r="I28" s="42"/>
      <c r="J28" s="42">
        <v>22</v>
      </c>
      <c r="K28" s="42">
        <v>35</v>
      </c>
      <c r="L28" s="42"/>
      <c r="M28" s="42"/>
      <c r="N28" s="42">
        <v>19.899999999999999</v>
      </c>
      <c r="O28" s="42">
        <v>19.899999999999999</v>
      </c>
      <c r="S28" s="6">
        <f t="shared" si="0"/>
        <v>0</v>
      </c>
      <c r="T28" s="6">
        <f t="shared" si="1"/>
        <v>0</v>
      </c>
      <c r="U28" s="6">
        <f t="shared" si="2"/>
        <v>0</v>
      </c>
      <c r="V28" s="6">
        <f t="shared" si="3"/>
        <v>0</v>
      </c>
    </row>
    <row r="29" spans="1:22">
      <c r="A29" s="2">
        <v>40424</v>
      </c>
      <c r="B29" s="42">
        <v>806</v>
      </c>
      <c r="C29" s="42">
        <v>0.46</v>
      </c>
      <c r="D29" s="42">
        <v>0</v>
      </c>
      <c r="E29" s="42">
        <v>0</v>
      </c>
      <c r="F29" s="42">
        <v>2.58</v>
      </c>
      <c r="G29" s="42"/>
      <c r="H29" s="42"/>
      <c r="I29" s="42"/>
      <c r="J29" s="42" t="s">
        <v>62</v>
      </c>
      <c r="K29" s="42">
        <v>21</v>
      </c>
      <c r="L29" s="42"/>
      <c r="M29" s="42">
        <v>17</v>
      </c>
      <c r="N29" s="42">
        <v>18.100000000000001</v>
      </c>
      <c r="O29" s="42">
        <v>18.100000000000001</v>
      </c>
      <c r="S29" s="6">
        <f t="shared" si="0"/>
        <v>1</v>
      </c>
      <c r="T29" s="6">
        <f t="shared" si="1"/>
        <v>0</v>
      </c>
      <c r="U29" s="6">
        <f t="shared" si="2"/>
        <v>0</v>
      </c>
      <c r="V29" s="6">
        <f t="shared" si="3"/>
        <v>0</v>
      </c>
    </row>
    <row r="30" spans="1:22">
      <c r="A30" s="2">
        <v>40425</v>
      </c>
      <c r="B30" s="42">
        <v>746</v>
      </c>
      <c r="C30" s="42">
        <v>3.5</v>
      </c>
      <c r="D30" s="42">
        <v>0.22</v>
      </c>
      <c r="E30" s="42">
        <v>0.27</v>
      </c>
      <c r="F30" s="42">
        <v>40.200000000000003</v>
      </c>
      <c r="G30" s="42"/>
      <c r="H30" s="42"/>
      <c r="I30" s="42"/>
      <c r="J30" s="42">
        <v>250</v>
      </c>
      <c r="K30" s="42">
        <v>275</v>
      </c>
      <c r="L30" s="42"/>
      <c r="M30" s="42">
        <v>263</v>
      </c>
      <c r="N30" s="42">
        <v>97.4</v>
      </c>
      <c r="O30" s="42">
        <v>95.4</v>
      </c>
      <c r="S30" s="6">
        <f t="shared" si="0"/>
        <v>0</v>
      </c>
      <c r="T30" s="6">
        <f t="shared" si="1"/>
        <v>0</v>
      </c>
      <c r="U30" s="6">
        <f t="shared" si="2"/>
        <v>1</v>
      </c>
      <c r="V30" s="6">
        <f t="shared" si="3"/>
        <v>0</v>
      </c>
    </row>
    <row r="31" spans="1:22">
      <c r="A31" s="54">
        <v>40426</v>
      </c>
      <c r="B31" s="57">
        <v>804</v>
      </c>
      <c r="C31" s="57">
        <v>1.6</v>
      </c>
      <c r="D31" s="57">
        <v>0.13</v>
      </c>
      <c r="E31" s="57">
        <v>0</v>
      </c>
      <c r="F31" s="57">
        <v>38.5</v>
      </c>
      <c r="G31" s="57"/>
      <c r="H31" s="57"/>
      <c r="I31" s="57"/>
      <c r="J31" s="57">
        <v>165</v>
      </c>
      <c r="K31" s="57">
        <v>170</v>
      </c>
      <c r="L31" s="57"/>
      <c r="M31" s="57">
        <v>168</v>
      </c>
      <c r="N31" s="57">
        <v>74.3</v>
      </c>
      <c r="O31" s="57">
        <v>74.3</v>
      </c>
      <c r="S31" s="6">
        <f t="shared" si="0"/>
        <v>0</v>
      </c>
      <c r="T31" s="6">
        <f t="shared" si="1"/>
        <v>1</v>
      </c>
      <c r="U31" s="6">
        <f t="shared" si="2"/>
        <v>0</v>
      </c>
      <c r="V31" s="6">
        <f t="shared" si="3"/>
        <v>0</v>
      </c>
    </row>
    <row r="32" spans="1:22">
      <c r="A32" s="2">
        <v>40427</v>
      </c>
      <c r="B32" s="42">
        <v>802</v>
      </c>
      <c r="C32" s="42">
        <v>0.3</v>
      </c>
      <c r="D32" s="42">
        <v>0</v>
      </c>
      <c r="E32" s="42">
        <v>0</v>
      </c>
      <c r="F32" s="42">
        <v>8.09</v>
      </c>
      <c r="G32" s="42"/>
      <c r="H32" s="42"/>
      <c r="I32" s="42"/>
      <c r="J32" s="42">
        <v>40</v>
      </c>
      <c r="K32" s="42">
        <v>46</v>
      </c>
      <c r="L32" s="42"/>
      <c r="M32" s="42"/>
      <c r="N32" s="42">
        <v>27.1</v>
      </c>
      <c r="O32" s="42">
        <v>27.1</v>
      </c>
      <c r="S32" s="6">
        <f t="shared" si="0"/>
        <v>0</v>
      </c>
      <c r="T32" s="6">
        <f t="shared" si="1"/>
        <v>0</v>
      </c>
      <c r="U32" s="6">
        <f t="shared" si="2"/>
        <v>0</v>
      </c>
      <c r="V32" s="6">
        <f t="shared" si="3"/>
        <v>0</v>
      </c>
    </row>
    <row r="33" spans="1:22">
      <c r="A33" s="2">
        <v>40428</v>
      </c>
      <c r="B33" s="42">
        <v>817</v>
      </c>
      <c r="C33" s="42">
        <v>0.13</v>
      </c>
      <c r="D33" s="42">
        <v>0</v>
      </c>
      <c r="E33" s="42">
        <v>0</v>
      </c>
      <c r="F33" s="42">
        <v>5.27</v>
      </c>
      <c r="G33" s="42">
        <v>2</v>
      </c>
      <c r="H33" s="42">
        <v>2</v>
      </c>
      <c r="I33" s="42">
        <v>5</v>
      </c>
      <c r="J33" s="42">
        <v>37</v>
      </c>
      <c r="K33" s="42">
        <v>45</v>
      </c>
      <c r="L33" s="42">
        <v>42</v>
      </c>
      <c r="M33" s="42">
        <v>41</v>
      </c>
      <c r="N33" s="42">
        <v>20.2</v>
      </c>
      <c r="O33" s="42">
        <v>20.2</v>
      </c>
      <c r="S33" s="6">
        <f t="shared" si="0"/>
        <v>1</v>
      </c>
      <c r="T33" s="6">
        <f t="shared" si="1"/>
        <v>0</v>
      </c>
      <c r="U33" s="6">
        <f t="shared" si="2"/>
        <v>0</v>
      </c>
      <c r="V33" s="6">
        <f t="shared" si="3"/>
        <v>0</v>
      </c>
    </row>
    <row r="34" spans="1:22">
      <c r="A34" s="2">
        <v>40429</v>
      </c>
      <c r="B34" s="42">
        <v>826</v>
      </c>
      <c r="C34" s="42">
        <v>1.54</v>
      </c>
      <c r="D34" s="42">
        <v>0.08</v>
      </c>
      <c r="E34" s="42"/>
      <c r="F34" s="42">
        <v>27.5</v>
      </c>
      <c r="G34" s="42"/>
      <c r="H34" s="42"/>
      <c r="I34" s="42"/>
      <c r="J34" s="42">
        <v>275</v>
      </c>
      <c r="K34" s="42">
        <v>240</v>
      </c>
      <c r="L34" s="42"/>
      <c r="M34" s="42">
        <v>258</v>
      </c>
      <c r="N34" s="42">
        <v>69.099999999999994</v>
      </c>
      <c r="O34" s="42">
        <v>69.099999999999994</v>
      </c>
      <c r="S34" s="6">
        <f t="shared" si="0"/>
        <v>0</v>
      </c>
      <c r="T34" s="6">
        <f t="shared" si="1"/>
        <v>0</v>
      </c>
      <c r="U34" s="6">
        <f t="shared" si="2"/>
        <v>1</v>
      </c>
      <c r="V34" s="6">
        <f t="shared" si="3"/>
        <v>0</v>
      </c>
    </row>
    <row r="35" spans="1:22">
      <c r="A35" s="54">
        <v>40430</v>
      </c>
      <c r="B35" s="57">
        <v>820</v>
      </c>
      <c r="C35" s="57">
        <v>1.84</v>
      </c>
      <c r="D35" s="57">
        <v>0</v>
      </c>
      <c r="E35" s="57"/>
      <c r="F35" s="57">
        <v>28</v>
      </c>
      <c r="G35" s="57"/>
      <c r="H35" s="57"/>
      <c r="I35" s="57"/>
      <c r="J35" s="57">
        <v>63</v>
      </c>
      <c r="K35" s="57">
        <v>115</v>
      </c>
      <c r="L35" s="57"/>
      <c r="M35" s="57">
        <v>89</v>
      </c>
      <c r="N35" s="57">
        <v>74.900000000000006</v>
      </c>
      <c r="O35" s="59">
        <v>75.099999999999994</v>
      </c>
      <c r="P35" s="51"/>
      <c r="S35" s="6">
        <f t="shared" si="0"/>
        <v>0</v>
      </c>
      <c r="T35" s="6">
        <f t="shared" si="1"/>
        <v>1</v>
      </c>
      <c r="U35" s="6">
        <f t="shared" si="2"/>
        <v>0</v>
      </c>
      <c r="V35" s="6">
        <f t="shared" si="3"/>
        <v>0</v>
      </c>
    </row>
    <row r="36" spans="1:22">
      <c r="A36" s="60">
        <v>40431</v>
      </c>
      <c r="B36" s="57">
        <v>823</v>
      </c>
      <c r="C36" s="58">
        <v>1.59</v>
      </c>
      <c r="D36" s="57">
        <v>0</v>
      </c>
      <c r="E36" s="55"/>
      <c r="F36" s="57">
        <v>22</v>
      </c>
      <c r="G36" s="55"/>
      <c r="H36" s="55"/>
      <c r="I36" s="55"/>
      <c r="J36" s="57">
        <v>27</v>
      </c>
      <c r="K36" s="57">
        <v>90</v>
      </c>
      <c r="L36" s="55"/>
      <c r="M36" s="57">
        <v>59</v>
      </c>
      <c r="N36" s="57">
        <v>67.900000000000006</v>
      </c>
      <c r="O36" s="61">
        <v>68.3</v>
      </c>
      <c r="P36" s="51"/>
      <c r="S36" s="6">
        <f t="shared" si="0"/>
        <v>0</v>
      </c>
      <c r="T36" s="6">
        <f t="shared" si="1"/>
        <v>1</v>
      </c>
      <c r="U36" s="6">
        <f t="shared" si="2"/>
        <v>0</v>
      </c>
      <c r="V36" s="6">
        <f t="shared" si="3"/>
        <v>0</v>
      </c>
    </row>
    <row r="37" spans="1:22">
      <c r="A37" s="50">
        <v>40432</v>
      </c>
      <c r="D37" s="42">
        <v>0</v>
      </c>
      <c r="O37" s="51"/>
      <c r="P37" s="51"/>
      <c r="S37" s="6">
        <f t="shared" si="0"/>
        <v>0</v>
      </c>
      <c r="T37" s="6">
        <f t="shared" si="1"/>
        <v>0</v>
      </c>
      <c r="U37" s="6">
        <f t="shared" si="2"/>
        <v>0</v>
      </c>
      <c r="V37" s="6">
        <f t="shared" si="3"/>
        <v>0</v>
      </c>
    </row>
    <row r="38" spans="1:22">
      <c r="A38" s="50">
        <v>40433</v>
      </c>
      <c r="D38" s="42">
        <v>0.19</v>
      </c>
      <c r="O38" s="51"/>
      <c r="P38" s="51"/>
      <c r="S38" s="6">
        <f t="shared" si="0"/>
        <v>0</v>
      </c>
      <c r="T38" s="6">
        <f t="shared" si="1"/>
        <v>0</v>
      </c>
      <c r="U38" s="6">
        <f t="shared" si="2"/>
        <v>0</v>
      </c>
      <c r="V38" s="6">
        <f t="shared" si="3"/>
        <v>0</v>
      </c>
    </row>
    <row r="39" spans="1:22">
      <c r="A39" s="60">
        <v>40434</v>
      </c>
      <c r="B39" s="55">
        <v>830</v>
      </c>
      <c r="C39" s="58">
        <v>0.88</v>
      </c>
      <c r="D39" s="57">
        <v>0.01</v>
      </c>
      <c r="E39" s="55"/>
      <c r="F39" s="57">
        <v>10.3</v>
      </c>
      <c r="G39" s="55"/>
      <c r="H39" s="55"/>
      <c r="I39" s="55"/>
      <c r="J39" s="55" t="s">
        <v>71</v>
      </c>
      <c r="K39" s="57">
        <v>105</v>
      </c>
      <c r="L39" s="55">
        <v>105</v>
      </c>
      <c r="M39" s="57">
        <v>104</v>
      </c>
      <c r="N39" s="55">
        <v>65.599999999999994</v>
      </c>
      <c r="O39" s="61">
        <v>49.5</v>
      </c>
      <c r="P39" s="51"/>
      <c r="S39" s="6">
        <f t="shared" si="0"/>
        <v>0</v>
      </c>
      <c r="T39" s="6">
        <f t="shared" si="1"/>
        <v>1</v>
      </c>
      <c r="U39" s="6">
        <f t="shared" si="2"/>
        <v>0</v>
      </c>
      <c r="V39" s="6">
        <f t="shared" si="3"/>
        <v>0</v>
      </c>
    </row>
    <row r="40" spans="1:22">
      <c r="A40" s="60">
        <v>40435</v>
      </c>
      <c r="B40" s="55">
        <v>827</v>
      </c>
      <c r="C40" s="58">
        <v>0.71</v>
      </c>
      <c r="D40" s="57">
        <v>0</v>
      </c>
      <c r="E40" s="55"/>
      <c r="F40" s="57">
        <v>11</v>
      </c>
      <c r="G40" s="55"/>
      <c r="H40" s="55"/>
      <c r="I40" s="55"/>
      <c r="J40" s="55">
        <v>245</v>
      </c>
      <c r="K40" s="57">
        <v>175</v>
      </c>
      <c r="L40" s="55"/>
      <c r="M40" s="57">
        <v>210</v>
      </c>
      <c r="N40" s="55">
        <v>44.5</v>
      </c>
      <c r="O40" s="61">
        <v>44.2</v>
      </c>
      <c r="P40" s="51"/>
      <c r="S40" s="6">
        <f t="shared" si="0"/>
        <v>0</v>
      </c>
      <c r="T40" s="6">
        <f t="shared" si="1"/>
        <v>1</v>
      </c>
      <c r="U40" s="6">
        <f t="shared" si="2"/>
        <v>0</v>
      </c>
      <c r="V40" s="6">
        <f t="shared" si="3"/>
        <v>0</v>
      </c>
    </row>
    <row r="41" spans="1:22">
      <c r="A41" s="60">
        <v>40436</v>
      </c>
      <c r="B41" s="55">
        <v>820</v>
      </c>
      <c r="C41" s="58">
        <v>1.7</v>
      </c>
      <c r="D41" s="57">
        <v>0</v>
      </c>
      <c r="E41" s="55"/>
      <c r="F41" s="57">
        <v>14.8</v>
      </c>
      <c r="G41" s="55"/>
      <c r="H41" s="55"/>
      <c r="I41" s="55"/>
      <c r="J41" s="55">
        <v>22</v>
      </c>
      <c r="K41" s="57">
        <v>52</v>
      </c>
      <c r="L41" s="55"/>
      <c r="M41" s="57">
        <v>37</v>
      </c>
      <c r="N41" s="55">
        <v>70.5</v>
      </c>
      <c r="O41" s="61">
        <v>70.5</v>
      </c>
      <c r="P41" s="51"/>
      <c r="S41" s="6">
        <f t="shared" si="0"/>
        <v>0</v>
      </c>
      <c r="T41" s="6">
        <f t="shared" si="1"/>
        <v>1</v>
      </c>
      <c r="U41" s="6">
        <f t="shared" si="2"/>
        <v>0</v>
      </c>
      <c r="V41" s="6">
        <f t="shared" si="3"/>
        <v>0</v>
      </c>
    </row>
    <row r="42" spans="1:22">
      <c r="A42" s="50">
        <v>40437</v>
      </c>
      <c r="B42">
        <v>825</v>
      </c>
      <c r="C42" s="8">
        <v>0.125</v>
      </c>
      <c r="D42">
        <v>0.03</v>
      </c>
      <c r="F42" s="42">
        <v>4.8600000000000003</v>
      </c>
      <c r="J42">
        <v>73</v>
      </c>
      <c r="K42" s="42">
        <v>33</v>
      </c>
      <c r="M42" s="42">
        <v>53</v>
      </c>
      <c r="N42">
        <v>26.2</v>
      </c>
      <c r="O42" s="51">
        <v>25.6</v>
      </c>
      <c r="P42" s="51"/>
      <c r="S42" s="6">
        <f t="shared" si="0"/>
        <v>1</v>
      </c>
      <c r="T42" s="6">
        <f t="shared" si="1"/>
        <v>0</v>
      </c>
      <c r="U42" s="6">
        <f t="shared" si="2"/>
        <v>0</v>
      </c>
      <c r="V42" s="6">
        <f t="shared" si="3"/>
        <v>0</v>
      </c>
    </row>
    <row r="43" spans="1:22">
      <c r="O43" s="51"/>
      <c r="P43" s="51"/>
    </row>
  </sheetData>
  <printOptions gridLines="1"/>
  <pageMargins left="0.44" right="0.19" top="0.56000000000000005" bottom="0.75" header="0.3" footer="0.3"/>
  <pageSetup orientation="landscape" blackAndWhite="1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8"/>
  <sheetViews>
    <sheetView workbookViewId="0">
      <selection activeCell="J2" sqref="J2"/>
    </sheetView>
  </sheetViews>
  <sheetFormatPr defaultRowHeight="15"/>
  <cols>
    <col min="1" max="1" width="9.7109375" style="20" bestFit="1" customWidth="1"/>
    <col min="3" max="3" width="9.5703125" customWidth="1"/>
  </cols>
  <sheetData>
    <row r="1" spans="1:11" ht="21.75" customHeight="1">
      <c r="A1" s="40" t="s">
        <v>27</v>
      </c>
    </row>
    <row r="2" spans="1:11">
      <c r="A2" s="20" t="s">
        <v>0</v>
      </c>
      <c r="B2" t="s">
        <v>25</v>
      </c>
      <c r="C2" t="s">
        <v>25</v>
      </c>
      <c r="F2" s="15" t="s">
        <v>9</v>
      </c>
      <c r="G2" s="15" t="s">
        <v>10</v>
      </c>
      <c r="H2" s="69" t="s">
        <v>11</v>
      </c>
      <c r="I2" s="15" t="s">
        <v>12</v>
      </c>
      <c r="J2" s="71" t="s">
        <v>13</v>
      </c>
      <c r="K2" s="15" t="s">
        <v>9</v>
      </c>
    </row>
    <row r="3" spans="1:11" ht="30" customHeight="1">
      <c r="B3" t="s">
        <v>21</v>
      </c>
      <c r="C3" s="11" t="s">
        <v>26</v>
      </c>
      <c r="F3" s="15" t="s">
        <v>14</v>
      </c>
      <c r="G3" s="15" t="s">
        <v>15</v>
      </c>
      <c r="H3" s="15"/>
      <c r="I3" s="15"/>
      <c r="J3" s="15"/>
      <c r="K3" s="15"/>
    </row>
    <row r="4" spans="1:11">
      <c r="F4" s="16">
        <f>G4+I4</f>
        <v>92</v>
      </c>
      <c r="G4" s="16">
        <f>SUM(G8:G138)</f>
        <v>88</v>
      </c>
      <c r="H4" s="16">
        <f t="shared" ref="H4:J4" si="0">SUM(H8:H138)</f>
        <v>12</v>
      </c>
      <c r="I4" s="16">
        <f t="shared" si="0"/>
        <v>4</v>
      </c>
      <c r="J4" s="16">
        <f t="shared" si="0"/>
        <v>12</v>
      </c>
      <c r="K4" s="16">
        <f>SUM(G4:J4)</f>
        <v>116</v>
      </c>
    </row>
    <row r="5" spans="1:11">
      <c r="F5" s="16" t="s">
        <v>16</v>
      </c>
      <c r="G5" s="17"/>
      <c r="H5" s="16"/>
      <c r="I5" s="16"/>
      <c r="J5" s="16"/>
      <c r="K5" s="16"/>
    </row>
    <row r="6" spans="1:11">
      <c r="A6" s="41"/>
      <c r="B6" t="s">
        <v>31</v>
      </c>
      <c r="F6" s="18">
        <v>235</v>
      </c>
      <c r="G6" s="19" t="s">
        <v>17</v>
      </c>
      <c r="H6" s="19"/>
      <c r="I6" s="19"/>
      <c r="J6" s="19"/>
      <c r="K6" s="18"/>
    </row>
    <row r="7" spans="1:11">
      <c r="A7" s="41"/>
      <c r="F7" s="6"/>
      <c r="G7" s="15" t="s">
        <v>18</v>
      </c>
      <c r="H7" s="16" t="s">
        <v>11</v>
      </c>
      <c r="I7" s="16" t="s">
        <v>19</v>
      </c>
      <c r="J7" s="16" t="s">
        <v>13</v>
      </c>
      <c r="K7" s="5"/>
    </row>
    <row r="8" spans="1:11">
      <c r="A8" s="41">
        <v>40308</v>
      </c>
      <c r="B8" s="21">
        <v>62</v>
      </c>
      <c r="C8" s="21"/>
      <c r="F8" s="5"/>
      <c r="G8" s="6">
        <f>IF(AND($C8&gt;0,$B8&gt;0),IF(AND($B8&lt;235,$C8&lt;235),1,0),0)</f>
        <v>0</v>
      </c>
      <c r="H8" s="6">
        <f>IF(AND($C8&gt;0,$B8&gt;0),IF(AND($B8&lt;235,$C8&gt;235),1,0),0)</f>
        <v>0</v>
      </c>
      <c r="I8" s="6">
        <f>IF(AND($C8&gt;0,$B8&gt;0),IF(AND($B8&gt;235,$C8&gt;235),1,0),0)</f>
        <v>0</v>
      </c>
      <c r="J8" s="6">
        <f>IF(AND($C8&gt;0,$B8&gt;0),IF(AND($B8&gt;235,$C8&lt;235),1,0),0)</f>
        <v>0</v>
      </c>
      <c r="K8" s="5"/>
    </row>
    <row r="9" spans="1:11">
      <c r="A9" s="41">
        <v>40309</v>
      </c>
      <c r="B9" s="21">
        <v>85</v>
      </c>
      <c r="C9" s="21">
        <v>62</v>
      </c>
      <c r="F9" s="5"/>
      <c r="G9" s="6">
        <f t="shared" ref="G9:G72" si="1">IF(AND($C9&gt;0,$B9&gt;0),IF(AND($B9&lt;235,$C9&lt;235),1,0),0)</f>
        <v>1</v>
      </c>
      <c r="H9" s="6">
        <f t="shared" ref="H9:H72" si="2">IF(AND($C9&gt;0,$B9&gt;0),IF(AND($B9&lt;235,$C9&gt;235),1,0),0)</f>
        <v>0</v>
      </c>
      <c r="I9" s="6">
        <f t="shared" ref="I9:I72" si="3">IF(AND($C9&gt;0,$B9&gt;0),IF(AND($B9&gt;235,$C9&gt;235),1,0),0)</f>
        <v>0</v>
      </c>
      <c r="J9" s="6">
        <f t="shared" ref="J9:J72" si="4">IF(AND($C9&gt;0,$B9&gt;0),IF(AND($B9&gt;235,$C9&lt;235),1,0),0)</f>
        <v>0</v>
      </c>
      <c r="K9" s="5"/>
    </row>
    <row r="10" spans="1:11">
      <c r="A10" s="41">
        <v>40310</v>
      </c>
      <c r="B10" s="21">
        <v>76</v>
      </c>
      <c r="C10" s="21">
        <v>85</v>
      </c>
      <c r="F10" s="7"/>
      <c r="G10" s="6">
        <f t="shared" si="1"/>
        <v>1</v>
      </c>
      <c r="H10" s="6">
        <f t="shared" si="2"/>
        <v>0</v>
      </c>
      <c r="I10" s="6">
        <f t="shared" si="3"/>
        <v>0</v>
      </c>
      <c r="J10" s="6">
        <f t="shared" si="4"/>
        <v>0</v>
      </c>
      <c r="K10" s="7"/>
    </row>
    <row r="11" spans="1:11">
      <c r="A11" s="41">
        <v>40311</v>
      </c>
      <c r="B11" s="21">
        <v>52</v>
      </c>
      <c r="C11" s="21">
        <v>76</v>
      </c>
      <c r="F11" s="7"/>
      <c r="G11" s="6">
        <f t="shared" si="1"/>
        <v>1</v>
      </c>
      <c r="H11" s="6">
        <f t="shared" si="2"/>
        <v>0</v>
      </c>
      <c r="I11" s="6">
        <f t="shared" si="3"/>
        <v>0</v>
      </c>
      <c r="J11" s="6">
        <f t="shared" si="4"/>
        <v>0</v>
      </c>
      <c r="K11" s="7"/>
    </row>
    <row r="12" spans="1:11">
      <c r="A12" s="41">
        <v>40312</v>
      </c>
      <c r="B12" s="21"/>
      <c r="C12" s="21">
        <v>52</v>
      </c>
      <c r="G12" s="6">
        <f t="shared" si="1"/>
        <v>0</v>
      </c>
      <c r="H12" s="6">
        <f t="shared" si="2"/>
        <v>0</v>
      </c>
      <c r="I12" s="6">
        <f t="shared" si="3"/>
        <v>0</v>
      </c>
      <c r="J12" s="6">
        <f t="shared" si="4"/>
        <v>0</v>
      </c>
    </row>
    <row r="13" spans="1:11">
      <c r="A13" s="41">
        <v>40313</v>
      </c>
      <c r="B13" s="21"/>
      <c r="C13" s="21"/>
      <c r="G13" s="6">
        <f t="shared" si="1"/>
        <v>0</v>
      </c>
      <c r="H13" s="6">
        <f t="shared" si="2"/>
        <v>0</v>
      </c>
      <c r="I13" s="6">
        <f t="shared" si="3"/>
        <v>0</v>
      </c>
      <c r="J13" s="6">
        <f t="shared" si="4"/>
        <v>0</v>
      </c>
    </row>
    <row r="14" spans="1:11">
      <c r="A14" s="41">
        <v>40314</v>
      </c>
      <c r="B14" s="21"/>
      <c r="C14" s="21"/>
      <c r="G14" s="6">
        <f t="shared" si="1"/>
        <v>0</v>
      </c>
      <c r="H14" s="6">
        <f t="shared" si="2"/>
        <v>0</v>
      </c>
      <c r="I14" s="6">
        <f t="shared" si="3"/>
        <v>0</v>
      </c>
      <c r="J14" s="6">
        <f t="shared" si="4"/>
        <v>0</v>
      </c>
    </row>
    <row r="15" spans="1:11">
      <c r="A15" s="41">
        <v>40315</v>
      </c>
      <c r="B15" s="21">
        <v>92</v>
      </c>
      <c r="C15" s="21"/>
      <c r="G15" s="6">
        <f t="shared" si="1"/>
        <v>0</v>
      </c>
      <c r="H15" s="6">
        <f t="shared" si="2"/>
        <v>0</v>
      </c>
      <c r="I15" s="6">
        <f t="shared" si="3"/>
        <v>0</v>
      </c>
      <c r="J15" s="6">
        <f t="shared" si="4"/>
        <v>0</v>
      </c>
    </row>
    <row r="16" spans="1:11">
      <c r="A16" s="41">
        <v>40316</v>
      </c>
      <c r="B16" s="21">
        <v>686</v>
      </c>
      <c r="C16" s="21">
        <v>92</v>
      </c>
      <c r="G16" s="6">
        <f t="shared" si="1"/>
        <v>0</v>
      </c>
      <c r="H16" s="6">
        <f t="shared" si="2"/>
        <v>0</v>
      </c>
      <c r="I16" s="6">
        <f t="shared" si="3"/>
        <v>0</v>
      </c>
      <c r="J16" s="6">
        <f t="shared" si="4"/>
        <v>1</v>
      </c>
    </row>
    <row r="17" spans="1:10">
      <c r="A17" s="41">
        <v>40317</v>
      </c>
      <c r="B17" s="21">
        <v>263</v>
      </c>
      <c r="C17" s="21">
        <v>686</v>
      </c>
      <c r="G17" s="6">
        <f t="shared" si="1"/>
        <v>0</v>
      </c>
      <c r="H17" s="6">
        <f t="shared" si="2"/>
        <v>0</v>
      </c>
      <c r="I17" s="6">
        <f t="shared" si="3"/>
        <v>1</v>
      </c>
      <c r="J17" s="6">
        <f t="shared" si="4"/>
        <v>0</v>
      </c>
    </row>
    <row r="18" spans="1:10">
      <c r="A18" s="41">
        <v>40318</v>
      </c>
      <c r="B18" s="21">
        <v>57</v>
      </c>
      <c r="C18" s="21">
        <v>263</v>
      </c>
      <c r="G18" s="6">
        <f t="shared" si="1"/>
        <v>0</v>
      </c>
      <c r="H18" s="6">
        <f t="shared" si="2"/>
        <v>1</v>
      </c>
      <c r="I18" s="6">
        <f t="shared" si="3"/>
        <v>0</v>
      </c>
      <c r="J18" s="6">
        <f t="shared" si="4"/>
        <v>0</v>
      </c>
    </row>
    <row r="19" spans="1:10">
      <c r="A19" s="41">
        <v>40319</v>
      </c>
      <c r="B19" s="21">
        <v>92</v>
      </c>
      <c r="C19" s="21">
        <v>57</v>
      </c>
      <c r="G19" s="6">
        <f t="shared" si="1"/>
        <v>1</v>
      </c>
      <c r="H19" s="6">
        <f t="shared" si="2"/>
        <v>0</v>
      </c>
      <c r="I19" s="6">
        <f t="shared" si="3"/>
        <v>0</v>
      </c>
      <c r="J19" s="6">
        <f t="shared" si="4"/>
        <v>0</v>
      </c>
    </row>
    <row r="20" spans="1:10">
      <c r="A20" s="41">
        <v>40320</v>
      </c>
      <c r="B20" s="21">
        <v>79</v>
      </c>
      <c r="C20" s="21">
        <v>92</v>
      </c>
      <c r="G20" s="6">
        <f t="shared" si="1"/>
        <v>1</v>
      </c>
      <c r="H20" s="6">
        <f t="shared" si="2"/>
        <v>0</v>
      </c>
      <c r="I20" s="6">
        <f t="shared" si="3"/>
        <v>0</v>
      </c>
      <c r="J20" s="6">
        <f t="shared" si="4"/>
        <v>0</v>
      </c>
    </row>
    <row r="21" spans="1:10">
      <c r="A21" s="41">
        <v>40321</v>
      </c>
      <c r="B21" s="21">
        <v>103</v>
      </c>
      <c r="C21" s="21">
        <v>79</v>
      </c>
      <c r="G21" s="6">
        <f t="shared" si="1"/>
        <v>1</v>
      </c>
      <c r="H21" s="6">
        <f t="shared" si="2"/>
        <v>0</v>
      </c>
      <c r="I21" s="6">
        <f t="shared" si="3"/>
        <v>0</v>
      </c>
      <c r="J21" s="6">
        <f t="shared" si="4"/>
        <v>0</v>
      </c>
    </row>
    <row r="22" spans="1:10">
      <c r="A22" s="41">
        <v>40322</v>
      </c>
      <c r="B22" s="21">
        <v>33</v>
      </c>
      <c r="C22" s="21">
        <v>103</v>
      </c>
      <c r="G22" s="6">
        <f t="shared" si="1"/>
        <v>1</v>
      </c>
      <c r="H22" s="6">
        <f t="shared" si="2"/>
        <v>0</v>
      </c>
      <c r="I22" s="6">
        <f t="shared" si="3"/>
        <v>0</v>
      </c>
      <c r="J22" s="6">
        <f t="shared" si="4"/>
        <v>0</v>
      </c>
    </row>
    <row r="23" spans="1:10">
      <c r="A23" s="41">
        <v>40323</v>
      </c>
      <c r="B23" s="21">
        <v>46</v>
      </c>
      <c r="C23" s="21">
        <v>33</v>
      </c>
      <c r="G23" s="6">
        <f t="shared" si="1"/>
        <v>1</v>
      </c>
      <c r="H23" s="6">
        <f t="shared" si="2"/>
        <v>0</v>
      </c>
      <c r="I23" s="6">
        <f t="shared" si="3"/>
        <v>0</v>
      </c>
      <c r="J23" s="6">
        <f t="shared" si="4"/>
        <v>0</v>
      </c>
    </row>
    <row r="24" spans="1:10">
      <c r="A24" s="41">
        <v>40324</v>
      </c>
      <c r="B24" s="21">
        <v>123</v>
      </c>
      <c r="C24" s="21">
        <v>46</v>
      </c>
      <c r="G24" s="6">
        <f t="shared" si="1"/>
        <v>1</v>
      </c>
      <c r="H24" s="6">
        <f t="shared" si="2"/>
        <v>0</v>
      </c>
      <c r="I24" s="6">
        <f t="shared" si="3"/>
        <v>0</v>
      </c>
      <c r="J24" s="6">
        <f t="shared" si="4"/>
        <v>0</v>
      </c>
    </row>
    <row r="25" spans="1:10">
      <c r="A25" s="41">
        <v>40325</v>
      </c>
      <c r="B25" s="21">
        <v>182</v>
      </c>
      <c r="C25" s="21">
        <v>123</v>
      </c>
      <c r="G25" s="6">
        <f t="shared" si="1"/>
        <v>1</v>
      </c>
      <c r="H25" s="6">
        <f t="shared" si="2"/>
        <v>0</v>
      </c>
      <c r="I25" s="6">
        <f t="shared" si="3"/>
        <v>0</v>
      </c>
      <c r="J25" s="6">
        <f t="shared" si="4"/>
        <v>0</v>
      </c>
    </row>
    <row r="26" spans="1:10">
      <c r="A26" s="41">
        <v>40326</v>
      </c>
      <c r="B26" s="21">
        <v>532</v>
      </c>
      <c r="C26" s="21">
        <v>182</v>
      </c>
      <c r="G26" s="6">
        <f t="shared" si="1"/>
        <v>0</v>
      </c>
      <c r="H26" s="6">
        <f t="shared" si="2"/>
        <v>0</v>
      </c>
      <c r="I26" s="6">
        <f t="shared" si="3"/>
        <v>0</v>
      </c>
      <c r="J26" s="6">
        <f t="shared" si="4"/>
        <v>1</v>
      </c>
    </row>
    <row r="27" spans="1:10">
      <c r="A27" s="41">
        <v>40327</v>
      </c>
      <c r="B27" s="21">
        <v>15.5</v>
      </c>
      <c r="C27" s="21">
        <v>532</v>
      </c>
      <c r="G27" s="6">
        <f t="shared" si="1"/>
        <v>0</v>
      </c>
      <c r="H27" s="6">
        <f t="shared" si="2"/>
        <v>1</v>
      </c>
      <c r="I27" s="6">
        <f t="shared" si="3"/>
        <v>0</v>
      </c>
      <c r="J27" s="6">
        <f t="shared" si="4"/>
        <v>0</v>
      </c>
    </row>
    <row r="28" spans="1:10">
      <c r="A28" s="41">
        <v>40328</v>
      </c>
      <c r="B28" s="21">
        <v>22.5</v>
      </c>
      <c r="C28" s="21">
        <v>15.5</v>
      </c>
      <c r="G28" s="6">
        <f t="shared" si="1"/>
        <v>1</v>
      </c>
      <c r="H28" s="6">
        <f t="shared" si="2"/>
        <v>0</v>
      </c>
      <c r="I28" s="6">
        <f t="shared" si="3"/>
        <v>0</v>
      </c>
      <c r="J28" s="6">
        <f t="shared" si="4"/>
        <v>0</v>
      </c>
    </row>
    <row r="29" spans="1:10">
      <c r="A29" s="41">
        <v>40329</v>
      </c>
      <c r="B29" s="21">
        <v>18</v>
      </c>
      <c r="C29" s="21">
        <v>22.5</v>
      </c>
      <c r="G29" s="6">
        <f t="shared" si="1"/>
        <v>1</v>
      </c>
      <c r="H29" s="6">
        <f t="shared" si="2"/>
        <v>0</v>
      </c>
      <c r="I29" s="6">
        <f t="shared" si="3"/>
        <v>0</v>
      </c>
      <c r="J29" s="6">
        <f t="shared" si="4"/>
        <v>0</v>
      </c>
    </row>
    <row r="30" spans="1:10">
      <c r="A30" s="41">
        <v>40330</v>
      </c>
      <c r="B30" s="21">
        <v>66</v>
      </c>
      <c r="C30" s="21">
        <v>18</v>
      </c>
      <c r="G30" s="6">
        <f t="shared" si="1"/>
        <v>1</v>
      </c>
      <c r="H30" s="6">
        <f t="shared" si="2"/>
        <v>0</v>
      </c>
      <c r="I30" s="6">
        <f t="shared" si="3"/>
        <v>0</v>
      </c>
      <c r="J30" s="6">
        <f t="shared" si="4"/>
        <v>0</v>
      </c>
    </row>
    <row r="31" spans="1:10">
      <c r="A31" s="41">
        <v>40331</v>
      </c>
      <c r="B31" s="21">
        <v>18</v>
      </c>
      <c r="C31" s="21">
        <v>66</v>
      </c>
      <c r="G31" s="6">
        <f t="shared" si="1"/>
        <v>1</v>
      </c>
      <c r="H31" s="6">
        <f t="shared" si="2"/>
        <v>0</v>
      </c>
      <c r="I31" s="6">
        <f t="shared" si="3"/>
        <v>0</v>
      </c>
      <c r="J31" s="6">
        <f t="shared" si="4"/>
        <v>0</v>
      </c>
    </row>
    <row r="32" spans="1:10">
      <c r="A32" s="41">
        <v>40332</v>
      </c>
      <c r="B32" s="21">
        <v>38.5</v>
      </c>
      <c r="C32" s="21">
        <v>18</v>
      </c>
      <c r="G32" s="6">
        <f t="shared" si="1"/>
        <v>1</v>
      </c>
      <c r="H32" s="6">
        <f t="shared" si="2"/>
        <v>0</v>
      </c>
      <c r="I32" s="6">
        <f t="shared" si="3"/>
        <v>0</v>
      </c>
      <c r="J32" s="6">
        <f t="shared" si="4"/>
        <v>0</v>
      </c>
    </row>
    <row r="33" spans="1:10">
      <c r="A33" s="41">
        <v>40333</v>
      </c>
      <c r="B33" s="21">
        <v>49</v>
      </c>
      <c r="C33" s="21">
        <v>38.5</v>
      </c>
      <c r="G33" s="6">
        <f t="shared" si="1"/>
        <v>1</v>
      </c>
      <c r="H33" s="6">
        <f t="shared" si="2"/>
        <v>0</v>
      </c>
      <c r="I33" s="6">
        <f t="shared" si="3"/>
        <v>0</v>
      </c>
      <c r="J33" s="6">
        <f t="shared" si="4"/>
        <v>0</v>
      </c>
    </row>
    <row r="34" spans="1:10">
      <c r="A34" s="41">
        <v>40334</v>
      </c>
      <c r="B34" s="21">
        <v>17.5</v>
      </c>
      <c r="C34" s="21">
        <v>49</v>
      </c>
      <c r="G34" s="6">
        <f t="shared" si="1"/>
        <v>1</v>
      </c>
      <c r="H34" s="6">
        <f t="shared" si="2"/>
        <v>0</v>
      </c>
      <c r="I34" s="6">
        <f t="shared" si="3"/>
        <v>0</v>
      </c>
      <c r="J34" s="6">
        <f t="shared" si="4"/>
        <v>0</v>
      </c>
    </row>
    <row r="35" spans="1:10">
      <c r="A35" s="41">
        <v>40335</v>
      </c>
      <c r="B35" s="21">
        <v>2050</v>
      </c>
      <c r="C35" s="21">
        <v>17.5</v>
      </c>
      <c r="G35" s="6">
        <f t="shared" si="1"/>
        <v>0</v>
      </c>
      <c r="H35" s="6">
        <f t="shared" si="2"/>
        <v>0</v>
      </c>
      <c r="I35" s="6">
        <f t="shared" si="3"/>
        <v>0</v>
      </c>
      <c r="J35" s="6">
        <f t="shared" si="4"/>
        <v>1</v>
      </c>
    </row>
    <row r="36" spans="1:10">
      <c r="A36" s="41">
        <v>40336</v>
      </c>
      <c r="B36" s="21">
        <v>569</v>
      </c>
      <c r="C36" s="21">
        <v>2050</v>
      </c>
      <c r="G36" s="6">
        <f t="shared" si="1"/>
        <v>0</v>
      </c>
      <c r="H36" s="6">
        <f t="shared" si="2"/>
        <v>0</v>
      </c>
      <c r="I36" s="6">
        <f t="shared" si="3"/>
        <v>1</v>
      </c>
      <c r="J36" s="6">
        <f t="shared" si="4"/>
        <v>0</v>
      </c>
    </row>
    <row r="37" spans="1:10">
      <c r="A37" s="41">
        <v>40337</v>
      </c>
      <c r="B37" s="21">
        <v>138.5</v>
      </c>
      <c r="C37" s="21">
        <v>569</v>
      </c>
      <c r="G37" s="6">
        <f t="shared" si="1"/>
        <v>0</v>
      </c>
      <c r="H37" s="6">
        <f t="shared" si="2"/>
        <v>1</v>
      </c>
      <c r="I37" s="6">
        <f t="shared" si="3"/>
        <v>0</v>
      </c>
      <c r="J37" s="6">
        <f t="shared" si="4"/>
        <v>0</v>
      </c>
    </row>
    <row r="38" spans="1:10">
      <c r="A38" s="41">
        <v>40338</v>
      </c>
      <c r="B38" s="21">
        <v>66.5</v>
      </c>
      <c r="C38" s="21">
        <v>138.5</v>
      </c>
      <c r="G38" s="6">
        <f t="shared" si="1"/>
        <v>1</v>
      </c>
      <c r="H38" s="6">
        <f t="shared" si="2"/>
        <v>0</v>
      </c>
      <c r="I38" s="6">
        <f t="shared" si="3"/>
        <v>0</v>
      </c>
      <c r="J38" s="6">
        <f t="shared" si="4"/>
        <v>0</v>
      </c>
    </row>
    <row r="39" spans="1:10">
      <c r="A39" s="41">
        <v>40339</v>
      </c>
      <c r="B39" s="21">
        <v>30.5</v>
      </c>
      <c r="C39" s="21">
        <v>66.5</v>
      </c>
      <c r="G39" s="6">
        <f t="shared" si="1"/>
        <v>1</v>
      </c>
      <c r="H39" s="6">
        <f t="shared" si="2"/>
        <v>0</v>
      </c>
      <c r="I39" s="6">
        <f t="shared" si="3"/>
        <v>0</v>
      </c>
      <c r="J39" s="6">
        <f t="shared" si="4"/>
        <v>0</v>
      </c>
    </row>
    <row r="40" spans="1:10">
      <c r="A40" s="41">
        <v>40340</v>
      </c>
      <c r="B40" s="21">
        <v>19.5</v>
      </c>
      <c r="C40" s="21">
        <v>30.5</v>
      </c>
      <c r="G40" s="6">
        <f t="shared" si="1"/>
        <v>1</v>
      </c>
      <c r="H40" s="6">
        <f t="shared" si="2"/>
        <v>0</v>
      </c>
      <c r="I40" s="6">
        <f t="shared" si="3"/>
        <v>0</v>
      </c>
      <c r="J40" s="6">
        <f t="shared" si="4"/>
        <v>0</v>
      </c>
    </row>
    <row r="41" spans="1:10">
      <c r="A41" s="41">
        <v>40341</v>
      </c>
      <c r="B41" s="21">
        <v>26.5</v>
      </c>
      <c r="C41" s="21">
        <v>19.5</v>
      </c>
      <c r="G41" s="6">
        <f t="shared" si="1"/>
        <v>1</v>
      </c>
      <c r="H41" s="6">
        <f t="shared" si="2"/>
        <v>0</v>
      </c>
      <c r="I41" s="6">
        <f t="shared" si="3"/>
        <v>0</v>
      </c>
      <c r="J41" s="6">
        <f t="shared" si="4"/>
        <v>0</v>
      </c>
    </row>
    <row r="42" spans="1:10">
      <c r="A42" s="41">
        <v>40342</v>
      </c>
      <c r="B42" s="21">
        <v>15.5</v>
      </c>
      <c r="C42" s="21">
        <v>26.5</v>
      </c>
      <c r="G42" s="6">
        <f t="shared" si="1"/>
        <v>1</v>
      </c>
      <c r="H42" s="6">
        <f t="shared" si="2"/>
        <v>0</v>
      </c>
      <c r="I42" s="6">
        <f t="shared" si="3"/>
        <v>0</v>
      </c>
      <c r="J42" s="6">
        <f t="shared" si="4"/>
        <v>0</v>
      </c>
    </row>
    <row r="43" spans="1:10">
      <c r="A43" s="41">
        <v>40343</v>
      </c>
      <c r="B43" s="21">
        <v>70</v>
      </c>
      <c r="C43" s="21">
        <v>15.5</v>
      </c>
      <c r="G43" s="6">
        <f t="shared" si="1"/>
        <v>1</v>
      </c>
      <c r="H43" s="6">
        <f t="shared" si="2"/>
        <v>0</v>
      </c>
      <c r="I43" s="6">
        <f t="shared" si="3"/>
        <v>0</v>
      </c>
      <c r="J43" s="6">
        <f t="shared" si="4"/>
        <v>0</v>
      </c>
    </row>
    <row r="44" spans="1:10">
      <c r="A44" s="41">
        <v>40344</v>
      </c>
      <c r="B44" s="21">
        <v>35</v>
      </c>
      <c r="C44" s="21">
        <v>70</v>
      </c>
      <c r="G44" s="6">
        <f t="shared" si="1"/>
        <v>1</v>
      </c>
      <c r="H44" s="6">
        <f t="shared" si="2"/>
        <v>0</v>
      </c>
      <c r="I44" s="6">
        <f t="shared" si="3"/>
        <v>0</v>
      </c>
      <c r="J44" s="6">
        <f t="shared" si="4"/>
        <v>0</v>
      </c>
    </row>
    <row r="45" spans="1:10">
      <c r="A45" s="41">
        <v>40345</v>
      </c>
      <c r="B45" s="21">
        <v>22.5</v>
      </c>
      <c r="C45" s="21">
        <v>35</v>
      </c>
      <c r="G45" s="6">
        <f t="shared" si="1"/>
        <v>1</v>
      </c>
      <c r="H45" s="6">
        <f t="shared" si="2"/>
        <v>0</v>
      </c>
      <c r="I45" s="6">
        <f t="shared" si="3"/>
        <v>0</v>
      </c>
      <c r="J45" s="6">
        <f t="shared" si="4"/>
        <v>0</v>
      </c>
    </row>
    <row r="46" spans="1:10">
      <c r="A46" s="41">
        <v>40346</v>
      </c>
      <c r="B46" s="21">
        <v>78</v>
      </c>
      <c r="C46" s="21">
        <v>22.5</v>
      </c>
      <c r="G46" s="6">
        <f t="shared" si="1"/>
        <v>1</v>
      </c>
      <c r="H46" s="6">
        <f t="shared" si="2"/>
        <v>0</v>
      </c>
      <c r="I46" s="6">
        <f t="shared" si="3"/>
        <v>0</v>
      </c>
      <c r="J46" s="6">
        <f t="shared" si="4"/>
        <v>0</v>
      </c>
    </row>
    <row r="47" spans="1:10">
      <c r="A47" s="41">
        <v>40347</v>
      </c>
      <c r="B47" s="21">
        <v>22</v>
      </c>
      <c r="C47" s="21">
        <v>78</v>
      </c>
      <c r="G47" s="6">
        <f t="shared" si="1"/>
        <v>1</v>
      </c>
      <c r="H47" s="6">
        <f t="shared" si="2"/>
        <v>0</v>
      </c>
      <c r="I47" s="6">
        <f t="shared" si="3"/>
        <v>0</v>
      </c>
      <c r="J47" s="6">
        <f t="shared" si="4"/>
        <v>0</v>
      </c>
    </row>
    <row r="48" spans="1:10">
      <c r="A48" s="41">
        <v>40348</v>
      </c>
      <c r="B48" s="21">
        <v>33</v>
      </c>
      <c r="C48" s="21">
        <v>22</v>
      </c>
      <c r="G48" s="6">
        <f t="shared" si="1"/>
        <v>1</v>
      </c>
      <c r="H48" s="6">
        <f t="shared" si="2"/>
        <v>0</v>
      </c>
      <c r="I48" s="6">
        <f t="shared" si="3"/>
        <v>0</v>
      </c>
      <c r="J48" s="6">
        <f t="shared" si="4"/>
        <v>0</v>
      </c>
    </row>
    <row r="49" spans="1:10">
      <c r="A49" s="41">
        <v>40349</v>
      </c>
      <c r="B49" s="21">
        <v>13</v>
      </c>
      <c r="C49" s="21">
        <v>33</v>
      </c>
      <c r="G49" s="6">
        <f t="shared" si="1"/>
        <v>1</v>
      </c>
      <c r="H49" s="6">
        <f t="shared" si="2"/>
        <v>0</v>
      </c>
      <c r="I49" s="6">
        <f t="shared" si="3"/>
        <v>0</v>
      </c>
      <c r="J49" s="6">
        <f t="shared" si="4"/>
        <v>0</v>
      </c>
    </row>
    <row r="50" spans="1:10">
      <c r="A50" s="41">
        <v>40350</v>
      </c>
      <c r="B50" s="21">
        <v>24</v>
      </c>
      <c r="C50" s="21">
        <v>13</v>
      </c>
      <c r="G50" s="6">
        <f t="shared" si="1"/>
        <v>1</v>
      </c>
      <c r="H50" s="6">
        <f t="shared" si="2"/>
        <v>0</v>
      </c>
      <c r="I50" s="6">
        <f t="shared" si="3"/>
        <v>0</v>
      </c>
      <c r="J50" s="6">
        <f t="shared" si="4"/>
        <v>0</v>
      </c>
    </row>
    <row r="51" spans="1:10">
      <c r="A51" s="41">
        <v>40351</v>
      </c>
      <c r="B51" s="21">
        <v>13</v>
      </c>
      <c r="C51" s="21">
        <v>24</v>
      </c>
      <c r="G51" s="6">
        <f t="shared" si="1"/>
        <v>1</v>
      </c>
      <c r="H51" s="6">
        <f t="shared" si="2"/>
        <v>0</v>
      </c>
      <c r="I51" s="6">
        <f t="shared" si="3"/>
        <v>0</v>
      </c>
      <c r="J51" s="6">
        <f t="shared" si="4"/>
        <v>0</v>
      </c>
    </row>
    <row r="52" spans="1:10">
      <c r="A52" s="41">
        <v>40352</v>
      </c>
      <c r="B52" s="21">
        <v>10</v>
      </c>
      <c r="C52" s="21">
        <v>13</v>
      </c>
      <c r="G52" s="6">
        <f t="shared" si="1"/>
        <v>1</v>
      </c>
      <c r="H52" s="6">
        <f t="shared" si="2"/>
        <v>0</v>
      </c>
      <c r="I52" s="6">
        <f t="shared" si="3"/>
        <v>0</v>
      </c>
      <c r="J52" s="6">
        <f t="shared" si="4"/>
        <v>0</v>
      </c>
    </row>
    <row r="53" spans="1:10">
      <c r="A53" s="41">
        <v>40353</v>
      </c>
      <c r="B53" s="21">
        <v>89</v>
      </c>
      <c r="C53" s="21">
        <v>10</v>
      </c>
      <c r="G53" s="6">
        <f t="shared" si="1"/>
        <v>1</v>
      </c>
      <c r="H53" s="6">
        <f t="shared" si="2"/>
        <v>0</v>
      </c>
      <c r="I53" s="6">
        <f t="shared" si="3"/>
        <v>0</v>
      </c>
      <c r="J53" s="6">
        <f t="shared" si="4"/>
        <v>0</v>
      </c>
    </row>
    <row r="54" spans="1:10">
      <c r="A54" s="41">
        <v>40354</v>
      </c>
      <c r="B54" s="21">
        <v>33</v>
      </c>
      <c r="C54" s="21">
        <v>89</v>
      </c>
      <c r="G54" s="6">
        <f t="shared" si="1"/>
        <v>1</v>
      </c>
      <c r="H54" s="6">
        <f t="shared" si="2"/>
        <v>0</v>
      </c>
      <c r="I54" s="6">
        <f t="shared" si="3"/>
        <v>0</v>
      </c>
      <c r="J54" s="6">
        <f t="shared" si="4"/>
        <v>0</v>
      </c>
    </row>
    <row r="55" spans="1:10">
      <c r="A55" s="41">
        <v>40355</v>
      </c>
      <c r="B55" s="21">
        <v>9</v>
      </c>
      <c r="C55" s="21">
        <v>33</v>
      </c>
      <c r="G55" s="6">
        <f t="shared" si="1"/>
        <v>1</v>
      </c>
      <c r="H55" s="6">
        <f t="shared" si="2"/>
        <v>0</v>
      </c>
      <c r="I55" s="6">
        <f t="shared" si="3"/>
        <v>0</v>
      </c>
      <c r="J55" s="6">
        <f t="shared" si="4"/>
        <v>0</v>
      </c>
    </row>
    <row r="56" spans="1:10">
      <c r="A56" s="41">
        <v>40356</v>
      </c>
      <c r="B56" s="21">
        <v>12</v>
      </c>
      <c r="C56" s="21">
        <v>9</v>
      </c>
      <c r="G56" s="6">
        <f t="shared" si="1"/>
        <v>1</v>
      </c>
      <c r="H56" s="6">
        <f t="shared" si="2"/>
        <v>0</v>
      </c>
      <c r="I56" s="6">
        <f t="shared" si="3"/>
        <v>0</v>
      </c>
      <c r="J56" s="6">
        <f t="shared" si="4"/>
        <v>0</v>
      </c>
    </row>
    <row r="57" spans="1:10">
      <c r="A57" s="41">
        <v>40357</v>
      </c>
      <c r="B57" s="21">
        <v>136</v>
      </c>
      <c r="C57" s="21">
        <v>12</v>
      </c>
      <c r="G57" s="6">
        <f t="shared" si="1"/>
        <v>1</v>
      </c>
      <c r="H57" s="6">
        <f t="shared" si="2"/>
        <v>0</v>
      </c>
      <c r="I57" s="6">
        <f t="shared" si="3"/>
        <v>0</v>
      </c>
      <c r="J57" s="6">
        <f t="shared" si="4"/>
        <v>0</v>
      </c>
    </row>
    <row r="58" spans="1:10">
      <c r="A58" s="41">
        <v>40358</v>
      </c>
      <c r="B58" s="21">
        <v>142</v>
      </c>
      <c r="C58" s="21">
        <v>136</v>
      </c>
      <c r="G58" s="6">
        <f t="shared" si="1"/>
        <v>1</v>
      </c>
      <c r="H58" s="6">
        <f t="shared" si="2"/>
        <v>0</v>
      </c>
      <c r="I58" s="6">
        <f t="shared" si="3"/>
        <v>0</v>
      </c>
      <c r="J58" s="6">
        <f t="shared" si="4"/>
        <v>0</v>
      </c>
    </row>
    <row r="59" spans="1:10">
      <c r="A59" s="41">
        <v>40359</v>
      </c>
      <c r="B59" s="21">
        <v>99</v>
      </c>
      <c r="C59" s="21">
        <v>142</v>
      </c>
      <c r="G59" s="6">
        <f t="shared" si="1"/>
        <v>1</v>
      </c>
      <c r="H59" s="6">
        <f t="shared" si="2"/>
        <v>0</v>
      </c>
      <c r="I59" s="6">
        <f t="shared" si="3"/>
        <v>0</v>
      </c>
      <c r="J59" s="6">
        <f t="shared" si="4"/>
        <v>0</v>
      </c>
    </row>
    <row r="60" spans="1:10">
      <c r="A60" s="41">
        <v>40360</v>
      </c>
      <c r="B60" s="21">
        <v>9</v>
      </c>
      <c r="C60" s="21">
        <v>99</v>
      </c>
      <c r="G60" s="6">
        <f t="shared" si="1"/>
        <v>1</v>
      </c>
      <c r="H60" s="6">
        <f t="shared" si="2"/>
        <v>0</v>
      </c>
      <c r="I60" s="6">
        <f t="shared" si="3"/>
        <v>0</v>
      </c>
      <c r="J60" s="6">
        <f t="shared" si="4"/>
        <v>0</v>
      </c>
    </row>
    <row r="61" spans="1:10">
      <c r="A61" s="41">
        <v>40361</v>
      </c>
      <c r="B61" s="21">
        <v>24</v>
      </c>
      <c r="C61" s="21">
        <v>9</v>
      </c>
      <c r="G61" s="6">
        <f t="shared" si="1"/>
        <v>1</v>
      </c>
      <c r="H61" s="6">
        <f t="shared" si="2"/>
        <v>0</v>
      </c>
      <c r="I61" s="6">
        <f t="shared" si="3"/>
        <v>0</v>
      </c>
      <c r="J61" s="6">
        <f t="shared" si="4"/>
        <v>0</v>
      </c>
    </row>
    <row r="62" spans="1:10">
      <c r="A62" s="41">
        <v>40362</v>
      </c>
      <c r="B62" s="21">
        <v>13</v>
      </c>
      <c r="C62" s="21">
        <v>24</v>
      </c>
      <c r="G62" s="6">
        <f t="shared" si="1"/>
        <v>1</v>
      </c>
      <c r="H62" s="6">
        <f t="shared" si="2"/>
        <v>0</v>
      </c>
      <c r="I62" s="6">
        <f t="shared" si="3"/>
        <v>0</v>
      </c>
      <c r="J62" s="6">
        <f t="shared" si="4"/>
        <v>0</v>
      </c>
    </row>
    <row r="63" spans="1:10">
      <c r="A63" s="41">
        <v>40363</v>
      </c>
      <c r="B63" s="21">
        <v>28</v>
      </c>
      <c r="C63" s="21">
        <v>13</v>
      </c>
      <c r="G63" s="6">
        <f t="shared" si="1"/>
        <v>1</v>
      </c>
      <c r="H63" s="6">
        <f t="shared" si="2"/>
        <v>0</v>
      </c>
      <c r="I63" s="6">
        <f t="shared" si="3"/>
        <v>0</v>
      </c>
      <c r="J63" s="6">
        <f t="shared" si="4"/>
        <v>0</v>
      </c>
    </row>
    <row r="64" spans="1:10">
      <c r="A64" s="41">
        <v>40364</v>
      </c>
      <c r="B64" s="21">
        <v>11</v>
      </c>
      <c r="C64" s="21">
        <v>28</v>
      </c>
      <c r="G64" s="6">
        <f t="shared" si="1"/>
        <v>1</v>
      </c>
      <c r="H64" s="6">
        <f t="shared" si="2"/>
        <v>0</v>
      </c>
      <c r="I64" s="6">
        <f t="shared" si="3"/>
        <v>0</v>
      </c>
      <c r="J64" s="6">
        <f t="shared" si="4"/>
        <v>0</v>
      </c>
    </row>
    <row r="65" spans="1:10">
      <c r="A65" s="41">
        <v>40365</v>
      </c>
      <c r="B65" s="48">
        <v>37</v>
      </c>
      <c r="C65" s="21">
        <v>11</v>
      </c>
      <c r="G65" s="6">
        <f t="shared" si="1"/>
        <v>1</v>
      </c>
      <c r="H65" s="6">
        <f t="shared" si="2"/>
        <v>0</v>
      </c>
      <c r="I65" s="6">
        <f t="shared" si="3"/>
        <v>0</v>
      </c>
      <c r="J65" s="6">
        <f t="shared" si="4"/>
        <v>0</v>
      </c>
    </row>
    <row r="66" spans="1:10">
      <c r="A66" s="41">
        <v>40366</v>
      </c>
      <c r="B66" s="48">
        <v>19</v>
      </c>
      <c r="C66" s="48">
        <v>37</v>
      </c>
      <c r="G66" s="6">
        <f t="shared" si="1"/>
        <v>1</v>
      </c>
      <c r="H66" s="6">
        <f t="shared" si="2"/>
        <v>0</v>
      </c>
      <c r="I66" s="6">
        <f t="shared" si="3"/>
        <v>0</v>
      </c>
      <c r="J66" s="6">
        <f t="shared" si="4"/>
        <v>0</v>
      </c>
    </row>
    <row r="67" spans="1:10">
      <c r="A67" s="41">
        <v>40367</v>
      </c>
      <c r="B67" s="48">
        <v>9</v>
      </c>
      <c r="C67" s="48">
        <v>19</v>
      </c>
      <c r="G67" s="6">
        <f t="shared" si="1"/>
        <v>1</v>
      </c>
      <c r="H67" s="6">
        <f t="shared" si="2"/>
        <v>0</v>
      </c>
      <c r="I67" s="6">
        <f t="shared" si="3"/>
        <v>0</v>
      </c>
      <c r="J67" s="6">
        <f t="shared" si="4"/>
        <v>0</v>
      </c>
    </row>
    <row r="68" spans="1:10">
      <c r="A68" s="41">
        <v>40368</v>
      </c>
      <c r="B68" s="48">
        <v>138</v>
      </c>
      <c r="C68" s="48">
        <v>9</v>
      </c>
      <c r="G68" s="6">
        <f t="shared" si="1"/>
        <v>1</v>
      </c>
      <c r="H68" s="6">
        <f t="shared" si="2"/>
        <v>0</v>
      </c>
      <c r="I68" s="6">
        <f t="shared" si="3"/>
        <v>0</v>
      </c>
      <c r="J68" s="6">
        <f t="shared" si="4"/>
        <v>0</v>
      </c>
    </row>
    <row r="69" spans="1:10">
      <c r="A69" s="41">
        <v>40369</v>
      </c>
      <c r="B69" s="48">
        <v>19</v>
      </c>
      <c r="C69" s="48">
        <v>138</v>
      </c>
      <c r="G69" s="6">
        <f t="shared" si="1"/>
        <v>1</v>
      </c>
      <c r="H69" s="6">
        <f t="shared" si="2"/>
        <v>0</v>
      </c>
      <c r="I69" s="6">
        <f t="shared" si="3"/>
        <v>0</v>
      </c>
      <c r="J69" s="6">
        <f t="shared" si="4"/>
        <v>0</v>
      </c>
    </row>
    <row r="70" spans="1:10">
      <c r="A70" s="41">
        <v>40370</v>
      </c>
      <c r="B70" s="48">
        <v>18</v>
      </c>
      <c r="C70" s="48">
        <v>19</v>
      </c>
      <c r="G70" s="6">
        <f t="shared" si="1"/>
        <v>1</v>
      </c>
      <c r="H70" s="6">
        <f t="shared" si="2"/>
        <v>0</v>
      </c>
      <c r="I70" s="6">
        <f t="shared" si="3"/>
        <v>0</v>
      </c>
      <c r="J70" s="6">
        <f t="shared" si="4"/>
        <v>0</v>
      </c>
    </row>
    <row r="71" spans="1:10">
      <c r="A71" s="41">
        <v>40371</v>
      </c>
      <c r="B71" s="48">
        <v>143</v>
      </c>
      <c r="C71" s="48">
        <v>18</v>
      </c>
      <c r="G71" s="6">
        <f t="shared" si="1"/>
        <v>1</v>
      </c>
      <c r="H71" s="6">
        <f t="shared" si="2"/>
        <v>0</v>
      </c>
      <c r="I71" s="6">
        <f t="shared" si="3"/>
        <v>0</v>
      </c>
      <c r="J71" s="6">
        <f t="shared" si="4"/>
        <v>0</v>
      </c>
    </row>
    <row r="72" spans="1:10">
      <c r="A72" s="41">
        <v>40372</v>
      </c>
      <c r="B72" s="48">
        <v>64</v>
      </c>
      <c r="C72" s="48">
        <v>143</v>
      </c>
      <c r="G72" s="6">
        <f t="shared" si="1"/>
        <v>1</v>
      </c>
      <c r="H72" s="6">
        <f t="shared" si="2"/>
        <v>0</v>
      </c>
      <c r="I72" s="6">
        <f t="shared" si="3"/>
        <v>0</v>
      </c>
      <c r="J72" s="6">
        <f t="shared" si="4"/>
        <v>0</v>
      </c>
    </row>
    <row r="73" spans="1:10">
      <c r="A73" s="41">
        <v>40373</v>
      </c>
      <c r="B73" s="48">
        <v>265</v>
      </c>
      <c r="C73" s="48">
        <v>64</v>
      </c>
      <c r="G73" s="6">
        <f t="shared" ref="G73:G136" si="5">IF(AND($C73&gt;0,$B73&gt;0),IF(AND($B73&lt;235,$C73&lt;235),1,0),0)</f>
        <v>0</v>
      </c>
      <c r="H73" s="6">
        <f t="shared" ref="H73:H136" si="6">IF(AND($C73&gt;0,$B73&gt;0),IF(AND($B73&lt;235,$C73&gt;235),1,0),0)</f>
        <v>0</v>
      </c>
      <c r="I73" s="6">
        <f t="shared" ref="I73:I136" si="7">IF(AND($C73&gt;0,$B73&gt;0),IF(AND($B73&gt;235,$C73&gt;235),1,0),0)</f>
        <v>0</v>
      </c>
      <c r="J73" s="6">
        <f t="shared" ref="J73:J136" si="8">IF(AND($C73&gt;0,$B73&gt;0),IF(AND($B73&gt;235,$C73&lt;235),1,0),0)</f>
        <v>1</v>
      </c>
    </row>
    <row r="74" spans="1:10">
      <c r="A74" s="41">
        <v>40374</v>
      </c>
      <c r="B74" s="48">
        <v>23</v>
      </c>
      <c r="C74" s="48">
        <v>265</v>
      </c>
      <c r="G74" s="6">
        <f t="shared" si="5"/>
        <v>0</v>
      </c>
      <c r="H74" s="6">
        <f t="shared" si="6"/>
        <v>1</v>
      </c>
      <c r="I74" s="6">
        <f t="shared" si="7"/>
        <v>0</v>
      </c>
      <c r="J74" s="6">
        <f t="shared" si="8"/>
        <v>0</v>
      </c>
    </row>
    <row r="75" spans="1:10">
      <c r="A75" s="41">
        <v>40375</v>
      </c>
      <c r="B75" s="48">
        <v>272</v>
      </c>
      <c r="C75" s="48">
        <v>23</v>
      </c>
      <c r="G75" s="6">
        <f t="shared" si="5"/>
        <v>0</v>
      </c>
      <c r="H75" s="6">
        <f t="shared" si="6"/>
        <v>0</v>
      </c>
      <c r="I75" s="6">
        <f t="shared" si="7"/>
        <v>0</v>
      </c>
      <c r="J75" s="6">
        <f t="shared" si="8"/>
        <v>1</v>
      </c>
    </row>
    <row r="76" spans="1:10">
      <c r="A76" s="41">
        <v>40376</v>
      </c>
      <c r="B76" s="48">
        <v>85</v>
      </c>
      <c r="C76" s="48">
        <v>272</v>
      </c>
      <c r="G76" s="6">
        <f t="shared" si="5"/>
        <v>0</v>
      </c>
      <c r="H76" s="6">
        <f t="shared" si="6"/>
        <v>1</v>
      </c>
      <c r="I76" s="6">
        <f t="shared" si="7"/>
        <v>0</v>
      </c>
      <c r="J76" s="6">
        <f t="shared" si="8"/>
        <v>0</v>
      </c>
    </row>
    <row r="77" spans="1:10">
      <c r="A77" s="41">
        <v>40377</v>
      </c>
      <c r="B77" s="48">
        <v>39</v>
      </c>
      <c r="C77" s="48">
        <v>85</v>
      </c>
      <c r="G77" s="6">
        <f t="shared" si="5"/>
        <v>1</v>
      </c>
      <c r="H77" s="6">
        <f t="shared" si="6"/>
        <v>0</v>
      </c>
      <c r="I77" s="6">
        <f t="shared" si="7"/>
        <v>0</v>
      </c>
      <c r="J77" s="6">
        <f t="shared" si="8"/>
        <v>0</v>
      </c>
    </row>
    <row r="78" spans="1:10">
      <c r="A78" s="41">
        <v>40378</v>
      </c>
      <c r="B78" s="21">
        <v>109</v>
      </c>
      <c r="C78" s="48">
        <v>39</v>
      </c>
      <c r="G78" s="6">
        <f t="shared" si="5"/>
        <v>1</v>
      </c>
      <c r="H78" s="6">
        <f t="shared" si="6"/>
        <v>0</v>
      </c>
      <c r="I78" s="6">
        <f t="shared" si="7"/>
        <v>0</v>
      </c>
      <c r="J78" s="6">
        <f t="shared" si="8"/>
        <v>0</v>
      </c>
    </row>
    <row r="79" spans="1:10">
      <c r="A79" s="41">
        <v>40379</v>
      </c>
      <c r="B79" s="48">
        <v>15</v>
      </c>
      <c r="C79" s="21">
        <v>109</v>
      </c>
      <c r="G79" s="6">
        <f t="shared" si="5"/>
        <v>1</v>
      </c>
      <c r="H79" s="6">
        <f t="shared" si="6"/>
        <v>0</v>
      </c>
      <c r="I79" s="6">
        <f t="shared" si="7"/>
        <v>0</v>
      </c>
      <c r="J79" s="6">
        <f t="shared" si="8"/>
        <v>0</v>
      </c>
    </row>
    <row r="80" spans="1:10">
      <c r="A80" s="41">
        <v>40380</v>
      </c>
      <c r="B80" s="48">
        <v>26</v>
      </c>
      <c r="C80" s="48">
        <v>15</v>
      </c>
      <c r="G80" s="6">
        <f t="shared" si="5"/>
        <v>1</v>
      </c>
      <c r="H80" s="6">
        <f t="shared" si="6"/>
        <v>0</v>
      </c>
      <c r="I80" s="6">
        <f t="shared" si="7"/>
        <v>0</v>
      </c>
      <c r="J80" s="6">
        <f t="shared" si="8"/>
        <v>0</v>
      </c>
    </row>
    <row r="81" spans="1:10">
      <c r="A81" s="41">
        <v>40381</v>
      </c>
      <c r="B81" s="48">
        <v>37</v>
      </c>
      <c r="C81" s="48">
        <v>26</v>
      </c>
      <c r="G81" s="6">
        <f t="shared" si="5"/>
        <v>1</v>
      </c>
      <c r="H81" s="6">
        <f t="shared" si="6"/>
        <v>0</v>
      </c>
      <c r="I81" s="6">
        <f t="shared" si="7"/>
        <v>0</v>
      </c>
      <c r="J81" s="6">
        <f t="shared" si="8"/>
        <v>0</v>
      </c>
    </row>
    <row r="82" spans="1:10">
      <c r="A82" s="41">
        <v>40382</v>
      </c>
      <c r="B82" s="48">
        <v>34</v>
      </c>
      <c r="C82" s="48">
        <v>37</v>
      </c>
      <c r="G82" s="6">
        <f t="shared" si="5"/>
        <v>1</v>
      </c>
      <c r="H82" s="6">
        <f t="shared" si="6"/>
        <v>0</v>
      </c>
      <c r="I82" s="6">
        <f t="shared" si="7"/>
        <v>0</v>
      </c>
      <c r="J82" s="6">
        <f t="shared" si="8"/>
        <v>0</v>
      </c>
    </row>
    <row r="83" spans="1:10">
      <c r="A83" s="41">
        <v>40383</v>
      </c>
      <c r="B83" s="48">
        <v>64</v>
      </c>
      <c r="C83" s="48">
        <v>34</v>
      </c>
      <c r="G83" s="6">
        <f t="shared" si="5"/>
        <v>1</v>
      </c>
      <c r="H83" s="6">
        <f t="shared" si="6"/>
        <v>0</v>
      </c>
      <c r="I83" s="6">
        <f t="shared" si="7"/>
        <v>0</v>
      </c>
      <c r="J83" s="6">
        <f t="shared" si="8"/>
        <v>0</v>
      </c>
    </row>
    <row r="84" spans="1:10">
      <c r="A84" s="41">
        <v>40384</v>
      </c>
      <c r="B84" s="48">
        <v>27</v>
      </c>
      <c r="C84" s="48">
        <v>64</v>
      </c>
      <c r="G84" s="6">
        <f t="shared" si="5"/>
        <v>1</v>
      </c>
      <c r="H84" s="6">
        <f t="shared" si="6"/>
        <v>0</v>
      </c>
      <c r="I84" s="6">
        <f t="shared" si="7"/>
        <v>0</v>
      </c>
      <c r="J84" s="6">
        <f t="shared" si="8"/>
        <v>0</v>
      </c>
    </row>
    <row r="85" spans="1:10">
      <c r="A85" s="41">
        <v>40385</v>
      </c>
      <c r="B85" s="48">
        <v>48</v>
      </c>
      <c r="C85" s="48">
        <v>27</v>
      </c>
      <c r="G85" s="6">
        <f t="shared" si="5"/>
        <v>1</v>
      </c>
      <c r="H85" s="6">
        <f t="shared" si="6"/>
        <v>0</v>
      </c>
      <c r="I85" s="6">
        <f t="shared" si="7"/>
        <v>0</v>
      </c>
      <c r="J85" s="6">
        <f t="shared" si="8"/>
        <v>0</v>
      </c>
    </row>
    <row r="86" spans="1:10">
      <c r="A86" s="41">
        <v>40386</v>
      </c>
      <c r="B86" s="48">
        <v>29</v>
      </c>
      <c r="C86" s="48">
        <v>48</v>
      </c>
      <c r="G86" s="6">
        <f t="shared" si="5"/>
        <v>1</v>
      </c>
      <c r="H86" s="6">
        <f t="shared" si="6"/>
        <v>0</v>
      </c>
      <c r="I86" s="6">
        <f t="shared" si="7"/>
        <v>0</v>
      </c>
      <c r="J86" s="6">
        <f t="shared" si="8"/>
        <v>0</v>
      </c>
    </row>
    <row r="87" spans="1:10">
      <c r="A87" s="41">
        <v>40387</v>
      </c>
      <c r="B87" s="48">
        <v>18</v>
      </c>
      <c r="C87" s="48">
        <v>29</v>
      </c>
      <c r="G87" s="6">
        <f t="shared" si="5"/>
        <v>1</v>
      </c>
      <c r="H87" s="6">
        <f t="shared" si="6"/>
        <v>0</v>
      </c>
      <c r="I87" s="6">
        <f t="shared" si="7"/>
        <v>0</v>
      </c>
      <c r="J87" s="6">
        <f t="shared" si="8"/>
        <v>0</v>
      </c>
    </row>
    <row r="88" spans="1:10">
      <c r="A88" s="41">
        <v>40388</v>
      </c>
      <c r="B88" s="48">
        <v>161</v>
      </c>
      <c r="C88" s="48">
        <v>18</v>
      </c>
      <c r="G88" s="6">
        <f t="shared" si="5"/>
        <v>1</v>
      </c>
      <c r="H88" s="6">
        <f t="shared" si="6"/>
        <v>0</v>
      </c>
      <c r="I88" s="6">
        <f t="shared" si="7"/>
        <v>0</v>
      </c>
      <c r="J88" s="6">
        <f t="shared" si="8"/>
        <v>0</v>
      </c>
    </row>
    <row r="89" spans="1:10">
      <c r="A89" s="41">
        <v>40389</v>
      </c>
      <c r="B89" s="48">
        <v>23</v>
      </c>
      <c r="C89" s="48">
        <v>161</v>
      </c>
      <c r="G89" s="6">
        <f t="shared" si="5"/>
        <v>1</v>
      </c>
      <c r="H89" s="6">
        <f t="shared" si="6"/>
        <v>0</v>
      </c>
      <c r="I89" s="6">
        <f t="shared" si="7"/>
        <v>0</v>
      </c>
      <c r="J89" s="6">
        <f t="shared" si="8"/>
        <v>0</v>
      </c>
    </row>
    <row r="90" spans="1:10">
      <c r="A90" s="41">
        <v>40390</v>
      </c>
      <c r="B90" s="48">
        <v>11</v>
      </c>
      <c r="C90" s="48">
        <v>23</v>
      </c>
      <c r="G90" s="6">
        <f t="shared" si="5"/>
        <v>1</v>
      </c>
      <c r="H90" s="6">
        <f t="shared" si="6"/>
        <v>0</v>
      </c>
      <c r="I90" s="6">
        <f t="shared" si="7"/>
        <v>0</v>
      </c>
      <c r="J90" s="6">
        <f t="shared" si="8"/>
        <v>0</v>
      </c>
    </row>
    <row r="91" spans="1:10">
      <c r="A91" s="41">
        <v>40391</v>
      </c>
      <c r="B91" s="48">
        <v>13</v>
      </c>
      <c r="C91" s="48">
        <v>11</v>
      </c>
      <c r="G91" s="6">
        <f t="shared" si="5"/>
        <v>1</v>
      </c>
      <c r="H91" s="6">
        <f t="shared" si="6"/>
        <v>0</v>
      </c>
      <c r="I91" s="6">
        <f t="shared" si="7"/>
        <v>0</v>
      </c>
      <c r="J91" s="6">
        <f t="shared" si="8"/>
        <v>0</v>
      </c>
    </row>
    <row r="92" spans="1:10">
      <c r="A92" s="41">
        <v>40392</v>
      </c>
      <c r="B92" s="48">
        <v>17</v>
      </c>
      <c r="C92" s="48">
        <v>13</v>
      </c>
      <c r="G92" s="6">
        <f t="shared" si="5"/>
        <v>1</v>
      </c>
      <c r="H92" s="6">
        <f t="shared" si="6"/>
        <v>0</v>
      </c>
      <c r="I92" s="6">
        <f t="shared" si="7"/>
        <v>0</v>
      </c>
      <c r="J92" s="6">
        <f t="shared" si="8"/>
        <v>0</v>
      </c>
    </row>
    <row r="93" spans="1:10">
      <c r="A93" s="41">
        <v>40393</v>
      </c>
      <c r="B93" s="48">
        <v>30</v>
      </c>
      <c r="C93" s="48">
        <v>17</v>
      </c>
      <c r="G93" s="6">
        <f t="shared" si="5"/>
        <v>1</v>
      </c>
      <c r="H93" s="6">
        <f t="shared" si="6"/>
        <v>0</v>
      </c>
      <c r="I93" s="6">
        <f t="shared" si="7"/>
        <v>0</v>
      </c>
      <c r="J93" s="6">
        <f t="shared" si="8"/>
        <v>0</v>
      </c>
    </row>
    <row r="94" spans="1:10">
      <c r="A94" s="41">
        <v>40394</v>
      </c>
      <c r="B94" s="48">
        <v>52</v>
      </c>
      <c r="C94" s="48">
        <v>30</v>
      </c>
      <c r="G94" s="6">
        <f t="shared" si="5"/>
        <v>1</v>
      </c>
      <c r="H94" s="6">
        <f t="shared" si="6"/>
        <v>0</v>
      </c>
      <c r="I94" s="6">
        <f t="shared" si="7"/>
        <v>0</v>
      </c>
      <c r="J94" s="6">
        <f t="shared" si="8"/>
        <v>0</v>
      </c>
    </row>
    <row r="95" spans="1:10">
      <c r="A95" s="41">
        <v>40395</v>
      </c>
      <c r="B95" s="48">
        <v>310</v>
      </c>
      <c r="C95" s="48">
        <v>52</v>
      </c>
      <c r="G95" s="6">
        <f t="shared" si="5"/>
        <v>0</v>
      </c>
      <c r="H95" s="6">
        <f t="shared" si="6"/>
        <v>0</v>
      </c>
      <c r="I95" s="6">
        <f t="shared" si="7"/>
        <v>0</v>
      </c>
      <c r="J95" s="6">
        <f t="shared" si="8"/>
        <v>1</v>
      </c>
    </row>
    <row r="96" spans="1:10">
      <c r="A96" s="41">
        <v>40396</v>
      </c>
      <c r="B96" s="48">
        <v>255</v>
      </c>
      <c r="C96" s="48">
        <v>310</v>
      </c>
      <c r="G96" s="6">
        <f t="shared" si="5"/>
        <v>0</v>
      </c>
      <c r="H96" s="6">
        <f t="shared" si="6"/>
        <v>0</v>
      </c>
      <c r="I96" s="6">
        <f t="shared" si="7"/>
        <v>1</v>
      </c>
      <c r="J96" s="6">
        <f t="shared" si="8"/>
        <v>0</v>
      </c>
    </row>
    <row r="97" spans="1:10">
      <c r="A97" s="41">
        <v>40397</v>
      </c>
      <c r="B97" s="48">
        <v>27</v>
      </c>
      <c r="C97" s="48">
        <v>255</v>
      </c>
      <c r="G97" s="6">
        <f t="shared" si="5"/>
        <v>0</v>
      </c>
      <c r="H97" s="6">
        <f t="shared" si="6"/>
        <v>1</v>
      </c>
      <c r="I97" s="6">
        <f t="shared" si="7"/>
        <v>0</v>
      </c>
      <c r="J97" s="6">
        <f t="shared" si="8"/>
        <v>0</v>
      </c>
    </row>
    <row r="98" spans="1:10">
      <c r="A98" s="41">
        <v>40398</v>
      </c>
      <c r="B98" s="48">
        <v>22</v>
      </c>
      <c r="C98" s="48">
        <v>27</v>
      </c>
      <c r="G98" s="6">
        <f t="shared" si="5"/>
        <v>1</v>
      </c>
      <c r="H98" s="6">
        <f t="shared" si="6"/>
        <v>0</v>
      </c>
      <c r="I98" s="6">
        <f t="shared" si="7"/>
        <v>0</v>
      </c>
      <c r="J98" s="6">
        <f t="shared" si="8"/>
        <v>0</v>
      </c>
    </row>
    <row r="99" spans="1:10">
      <c r="A99" s="41">
        <v>40399</v>
      </c>
      <c r="B99" s="48">
        <v>210</v>
      </c>
      <c r="C99" s="48">
        <v>22</v>
      </c>
      <c r="G99" s="6">
        <f t="shared" si="5"/>
        <v>1</v>
      </c>
      <c r="H99" s="6">
        <f t="shared" si="6"/>
        <v>0</v>
      </c>
      <c r="I99" s="6">
        <f t="shared" si="7"/>
        <v>0</v>
      </c>
      <c r="J99" s="6">
        <f t="shared" si="8"/>
        <v>0</v>
      </c>
    </row>
    <row r="100" spans="1:10">
      <c r="A100" s="41">
        <v>40400</v>
      </c>
      <c r="B100" s="48">
        <v>24</v>
      </c>
      <c r="C100" s="48">
        <v>210</v>
      </c>
      <c r="G100" s="6">
        <f t="shared" si="5"/>
        <v>1</v>
      </c>
      <c r="H100" s="6">
        <f t="shared" si="6"/>
        <v>0</v>
      </c>
      <c r="I100" s="6">
        <f t="shared" si="7"/>
        <v>0</v>
      </c>
      <c r="J100" s="6">
        <f t="shared" si="8"/>
        <v>0</v>
      </c>
    </row>
    <row r="101" spans="1:10">
      <c r="A101" s="41">
        <v>40401</v>
      </c>
      <c r="B101" s="48">
        <v>20</v>
      </c>
      <c r="C101" s="48">
        <v>24</v>
      </c>
      <c r="G101" s="6">
        <f t="shared" si="5"/>
        <v>1</v>
      </c>
      <c r="H101" s="6">
        <f t="shared" si="6"/>
        <v>0</v>
      </c>
      <c r="I101" s="6">
        <f t="shared" si="7"/>
        <v>0</v>
      </c>
      <c r="J101" s="6">
        <f t="shared" si="8"/>
        <v>0</v>
      </c>
    </row>
    <row r="102" spans="1:10">
      <c r="A102" s="41">
        <v>40402</v>
      </c>
      <c r="B102" s="48">
        <v>323</v>
      </c>
      <c r="C102" s="48">
        <v>20</v>
      </c>
      <c r="G102" s="6">
        <f t="shared" si="5"/>
        <v>0</v>
      </c>
      <c r="H102" s="6">
        <f t="shared" si="6"/>
        <v>0</v>
      </c>
      <c r="I102" s="6">
        <f t="shared" si="7"/>
        <v>0</v>
      </c>
      <c r="J102" s="6">
        <f t="shared" si="8"/>
        <v>1</v>
      </c>
    </row>
    <row r="103" spans="1:10">
      <c r="A103" s="41">
        <v>40403</v>
      </c>
      <c r="B103" s="48">
        <v>170</v>
      </c>
      <c r="C103" s="48">
        <v>323</v>
      </c>
      <c r="G103" s="6">
        <f t="shared" si="5"/>
        <v>0</v>
      </c>
      <c r="H103" s="6">
        <f t="shared" si="6"/>
        <v>1</v>
      </c>
      <c r="I103" s="6">
        <f t="shared" si="7"/>
        <v>0</v>
      </c>
      <c r="J103" s="6">
        <f t="shared" si="8"/>
        <v>0</v>
      </c>
    </row>
    <row r="104" spans="1:10">
      <c r="A104" s="41">
        <v>40404</v>
      </c>
      <c r="B104" s="48">
        <v>28</v>
      </c>
      <c r="C104" s="48">
        <v>170</v>
      </c>
      <c r="G104" s="6">
        <f t="shared" si="5"/>
        <v>1</v>
      </c>
      <c r="H104" s="6">
        <f t="shared" si="6"/>
        <v>0</v>
      </c>
      <c r="I104" s="6">
        <f t="shared" si="7"/>
        <v>0</v>
      </c>
      <c r="J104" s="6">
        <f t="shared" si="8"/>
        <v>0</v>
      </c>
    </row>
    <row r="105" spans="1:10">
      <c r="A105" s="41">
        <v>40405</v>
      </c>
      <c r="B105" s="48">
        <v>113</v>
      </c>
      <c r="C105" s="48">
        <v>28</v>
      </c>
      <c r="G105" s="6">
        <f t="shared" si="5"/>
        <v>1</v>
      </c>
      <c r="H105" s="6">
        <f t="shared" si="6"/>
        <v>0</v>
      </c>
      <c r="I105" s="6">
        <f t="shared" si="7"/>
        <v>0</v>
      </c>
      <c r="J105" s="6">
        <f t="shared" si="8"/>
        <v>0</v>
      </c>
    </row>
    <row r="106" spans="1:10">
      <c r="A106" s="41">
        <v>40406</v>
      </c>
      <c r="B106" s="48">
        <v>1253</v>
      </c>
      <c r="C106" s="48">
        <v>113</v>
      </c>
      <c r="G106" s="6">
        <f t="shared" si="5"/>
        <v>0</v>
      </c>
      <c r="H106" s="6">
        <f t="shared" si="6"/>
        <v>0</v>
      </c>
      <c r="I106" s="6">
        <f t="shared" si="7"/>
        <v>0</v>
      </c>
      <c r="J106" s="6">
        <f t="shared" si="8"/>
        <v>1</v>
      </c>
    </row>
    <row r="107" spans="1:10">
      <c r="A107" s="41">
        <v>40407</v>
      </c>
      <c r="B107" s="48">
        <v>37</v>
      </c>
      <c r="C107" s="48">
        <v>1253</v>
      </c>
      <c r="G107" s="6">
        <f t="shared" si="5"/>
        <v>0</v>
      </c>
      <c r="H107" s="6">
        <f t="shared" si="6"/>
        <v>1</v>
      </c>
      <c r="I107" s="6">
        <f t="shared" si="7"/>
        <v>0</v>
      </c>
      <c r="J107" s="6">
        <f t="shared" si="8"/>
        <v>0</v>
      </c>
    </row>
    <row r="108" spans="1:10">
      <c r="A108" s="41">
        <v>40408</v>
      </c>
      <c r="B108" s="48">
        <v>25</v>
      </c>
      <c r="C108" s="48">
        <v>37</v>
      </c>
      <c r="G108" s="6">
        <f t="shared" si="5"/>
        <v>1</v>
      </c>
      <c r="H108" s="6">
        <f t="shared" si="6"/>
        <v>0</v>
      </c>
      <c r="I108" s="6">
        <f t="shared" si="7"/>
        <v>0</v>
      </c>
      <c r="J108" s="6">
        <f t="shared" si="8"/>
        <v>0</v>
      </c>
    </row>
    <row r="109" spans="1:10">
      <c r="A109" s="41">
        <v>40409</v>
      </c>
      <c r="B109" s="48">
        <v>13</v>
      </c>
      <c r="C109" s="48">
        <v>25</v>
      </c>
      <c r="G109" s="6">
        <f t="shared" si="5"/>
        <v>1</v>
      </c>
      <c r="H109" s="6">
        <f t="shared" si="6"/>
        <v>0</v>
      </c>
      <c r="I109" s="6">
        <f t="shared" si="7"/>
        <v>0</v>
      </c>
      <c r="J109" s="6">
        <f t="shared" si="8"/>
        <v>0</v>
      </c>
    </row>
    <row r="110" spans="1:10">
      <c r="A110" s="41">
        <v>40410</v>
      </c>
      <c r="B110" s="48">
        <v>536</v>
      </c>
      <c r="C110" s="48">
        <v>13</v>
      </c>
      <c r="G110" s="6">
        <f t="shared" si="5"/>
        <v>0</v>
      </c>
      <c r="H110" s="6">
        <f t="shared" si="6"/>
        <v>0</v>
      </c>
      <c r="I110" s="6">
        <f t="shared" si="7"/>
        <v>0</v>
      </c>
      <c r="J110" s="6">
        <f t="shared" si="8"/>
        <v>1</v>
      </c>
    </row>
    <row r="111" spans="1:10">
      <c r="A111" s="41">
        <v>40411</v>
      </c>
      <c r="B111" s="48">
        <v>19</v>
      </c>
      <c r="C111" s="48">
        <v>536</v>
      </c>
      <c r="G111" s="6">
        <f t="shared" si="5"/>
        <v>0</v>
      </c>
      <c r="H111" s="6">
        <f t="shared" si="6"/>
        <v>1</v>
      </c>
      <c r="I111" s="6">
        <f t="shared" si="7"/>
        <v>0</v>
      </c>
      <c r="J111" s="6">
        <f t="shared" si="8"/>
        <v>0</v>
      </c>
    </row>
    <row r="112" spans="1:10">
      <c r="A112" s="41">
        <v>40412</v>
      </c>
      <c r="B112" s="48">
        <v>4850</v>
      </c>
      <c r="C112" s="48">
        <v>19</v>
      </c>
      <c r="G112" s="6">
        <f t="shared" si="5"/>
        <v>0</v>
      </c>
      <c r="H112" s="6">
        <f t="shared" si="6"/>
        <v>0</v>
      </c>
      <c r="I112" s="6">
        <f t="shared" si="7"/>
        <v>0</v>
      </c>
      <c r="J112" s="6">
        <f t="shared" si="8"/>
        <v>1</v>
      </c>
    </row>
    <row r="113" spans="1:10">
      <c r="A113" s="41">
        <v>40413</v>
      </c>
      <c r="B113" s="48">
        <v>258</v>
      </c>
      <c r="C113" s="48">
        <v>4850</v>
      </c>
      <c r="G113" s="6">
        <f t="shared" si="5"/>
        <v>0</v>
      </c>
      <c r="H113" s="6">
        <f t="shared" si="6"/>
        <v>0</v>
      </c>
      <c r="I113" s="6">
        <f t="shared" si="7"/>
        <v>1</v>
      </c>
      <c r="J113" s="6">
        <f t="shared" si="8"/>
        <v>0</v>
      </c>
    </row>
    <row r="114" spans="1:10">
      <c r="A114" s="41">
        <v>40414</v>
      </c>
      <c r="B114" s="48">
        <v>62</v>
      </c>
      <c r="C114" s="48">
        <v>258</v>
      </c>
      <c r="G114" s="6">
        <f t="shared" si="5"/>
        <v>0</v>
      </c>
      <c r="H114" s="6">
        <f t="shared" si="6"/>
        <v>1</v>
      </c>
      <c r="I114" s="6">
        <f t="shared" si="7"/>
        <v>0</v>
      </c>
      <c r="J114" s="6">
        <f t="shared" si="8"/>
        <v>0</v>
      </c>
    </row>
    <row r="115" spans="1:10">
      <c r="A115" s="41">
        <v>40415</v>
      </c>
      <c r="B115" s="48">
        <v>29</v>
      </c>
      <c r="C115" s="48">
        <v>62</v>
      </c>
      <c r="G115" s="6">
        <f t="shared" si="5"/>
        <v>1</v>
      </c>
      <c r="H115" s="6">
        <f t="shared" si="6"/>
        <v>0</v>
      </c>
      <c r="I115" s="6">
        <f t="shared" si="7"/>
        <v>0</v>
      </c>
      <c r="J115" s="6">
        <f t="shared" si="8"/>
        <v>0</v>
      </c>
    </row>
    <row r="116" spans="1:10">
      <c r="A116" s="41">
        <v>40416</v>
      </c>
      <c r="B116" s="48">
        <v>82</v>
      </c>
      <c r="C116" s="48">
        <v>29</v>
      </c>
      <c r="G116" s="6">
        <f t="shared" si="5"/>
        <v>1</v>
      </c>
      <c r="H116" s="6">
        <f t="shared" si="6"/>
        <v>0</v>
      </c>
      <c r="I116" s="6">
        <f t="shared" si="7"/>
        <v>0</v>
      </c>
      <c r="J116" s="6">
        <f t="shared" si="8"/>
        <v>0</v>
      </c>
    </row>
    <row r="117" spans="1:10">
      <c r="A117" s="41">
        <v>40417</v>
      </c>
      <c r="B117" s="48">
        <v>28</v>
      </c>
      <c r="C117" s="48">
        <v>82</v>
      </c>
      <c r="G117" s="6">
        <f t="shared" si="5"/>
        <v>1</v>
      </c>
      <c r="H117" s="6">
        <f t="shared" si="6"/>
        <v>0</v>
      </c>
      <c r="I117" s="6">
        <f t="shared" si="7"/>
        <v>0</v>
      </c>
      <c r="J117" s="6">
        <f t="shared" si="8"/>
        <v>0</v>
      </c>
    </row>
    <row r="118" spans="1:10">
      <c r="A118" s="41">
        <v>40418</v>
      </c>
      <c r="B118" s="48">
        <v>4</v>
      </c>
      <c r="C118" s="48">
        <v>28</v>
      </c>
      <c r="G118" s="6">
        <f t="shared" si="5"/>
        <v>1</v>
      </c>
      <c r="H118" s="6">
        <f t="shared" si="6"/>
        <v>0</v>
      </c>
      <c r="I118" s="6">
        <f t="shared" si="7"/>
        <v>0</v>
      </c>
      <c r="J118" s="6">
        <f t="shared" si="8"/>
        <v>0</v>
      </c>
    </row>
    <row r="119" spans="1:10">
      <c r="A119" s="41">
        <v>40419</v>
      </c>
      <c r="B119" s="48">
        <v>21</v>
      </c>
      <c r="C119" s="48">
        <v>4</v>
      </c>
      <c r="G119" s="6">
        <f t="shared" si="5"/>
        <v>1</v>
      </c>
      <c r="H119" s="6">
        <f t="shared" si="6"/>
        <v>0</v>
      </c>
      <c r="I119" s="6">
        <f t="shared" si="7"/>
        <v>0</v>
      </c>
      <c r="J119" s="6">
        <f t="shared" si="8"/>
        <v>0</v>
      </c>
    </row>
    <row r="120" spans="1:10">
      <c r="A120" s="41">
        <v>40420</v>
      </c>
      <c r="B120" s="48">
        <v>28</v>
      </c>
      <c r="C120" s="48">
        <v>21</v>
      </c>
      <c r="G120" s="6">
        <f t="shared" si="5"/>
        <v>1</v>
      </c>
      <c r="H120" s="6">
        <f t="shared" si="6"/>
        <v>0</v>
      </c>
      <c r="I120" s="6">
        <f t="shared" si="7"/>
        <v>0</v>
      </c>
      <c r="J120" s="6">
        <f t="shared" si="8"/>
        <v>0</v>
      </c>
    </row>
    <row r="121" spans="1:10">
      <c r="A121" s="41">
        <v>40421</v>
      </c>
      <c r="B121" s="48"/>
      <c r="C121" s="48">
        <v>28</v>
      </c>
      <c r="G121" s="6">
        <f t="shared" si="5"/>
        <v>0</v>
      </c>
      <c r="H121" s="6">
        <f t="shared" si="6"/>
        <v>0</v>
      </c>
      <c r="I121" s="6">
        <f t="shared" si="7"/>
        <v>0</v>
      </c>
      <c r="J121" s="6">
        <f t="shared" si="8"/>
        <v>0</v>
      </c>
    </row>
    <row r="122" spans="1:10">
      <c r="A122" s="41">
        <v>40422</v>
      </c>
      <c r="B122" s="48"/>
      <c r="C122" s="48"/>
      <c r="G122" s="6">
        <f t="shared" si="5"/>
        <v>0</v>
      </c>
      <c r="H122" s="6">
        <f t="shared" si="6"/>
        <v>0</v>
      </c>
      <c r="I122" s="6">
        <f t="shared" si="7"/>
        <v>0</v>
      </c>
      <c r="J122" s="6">
        <f t="shared" si="8"/>
        <v>0</v>
      </c>
    </row>
    <row r="123" spans="1:10">
      <c r="A123" s="41">
        <v>40423</v>
      </c>
      <c r="B123" s="48"/>
      <c r="C123" s="48"/>
      <c r="G123" s="6">
        <f t="shared" si="5"/>
        <v>0</v>
      </c>
      <c r="H123" s="6">
        <f t="shared" si="6"/>
        <v>0</v>
      </c>
      <c r="I123" s="6">
        <f t="shared" si="7"/>
        <v>0</v>
      </c>
      <c r="J123" s="6">
        <f t="shared" si="8"/>
        <v>0</v>
      </c>
    </row>
    <row r="124" spans="1:10">
      <c r="A124" s="41">
        <v>40424</v>
      </c>
      <c r="B124" s="48">
        <v>17</v>
      </c>
      <c r="C124" s="48"/>
      <c r="G124" s="6">
        <f t="shared" si="5"/>
        <v>0</v>
      </c>
      <c r="H124" s="6">
        <f t="shared" si="6"/>
        <v>0</v>
      </c>
      <c r="I124" s="6">
        <f t="shared" si="7"/>
        <v>0</v>
      </c>
      <c r="J124" s="6">
        <f t="shared" si="8"/>
        <v>0</v>
      </c>
    </row>
    <row r="125" spans="1:10">
      <c r="A125" s="41">
        <v>40425</v>
      </c>
      <c r="B125" s="48">
        <v>263</v>
      </c>
      <c r="C125" s="48">
        <v>17</v>
      </c>
      <c r="G125" s="6">
        <f t="shared" si="5"/>
        <v>0</v>
      </c>
      <c r="H125" s="6">
        <f t="shared" si="6"/>
        <v>0</v>
      </c>
      <c r="I125" s="6">
        <f t="shared" si="7"/>
        <v>0</v>
      </c>
      <c r="J125" s="6">
        <f t="shared" si="8"/>
        <v>1</v>
      </c>
    </row>
    <row r="126" spans="1:10">
      <c r="A126" s="41">
        <v>40426</v>
      </c>
      <c r="B126" s="48">
        <v>168</v>
      </c>
      <c r="C126" s="48">
        <v>263</v>
      </c>
      <c r="G126" s="6">
        <f t="shared" si="5"/>
        <v>0</v>
      </c>
      <c r="H126" s="6">
        <f t="shared" si="6"/>
        <v>1</v>
      </c>
      <c r="I126" s="6">
        <f t="shared" si="7"/>
        <v>0</v>
      </c>
      <c r="J126" s="6">
        <f t="shared" si="8"/>
        <v>0</v>
      </c>
    </row>
    <row r="127" spans="1:10">
      <c r="A127" s="41">
        <v>40427</v>
      </c>
      <c r="B127" s="48"/>
      <c r="C127" s="48">
        <v>168</v>
      </c>
      <c r="G127" s="6">
        <f t="shared" si="5"/>
        <v>0</v>
      </c>
      <c r="H127" s="6">
        <f t="shared" si="6"/>
        <v>0</v>
      </c>
      <c r="I127" s="6">
        <f t="shared" si="7"/>
        <v>0</v>
      </c>
      <c r="J127" s="6">
        <f t="shared" si="8"/>
        <v>0</v>
      </c>
    </row>
    <row r="128" spans="1:10">
      <c r="A128" s="41">
        <v>40428</v>
      </c>
      <c r="B128" s="48">
        <v>41</v>
      </c>
      <c r="C128" s="48"/>
      <c r="G128" s="6">
        <f t="shared" si="5"/>
        <v>0</v>
      </c>
      <c r="H128" s="6">
        <f t="shared" si="6"/>
        <v>0</v>
      </c>
      <c r="I128" s="6">
        <f t="shared" si="7"/>
        <v>0</v>
      </c>
      <c r="J128" s="6">
        <f t="shared" si="8"/>
        <v>0</v>
      </c>
    </row>
    <row r="129" spans="1:10">
      <c r="A129" s="41">
        <v>40429</v>
      </c>
      <c r="B129" s="48">
        <v>258</v>
      </c>
      <c r="C129" s="48">
        <v>41</v>
      </c>
      <c r="G129" s="6">
        <f t="shared" si="5"/>
        <v>0</v>
      </c>
      <c r="H129" s="6">
        <f t="shared" si="6"/>
        <v>0</v>
      </c>
      <c r="I129" s="6">
        <f t="shared" si="7"/>
        <v>0</v>
      </c>
      <c r="J129" s="6">
        <f t="shared" si="8"/>
        <v>1</v>
      </c>
    </row>
    <row r="130" spans="1:10">
      <c r="A130" s="41">
        <v>40430</v>
      </c>
      <c r="B130" s="48">
        <v>89</v>
      </c>
      <c r="C130" s="48">
        <v>258</v>
      </c>
      <c r="G130" s="6">
        <f t="shared" si="5"/>
        <v>0</v>
      </c>
      <c r="H130" s="6">
        <f t="shared" si="6"/>
        <v>1</v>
      </c>
      <c r="I130" s="6">
        <f t="shared" si="7"/>
        <v>0</v>
      </c>
      <c r="J130" s="6">
        <f t="shared" si="8"/>
        <v>0</v>
      </c>
    </row>
    <row r="131" spans="1:10">
      <c r="A131" s="41">
        <v>40431</v>
      </c>
      <c r="B131" s="48">
        <v>59</v>
      </c>
      <c r="C131" s="48">
        <v>89</v>
      </c>
      <c r="G131" s="6">
        <f t="shared" si="5"/>
        <v>1</v>
      </c>
      <c r="H131" s="6">
        <f t="shared" si="6"/>
        <v>0</v>
      </c>
      <c r="I131" s="6">
        <f t="shared" si="7"/>
        <v>0</v>
      </c>
      <c r="J131" s="6">
        <f t="shared" si="8"/>
        <v>0</v>
      </c>
    </row>
    <row r="132" spans="1:10">
      <c r="A132" s="41">
        <v>40432</v>
      </c>
      <c r="B132" s="21"/>
      <c r="C132" s="48">
        <v>59</v>
      </c>
      <c r="G132" s="6">
        <f t="shared" si="5"/>
        <v>0</v>
      </c>
      <c r="H132" s="6">
        <f t="shared" si="6"/>
        <v>0</v>
      </c>
      <c r="I132" s="6">
        <f t="shared" si="7"/>
        <v>0</v>
      </c>
      <c r="J132" s="6">
        <f t="shared" si="8"/>
        <v>0</v>
      </c>
    </row>
    <row r="133" spans="1:10">
      <c r="A133" s="41">
        <v>40433</v>
      </c>
      <c r="B133" s="21"/>
      <c r="C133" s="21"/>
      <c r="G133" s="6">
        <f t="shared" si="5"/>
        <v>0</v>
      </c>
      <c r="H133" s="6">
        <f t="shared" si="6"/>
        <v>0</v>
      </c>
      <c r="I133" s="6">
        <f t="shared" si="7"/>
        <v>0</v>
      </c>
      <c r="J133" s="6">
        <f t="shared" si="8"/>
        <v>0</v>
      </c>
    </row>
    <row r="134" spans="1:10">
      <c r="A134" s="41">
        <v>40434</v>
      </c>
      <c r="B134" s="48">
        <v>104</v>
      </c>
      <c r="C134" s="21"/>
      <c r="G134" s="6">
        <f t="shared" si="5"/>
        <v>0</v>
      </c>
      <c r="H134" s="6">
        <f t="shared" si="6"/>
        <v>0</v>
      </c>
      <c r="I134" s="6">
        <f t="shared" si="7"/>
        <v>0</v>
      </c>
      <c r="J134" s="6">
        <f t="shared" si="8"/>
        <v>0</v>
      </c>
    </row>
    <row r="135" spans="1:10">
      <c r="A135" s="41">
        <v>40435</v>
      </c>
      <c r="B135" s="48">
        <v>210</v>
      </c>
      <c r="C135" s="48">
        <v>104</v>
      </c>
      <c r="G135" s="6">
        <f t="shared" si="5"/>
        <v>1</v>
      </c>
      <c r="H135" s="6">
        <f t="shared" si="6"/>
        <v>0</v>
      </c>
      <c r="I135" s="6">
        <f t="shared" si="7"/>
        <v>0</v>
      </c>
      <c r="J135" s="6">
        <f t="shared" si="8"/>
        <v>0</v>
      </c>
    </row>
    <row r="136" spans="1:10">
      <c r="A136" s="41">
        <v>40436</v>
      </c>
      <c r="B136" s="48">
        <v>37</v>
      </c>
      <c r="C136" s="48">
        <v>210</v>
      </c>
      <c r="G136" s="6">
        <f t="shared" si="5"/>
        <v>1</v>
      </c>
      <c r="H136" s="6">
        <f t="shared" si="6"/>
        <v>0</v>
      </c>
      <c r="I136" s="6">
        <f t="shared" si="7"/>
        <v>0</v>
      </c>
      <c r="J136" s="6">
        <f t="shared" si="8"/>
        <v>0</v>
      </c>
    </row>
    <row r="137" spans="1:10">
      <c r="A137" s="41">
        <v>40437</v>
      </c>
      <c r="B137" s="48">
        <v>53</v>
      </c>
      <c r="C137" s="48">
        <v>37</v>
      </c>
      <c r="G137" s="6">
        <f t="shared" ref="G137:G138" si="9">IF(AND($C137&gt;0,$B137&gt;0),IF(AND($B137&lt;235,$C137&lt;235),1,0),0)</f>
        <v>1</v>
      </c>
      <c r="H137" s="6">
        <f t="shared" ref="H137:H138" si="10">IF(AND($C137&gt;0,$B137&gt;0),IF(AND($B137&lt;235,$C137&gt;235),1,0),0)</f>
        <v>0</v>
      </c>
      <c r="I137" s="6">
        <f t="shared" ref="I137:I138" si="11">IF(AND($C137&gt;0,$B137&gt;0),IF(AND($B137&gt;235,$C137&gt;235),1,0),0)</f>
        <v>0</v>
      </c>
      <c r="J137" s="6">
        <f t="shared" ref="J137:J138" si="12">IF(AND($C137&gt;0,$B137&gt;0),IF(AND($B137&gt;235,$C137&lt;235),1,0),0)</f>
        <v>0</v>
      </c>
    </row>
    <row r="138" spans="1:10">
      <c r="B138" s="21"/>
      <c r="C138" s="48">
        <v>53</v>
      </c>
      <c r="G138" s="6">
        <f t="shared" si="9"/>
        <v>0</v>
      </c>
      <c r="H138" s="6">
        <f t="shared" si="10"/>
        <v>0</v>
      </c>
      <c r="I138" s="6">
        <f t="shared" si="11"/>
        <v>0</v>
      </c>
      <c r="J138" s="6">
        <f t="shared" si="12"/>
        <v>0</v>
      </c>
    </row>
    <row r="139" spans="1:10">
      <c r="B139" s="21"/>
      <c r="C139" s="21"/>
    </row>
    <row r="140" spans="1:10">
      <c r="B140" s="21"/>
      <c r="C140" s="21"/>
    </row>
    <row r="141" spans="1:10">
      <c r="B141" s="21"/>
      <c r="C141" s="21"/>
    </row>
    <row r="142" spans="1:10">
      <c r="B142" s="21"/>
      <c r="C142" s="21"/>
    </row>
    <row r="143" spans="1:10">
      <c r="B143" s="21"/>
      <c r="C143" s="21"/>
    </row>
    <row r="144" spans="1:10">
      <c r="B144" s="21"/>
      <c r="C144" s="21"/>
    </row>
    <row r="145" spans="2:3">
      <c r="B145" s="21"/>
      <c r="C145" s="21"/>
    </row>
    <row r="146" spans="2:3">
      <c r="B146" s="21"/>
      <c r="C146" s="21"/>
    </row>
    <row r="147" spans="2:3">
      <c r="B147" s="21"/>
      <c r="C147" s="21"/>
    </row>
    <row r="148" spans="2:3">
      <c r="B148" s="21"/>
      <c r="C148" s="21"/>
    </row>
    <row r="149" spans="2:3">
      <c r="B149" s="21"/>
      <c r="C149" s="21"/>
    </row>
    <row r="150" spans="2:3">
      <c r="B150" s="21"/>
      <c r="C150" s="21"/>
    </row>
    <row r="151" spans="2:3">
      <c r="B151" s="21"/>
      <c r="C151" s="21"/>
    </row>
    <row r="152" spans="2:3">
      <c r="B152" s="21"/>
      <c r="C152" s="21"/>
    </row>
    <row r="153" spans="2:3">
      <c r="B153" s="21"/>
      <c r="C153" s="21"/>
    </row>
    <row r="154" spans="2:3">
      <c r="B154" s="21"/>
      <c r="C154" s="21"/>
    </row>
    <row r="155" spans="2:3">
      <c r="B155" s="21"/>
      <c r="C155" s="21"/>
    </row>
    <row r="156" spans="2:3">
      <c r="B156" s="21"/>
      <c r="C156" s="21"/>
    </row>
    <row r="157" spans="2:3">
      <c r="B157" s="21"/>
      <c r="C157" s="21"/>
    </row>
    <row r="158" spans="2:3">
      <c r="B158" s="21"/>
      <c r="C158" s="21"/>
    </row>
    <row r="159" spans="2:3">
      <c r="B159" s="21"/>
      <c r="C159" s="21"/>
    </row>
    <row r="160" spans="2:3">
      <c r="B160" s="21"/>
      <c r="C160" s="21"/>
    </row>
    <row r="161" spans="2:3">
      <c r="B161" s="21"/>
      <c r="C161" s="21"/>
    </row>
    <row r="162" spans="2:3">
      <c r="B162" s="21"/>
      <c r="C162" s="21"/>
    </row>
    <row r="163" spans="2:3">
      <c r="B163" s="21"/>
      <c r="C163" s="21"/>
    </row>
    <row r="164" spans="2:3">
      <c r="B164" s="21"/>
      <c r="C164" s="21"/>
    </row>
    <row r="165" spans="2:3">
      <c r="B165" s="21"/>
      <c r="C165" s="21"/>
    </row>
    <row r="166" spans="2:3">
      <c r="B166" s="21"/>
      <c r="C166" s="21"/>
    </row>
    <row r="167" spans="2:3">
      <c r="B167" s="21"/>
      <c r="C167" s="21"/>
    </row>
    <row r="168" spans="2:3">
      <c r="B168" s="21"/>
      <c r="C168" s="21"/>
    </row>
    <row r="169" spans="2:3">
      <c r="B169" s="21"/>
      <c r="C169" s="21"/>
    </row>
    <row r="170" spans="2:3">
      <c r="B170" s="21"/>
      <c r="C170" s="21"/>
    </row>
    <row r="171" spans="2:3">
      <c r="B171" s="21"/>
      <c r="C171" s="21"/>
    </row>
    <row r="172" spans="2:3">
      <c r="B172" s="21"/>
      <c r="C172" s="21"/>
    </row>
    <row r="173" spans="2:3">
      <c r="B173" s="21"/>
      <c r="C173" s="21"/>
    </row>
    <row r="174" spans="2:3">
      <c r="B174" s="21"/>
      <c r="C174" s="21"/>
    </row>
    <row r="175" spans="2:3">
      <c r="B175" s="21"/>
      <c r="C175" s="21"/>
    </row>
    <row r="176" spans="2:3">
      <c r="B176" s="21"/>
      <c r="C176" s="21"/>
    </row>
    <row r="177" spans="2:3">
      <c r="B177" s="21"/>
      <c r="C177" s="21"/>
    </row>
    <row r="178" spans="2:3">
      <c r="B178" s="21"/>
      <c r="C178" s="21"/>
    </row>
    <row r="179" spans="2:3">
      <c r="B179" s="21"/>
      <c r="C179" s="21"/>
    </row>
    <row r="180" spans="2:3">
      <c r="B180" s="21"/>
      <c r="C180" s="21"/>
    </row>
    <row r="181" spans="2:3">
      <c r="B181" s="21"/>
      <c r="C181" s="21"/>
    </row>
    <row r="182" spans="2:3">
      <c r="B182" s="21"/>
      <c r="C182" s="21"/>
    </row>
    <row r="183" spans="2:3">
      <c r="B183" s="21"/>
      <c r="C183" s="21"/>
    </row>
    <row r="184" spans="2:3">
      <c r="B184" s="21"/>
      <c r="C184" s="21"/>
    </row>
    <row r="185" spans="2:3">
      <c r="B185" s="21"/>
      <c r="C185" s="21"/>
    </row>
    <row r="186" spans="2:3">
      <c r="B186" s="21"/>
      <c r="C186" s="21"/>
    </row>
    <row r="187" spans="2:3">
      <c r="B187" s="21"/>
      <c r="C187" s="21"/>
    </row>
    <row r="188" spans="2:3">
      <c r="B188" s="21"/>
      <c r="C188" s="2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E24" sqref="E24"/>
    </sheetView>
  </sheetViews>
  <sheetFormatPr defaultRowHeight="15"/>
  <cols>
    <col min="1" max="1" width="20" customWidth="1"/>
    <col min="8" max="8" width="4.85546875" customWidth="1"/>
    <col min="9" max="9" width="9.7109375" customWidth="1"/>
  </cols>
  <sheetData>
    <row r="1" spans="1:11" ht="20.25" customHeight="1">
      <c r="A1" s="65" t="s">
        <v>73</v>
      </c>
    </row>
    <row r="3" spans="1:11" ht="30">
      <c r="B3" s="11" t="s">
        <v>72</v>
      </c>
      <c r="C3" s="18" t="s">
        <v>18</v>
      </c>
      <c r="D3" s="56" t="s">
        <v>11</v>
      </c>
      <c r="E3" s="56" t="s">
        <v>19</v>
      </c>
      <c r="F3" s="56" t="s">
        <v>13</v>
      </c>
      <c r="G3" s="56" t="s">
        <v>83</v>
      </c>
      <c r="H3" s="56"/>
      <c r="I3" s="56" t="s">
        <v>80</v>
      </c>
      <c r="J3" s="56" t="s">
        <v>82</v>
      </c>
      <c r="K3" s="56" t="s">
        <v>81</v>
      </c>
    </row>
    <row r="5" spans="1:11">
      <c r="A5" t="s">
        <v>74</v>
      </c>
      <c r="B5">
        <v>31</v>
      </c>
      <c r="C5">
        <v>27</v>
      </c>
      <c r="D5">
        <v>2</v>
      </c>
      <c r="E5">
        <v>4</v>
      </c>
      <c r="F5">
        <v>1</v>
      </c>
      <c r="G5">
        <f>SUM(C5:F5)</f>
        <v>34</v>
      </c>
      <c r="I5" s="64">
        <f>B5/G5*100</f>
        <v>91.17647058823529</v>
      </c>
      <c r="J5" s="64">
        <f>E5/(E5+F5)*100</f>
        <v>80</v>
      </c>
      <c r="K5" s="64">
        <f>C5/(C5+D5)*100</f>
        <v>93.103448275862064</v>
      </c>
    </row>
    <row r="6" spans="1:11">
      <c r="A6" t="s">
        <v>75</v>
      </c>
      <c r="B6">
        <v>45</v>
      </c>
      <c r="C6">
        <v>41</v>
      </c>
      <c r="D6">
        <v>11</v>
      </c>
      <c r="E6">
        <v>4</v>
      </c>
      <c r="F6">
        <v>0</v>
      </c>
      <c r="G6">
        <f t="shared" ref="G6:G10" si="0">SUM(C6:F6)</f>
        <v>56</v>
      </c>
      <c r="I6" s="64">
        <f t="shared" ref="I6:I10" si="1">B6/G6*100</f>
        <v>80.357142857142861</v>
      </c>
      <c r="J6" s="64">
        <f t="shared" ref="J6:J10" si="2">E6/(E6+F6)*100</f>
        <v>100</v>
      </c>
      <c r="K6" s="64">
        <f t="shared" ref="K6:K10" si="3">C6/(C6+D6)*100</f>
        <v>78.84615384615384</v>
      </c>
    </row>
    <row r="7" spans="1:11">
      <c r="A7" s="67" t="s">
        <v>76</v>
      </c>
      <c r="B7" s="67">
        <f>C7+E7</f>
        <v>21</v>
      </c>
      <c r="C7" s="67">
        <v>16</v>
      </c>
      <c r="D7" s="67">
        <v>8</v>
      </c>
      <c r="E7" s="67">
        <v>5</v>
      </c>
      <c r="F7" s="67">
        <v>2</v>
      </c>
      <c r="G7" s="67">
        <f t="shared" si="0"/>
        <v>31</v>
      </c>
      <c r="H7" s="67"/>
      <c r="I7" s="68">
        <f t="shared" si="1"/>
        <v>67.741935483870961</v>
      </c>
      <c r="J7" s="68">
        <f t="shared" si="2"/>
        <v>71.428571428571431</v>
      </c>
      <c r="K7" s="68">
        <f t="shared" si="3"/>
        <v>66.666666666666657</v>
      </c>
    </row>
    <row r="8" spans="1:11">
      <c r="A8" s="65" t="s">
        <v>77</v>
      </c>
      <c r="B8" s="65">
        <f>SUM(B5:B7)</f>
        <v>97</v>
      </c>
      <c r="C8" s="65">
        <f t="shared" ref="C8:F8" si="4">SUM(C5:C7)</f>
        <v>84</v>
      </c>
      <c r="D8" s="65">
        <f t="shared" si="4"/>
        <v>21</v>
      </c>
      <c r="E8" s="65">
        <f t="shared" si="4"/>
        <v>13</v>
      </c>
      <c r="F8" s="65">
        <f t="shared" si="4"/>
        <v>3</v>
      </c>
      <c r="G8" s="65">
        <f t="shared" si="0"/>
        <v>121</v>
      </c>
      <c r="H8" s="65"/>
      <c r="I8" s="66">
        <f t="shared" si="1"/>
        <v>80.165289256198349</v>
      </c>
      <c r="J8" s="66">
        <f t="shared" si="2"/>
        <v>81.25</v>
      </c>
      <c r="K8" s="66">
        <f t="shared" si="3"/>
        <v>80</v>
      </c>
    </row>
    <row r="9" spans="1:11">
      <c r="I9" s="64"/>
      <c r="J9" s="64"/>
      <c r="K9" s="64"/>
    </row>
    <row r="10" spans="1:11">
      <c r="A10" t="s">
        <v>78</v>
      </c>
      <c r="B10">
        <v>92</v>
      </c>
      <c r="C10">
        <v>88</v>
      </c>
      <c r="D10">
        <v>12</v>
      </c>
      <c r="E10">
        <v>4</v>
      </c>
      <c r="F10">
        <v>12</v>
      </c>
      <c r="G10">
        <f t="shared" si="0"/>
        <v>116</v>
      </c>
      <c r="I10" s="64">
        <f t="shared" si="1"/>
        <v>79.310344827586206</v>
      </c>
      <c r="J10" s="64">
        <f t="shared" si="2"/>
        <v>25</v>
      </c>
      <c r="K10" s="64">
        <f t="shared" si="3"/>
        <v>88</v>
      </c>
    </row>
    <row r="14" spans="1:11">
      <c r="A14" s="65" t="s">
        <v>88</v>
      </c>
    </row>
    <row r="15" spans="1:11">
      <c r="A15" t="s">
        <v>84</v>
      </c>
      <c r="B15" t="s">
        <v>86</v>
      </c>
    </row>
    <row r="16" spans="1:11">
      <c r="A16" t="s">
        <v>85</v>
      </c>
      <c r="B16" t="s">
        <v>87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Subseason 1</vt:lpstr>
      <vt:lpstr>Subseason 2</vt:lpstr>
      <vt:lpstr>Subseason 3</vt:lpstr>
      <vt:lpstr>Prev day EC</vt:lpstr>
      <vt:lpstr>Tally</vt:lpstr>
    </vt:vector>
  </TitlesOfParts>
  <Company>United States Geological Survey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Wilson</dc:creator>
  <cp:lastModifiedBy>dsfrancy</cp:lastModifiedBy>
  <cp:lastPrinted>2010-09-20T14:30:59Z</cp:lastPrinted>
  <dcterms:created xsi:type="dcterms:W3CDTF">2009-05-21T14:10:51Z</dcterms:created>
  <dcterms:modified xsi:type="dcterms:W3CDTF">2010-11-04T15:27:46Z</dcterms:modified>
</cp:coreProperties>
</file>