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5" yWindow="225" windowWidth="17400" windowHeight="10680"/>
  </bookViews>
  <sheets>
    <sheet name="Subseason 1" sheetId="1" r:id="rId1"/>
    <sheet name="Subseason 2" sheetId="6" r:id="rId2"/>
    <sheet name="TOTALS" sheetId="4" r:id="rId3"/>
    <sheet name="Prev day EC" sheetId="5" r:id="rId4"/>
  </sheets>
  <calcPr calcId="125725"/>
</workbook>
</file>

<file path=xl/calcChain.xml><?xml version="1.0" encoding="utf-8"?>
<calcChain xmlns="http://schemas.openxmlformats.org/spreadsheetml/2006/main">
  <c r="G5" i="4"/>
  <c r="T6" i="6" l="1"/>
  <c r="T7"/>
  <c r="S6"/>
  <c r="S7"/>
  <c r="R6"/>
  <c r="R7"/>
  <c r="Q6"/>
  <c r="Q7"/>
  <c r="T50"/>
  <c r="S50"/>
  <c r="R50"/>
  <c r="Q50"/>
  <c r="T49"/>
  <c r="S49"/>
  <c r="R49"/>
  <c r="Q49"/>
  <c r="T48"/>
  <c r="S48"/>
  <c r="R48"/>
  <c r="Q48"/>
  <c r="T47"/>
  <c r="S47"/>
  <c r="R47"/>
  <c r="Q47"/>
  <c r="T46"/>
  <c r="S46"/>
  <c r="R46"/>
  <c r="Q46"/>
  <c r="T45"/>
  <c r="S45"/>
  <c r="R45"/>
  <c r="Q45"/>
  <c r="T44"/>
  <c r="S44"/>
  <c r="R44"/>
  <c r="Q44"/>
  <c r="T43"/>
  <c r="S43"/>
  <c r="R43"/>
  <c r="Q43"/>
  <c r="T42"/>
  <c r="S42"/>
  <c r="R42"/>
  <c r="Q42"/>
  <c r="T41"/>
  <c r="S41"/>
  <c r="R41"/>
  <c r="Q41"/>
  <c r="T40"/>
  <c r="S40"/>
  <c r="R40"/>
  <c r="Q40"/>
  <c r="T39"/>
  <c r="S39"/>
  <c r="R39"/>
  <c r="Q39"/>
  <c r="T38"/>
  <c r="S38"/>
  <c r="R38"/>
  <c r="Q38"/>
  <c r="T37"/>
  <c r="S37"/>
  <c r="R37"/>
  <c r="Q37"/>
  <c r="T36"/>
  <c r="S36"/>
  <c r="R36"/>
  <c r="Q36"/>
  <c r="T35"/>
  <c r="S35"/>
  <c r="R35"/>
  <c r="Q35"/>
  <c r="T34"/>
  <c r="S34"/>
  <c r="R34"/>
  <c r="Q34"/>
  <c r="T33"/>
  <c r="S33"/>
  <c r="R33"/>
  <c r="Q33"/>
  <c r="T32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T23"/>
  <c r="S23"/>
  <c r="R23"/>
  <c r="Q23"/>
  <c r="T22"/>
  <c r="S22"/>
  <c r="R22"/>
  <c r="Q22"/>
  <c r="T21"/>
  <c r="S21"/>
  <c r="R21"/>
  <c r="Q21"/>
  <c r="T20"/>
  <c r="S20"/>
  <c r="R20"/>
  <c r="Q20"/>
  <c r="T19"/>
  <c r="S19"/>
  <c r="R19"/>
  <c r="Q19"/>
  <c r="T18"/>
  <c r="S18"/>
  <c r="R18"/>
  <c r="Q18"/>
  <c r="T17"/>
  <c r="S17"/>
  <c r="R17"/>
  <c r="Q17"/>
  <c r="T16"/>
  <c r="S16"/>
  <c r="R16"/>
  <c r="Q16"/>
  <c r="T15"/>
  <c r="S15"/>
  <c r="R15"/>
  <c r="Q15"/>
  <c r="T14"/>
  <c r="S14"/>
  <c r="R14"/>
  <c r="Q14"/>
  <c r="T13"/>
  <c r="S13"/>
  <c r="R13"/>
  <c r="Q13"/>
  <c r="T12"/>
  <c r="S12"/>
  <c r="R12"/>
  <c r="Q12"/>
  <c r="T11"/>
  <c r="S11"/>
  <c r="R11"/>
  <c r="Q11"/>
  <c r="T10"/>
  <c r="S10"/>
  <c r="R10"/>
  <c r="Q10"/>
  <c r="T9"/>
  <c r="T3" s="1"/>
  <c r="S9"/>
  <c r="S3" s="1"/>
  <c r="R9"/>
  <c r="R3" s="1"/>
  <c r="Q9"/>
  <c r="Q3" s="1"/>
  <c r="T8"/>
  <c r="S8"/>
  <c r="R8"/>
  <c r="Q8"/>
  <c r="T39" i="1"/>
  <c r="S39"/>
  <c r="R39"/>
  <c r="Q39"/>
  <c r="T61"/>
  <c r="T62"/>
  <c r="S61"/>
  <c r="S62"/>
  <c r="R61"/>
  <c r="R62"/>
  <c r="Q61"/>
  <c r="Q62"/>
  <c r="J8" i="5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7"/>
  <c r="J3" s="1"/>
  <c r="F8" i="4" s="1"/>
  <c r="I8" i="5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7"/>
  <c r="I3" s="1"/>
  <c r="E8" i="4" s="1"/>
  <c r="J8" s="1"/>
  <c r="H8" i="5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7"/>
  <c r="H3" s="1"/>
  <c r="D8" i="4" s="1"/>
  <c r="G8" i="5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7"/>
  <c r="G3" s="1"/>
  <c r="Q65" i="1"/>
  <c r="Q64"/>
  <c r="Q63"/>
  <c r="Q59"/>
  <c r="R59"/>
  <c r="T59"/>
  <c r="Q60"/>
  <c r="R60"/>
  <c r="S60"/>
  <c r="T60"/>
  <c r="R63"/>
  <c r="S63"/>
  <c r="T63"/>
  <c r="R64"/>
  <c r="S64"/>
  <c r="T64"/>
  <c r="R65"/>
  <c r="S65"/>
  <c r="T65"/>
  <c r="Q66"/>
  <c r="R66"/>
  <c r="S66"/>
  <c r="T66"/>
  <c r="Q67"/>
  <c r="R67"/>
  <c r="S67"/>
  <c r="T67"/>
  <c r="Q38"/>
  <c r="R38"/>
  <c r="S38"/>
  <c r="T38"/>
  <c r="S23"/>
  <c r="R31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T8"/>
  <c r="T9"/>
  <c r="T10"/>
  <c r="T11"/>
  <c r="T12"/>
  <c r="T13"/>
  <c r="T14"/>
  <c r="T15"/>
  <c r="T16"/>
  <c r="T17"/>
  <c r="T19"/>
  <c r="T20"/>
  <c r="T21"/>
  <c r="T22"/>
  <c r="T23"/>
  <c r="T24"/>
  <c r="T26"/>
  <c r="T27"/>
  <c r="T28"/>
  <c r="T29"/>
  <c r="T30"/>
  <c r="T31"/>
  <c r="T32"/>
  <c r="T33"/>
  <c r="T34"/>
  <c r="T35"/>
  <c r="T36"/>
  <c r="T37"/>
  <c r="T7"/>
  <c r="S8"/>
  <c r="S9"/>
  <c r="S10"/>
  <c r="S11"/>
  <c r="S12"/>
  <c r="S13"/>
  <c r="S14"/>
  <c r="S15"/>
  <c r="S16"/>
  <c r="S17"/>
  <c r="S18"/>
  <c r="S19"/>
  <c r="S20"/>
  <c r="S21"/>
  <c r="S22"/>
  <c r="S24"/>
  <c r="S25"/>
  <c r="S26"/>
  <c r="S27"/>
  <c r="S28"/>
  <c r="S29"/>
  <c r="S30"/>
  <c r="S31"/>
  <c r="S32"/>
  <c r="S33"/>
  <c r="S34"/>
  <c r="S35"/>
  <c r="S36"/>
  <c r="S37"/>
  <c r="S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2"/>
  <c r="R33"/>
  <c r="R34"/>
  <c r="R35"/>
  <c r="R36"/>
  <c r="R37"/>
  <c r="R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2"/>
  <c r="Q33"/>
  <c r="Q34"/>
  <c r="Q35"/>
  <c r="Q36"/>
  <c r="Q37"/>
  <c r="Q7"/>
  <c r="Q31"/>
  <c r="S59"/>
  <c r="T58"/>
  <c r="S58"/>
  <c r="R58"/>
  <c r="T57"/>
  <c r="S57"/>
  <c r="R57"/>
  <c r="T56"/>
  <c r="S56"/>
  <c r="R56"/>
  <c r="T55"/>
  <c r="S55"/>
  <c r="R55"/>
  <c r="T54"/>
  <c r="S54"/>
  <c r="R54"/>
  <c r="T53"/>
  <c r="S53"/>
  <c r="R53"/>
  <c r="T52"/>
  <c r="S52"/>
  <c r="R52"/>
  <c r="T51"/>
  <c r="S51"/>
  <c r="R51"/>
  <c r="T50"/>
  <c r="S50"/>
  <c r="R50"/>
  <c r="T49"/>
  <c r="S49"/>
  <c r="R49"/>
  <c r="T48"/>
  <c r="S48"/>
  <c r="R48"/>
  <c r="T47"/>
  <c r="S47"/>
  <c r="R47"/>
  <c r="T46"/>
  <c r="S46"/>
  <c r="R46"/>
  <c r="T45"/>
  <c r="S45"/>
  <c r="R45"/>
  <c r="T44"/>
  <c r="S44"/>
  <c r="R44"/>
  <c r="T43"/>
  <c r="S43"/>
  <c r="R43"/>
  <c r="T42"/>
  <c r="S42"/>
  <c r="R42"/>
  <c r="T41"/>
  <c r="S41"/>
  <c r="R41"/>
  <c r="T40"/>
  <c r="T3"/>
  <c r="F4" i="4"/>
  <c r="S40" i="1"/>
  <c r="S3"/>
  <c r="E4" i="4"/>
  <c r="R40" i="1"/>
  <c r="R3"/>
  <c r="D4" i="4"/>
  <c r="Q3" i="1"/>
  <c r="C4" i="4"/>
  <c r="K4"/>
  <c r="P3" i="1"/>
  <c r="B4" i="4"/>
  <c r="J4"/>
  <c r="U3" i="1"/>
  <c r="G4" i="4"/>
  <c r="I4"/>
  <c r="F6"/>
  <c r="D6"/>
  <c r="J5"/>
  <c r="E6"/>
  <c r="J6"/>
  <c r="K5"/>
  <c r="C6"/>
  <c r="K6"/>
  <c r="G6"/>
  <c r="I5"/>
  <c r="B6"/>
  <c r="I6"/>
  <c r="U3" i="6" l="1"/>
  <c r="P3"/>
  <c r="C8" i="4"/>
  <c r="K8" s="1"/>
  <c r="F3" i="5"/>
  <c r="B8" i="4" s="1"/>
  <c r="K3" i="5"/>
  <c r="G8" i="4" s="1"/>
  <c r="I8" l="1"/>
</calcChain>
</file>

<file path=xl/sharedStrings.xml><?xml version="1.0" encoding="utf-8"?>
<sst xmlns="http://schemas.openxmlformats.org/spreadsheetml/2006/main" count="125" uniqueCount="61">
  <si>
    <t>Date</t>
  </si>
  <si>
    <t>Time</t>
  </si>
  <si>
    <t>Radar Rain</t>
  </si>
  <si>
    <t>Hopkins Rain</t>
  </si>
  <si>
    <t>Turbidity</t>
  </si>
  <si>
    <t>Model</t>
  </si>
  <si>
    <t>Ours</t>
  </si>
  <si>
    <t>Average  E. coli</t>
  </si>
  <si>
    <t>W E.coli</t>
  </si>
  <si>
    <t>C  E.coli</t>
  </si>
  <si>
    <t>Notes</t>
  </si>
  <si>
    <t>Total</t>
  </si>
  <si>
    <t>CNE</t>
  </si>
  <si>
    <t>False +</t>
  </si>
  <si>
    <t>CE</t>
  </si>
  <si>
    <t>False -</t>
  </si>
  <si>
    <t>Correct</t>
  </si>
  <si>
    <t>Totals</t>
  </si>
  <si>
    <t>Probability</t>
  </si>
  <si>
    <t>Model:</t>
  </si>
  <si>
    <t>Correct -</t>
  </si>
  <si>
    <t>Correct +</t>
  </si>
  <si>
    <t>Check</t>
  </si>
  <si>
    <t>Subseason</t>
  </si>
  <si>
    <t>TOTAL</t>
  </si>
  <si>
    <t>% correct</t>
  </si>
  <si>
    <t>Sensi</t>
  </si>
  <si>
    <t>Spec</t>
  </si>
  <si>
    <t>E. coli</t>
  </si>
  <si>
    <t>Prev Day EC</t>
  </si>
  <si>
    <t>Enterococci (composite)</t>
  </si>
  <si>
    <t>Wave ht</t>
  </si>
  <si>
    <t xml:space="preserve">Theirs </t>
  </si>
  <si>
    <t>Prob</t>
  </si>
  <si>
    <t>Average</t>
  </si>
  <si>
    <t>Prev days EC</t>
  </si>
  <si>
    <t>HUNTINGTON 2010</t>
  </si>
  <si>
    <t>SUBSEASON 1 -- Log turbidity, wave height, radar6cell-24, day of the year (threshold = 23)</t>
  </si>
  <si>
    <t>SUBSEASON 2 -- Log turbidity, radar6cell-24,  (threshold = 32)</t>
  </si>
  <si>
    <t>SEASON TOTALS -- HUNTINGTON 2010</t>
  </si>
  <si>
    <t>NS</t>
  </si>
  <si>
    <t>E495</t>
  </si>
  <si>
    <t>E13</t>
  </si>
  <si>
    <t>E16</t>
  </si>
  <si>
    <t>E24</t>
  </si>
  <si>
    <t>E21</t>
  </si>
  <si>
    <t>E82</t>
  </si>
  <si>
    <t xml:space="preserve">              E128</t>
  </si>
  <si>
    <t>E89</t>
  </si>
  <si>
    <t>E14</t>
  </si>
  <si>
    <t>E12</t>
  </si>
  <si>
    <t>3--6</t>
  </si>
  <si>
    <t>&lt;1</t>
  </si>
  <si>
    <t>E454</t>
  </si>
  <si>
    <t>E30</t>
  </si>
  <si>
    <t>E54</t>
  </si>
  <si>
    <t>n/a</t>
  </si>
  <si>
    <t>E59</t>
  </si>
  <si>
    <t>E86</t>
  </si>
  <si>
    <t>E410</t>
  </si>
  <si>
    <t>E31</t>
  </si>
</sst>
</file>

<file path=xl/styles.xml><?xml version="1.0" encoding="utf-8"?>
<styleSheet xmlns="http://schemas.openxmlformats.org/spreadsheetml/2006/main">
  <numFmts count="3">
    <numFmt numFmtId="164" formatCode="[$-409]d\-mmm;@"/>
    <numFmt numFmtId="165" formatCode="0.0"/>
    <numFmt numFmtId="166" formatCode="0.0%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4" fillId="0" borderId="0" xfId="0" applyFont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Border="1"/>
    <xf numFmtId="165" fontId="4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166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 applyFill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65" fontId="0" fillId="0" borderId="0" xfId="0" applyNumberFormat="1" applyBorder="1" applyAlignment="1">
      <alignment horizontal="right"/>
    </xf>
    <xf numFmtId="0" fontId="3" fillId="0" borderId="0" xfId="0" applyFont="1" applyBorder="1"/>
    <xf numFmtId="16" fontId="0" fillId="0" borderId="0" xfId="0" applyNumberFormat="1" applyFill="1"/>
    <xf numFmtId="165" fontId="0" fillId="0" borderId="0" xfId="0" applyNumberFormat="1" applyFill="1" applyAlignment="1">
      <alignment horizontal="right"/>
    </xf>
    <xf numFmtId="165" fontId="0" fillId="0" borderId="1" xfId="0" applyNumberFormat="1" applyBorder="1" applyAlignment="1">
      <alignment horizontal="right"/>
    </xf>
    <xf numFmtId="0" fontId="6" fillId="0" borderId="0" xfId="0" applyFont="1" applyBorder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Border="1"/>
    <xf numFmtId="16" fontId="0" fillId="0" borderId="0" xfId="0" applyNumberFormat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164" fontId="4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horizontal="right"/>
    </xf>
    <xf numFmtId="166" fontId="3" fillId="0" borderId="0" xfId="0" applyNumberFormat="1" applyFont="1"/>
    <xf numFmtId="0" fontId="0" fillId="0" borderId="4" xfId="0" applyBorder="1"/>
    <xf numFmtId="166" fontId="0" fillId="0" borderId="4" xfId="0" applyNumberFormat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8"/>
  <sheetViews>
    <sheetView tabSelected="1" workbookViewId="0">
      <selection activeCell="N30" sqref="N30"/>
    </sheetView>
  </sheetViews>
  <sheetFormatPr defaultRowHeight="15"/>
  <cols>
    <col min="1" max="1" width="8.28515625" customWidth="1"/>
    <col min="2" max="2" width="6" customWidth="1"/>
    <col min="3" max="3" width="7.85546875" style="10" customWidth="1"/>
    <col min="4" max="4" width="6.42578125" customWidth="1"/>
    <col min="5" max="5" width="7.85546875" customWidth="1"/>
    <col min="7" max="7" width="10.85546875" customWidth="1"/>
    <col min="8" max="8" width="6.7109375" customWidth="1"/>
    <col min="9" max="9" width="6.42578125" customWidth="1"/>
    <col min="10" max="10" width="9" customWidth="1"/>
    <col min="11" max="11" width="6.42578125" customWidth="1"/>
    <col min="12" max="12" width="5.42578125" customWidth="1"/>
    <col min="13" max="13" width="5.7109375" customWidth="1"/>
    <col min="14" max="14" width="15" style="51" customWidth="1"/>
    <col min="15" max="15" width="3.5703125" style="1" customWidth="1"/>
    <col min="16" max="17" width="8.85546875" style="9" customWidth="1"/>
    <col min="18" max="18" width="8" style="9" customWidth="1"/>
    <col min="19" max="19" width="7.42578125" style="9" customWidth="1"/>
    <col min="20" max="20" width="7.7109375" style="9" customWidth="1"/>
    <col min="21" max="21" width="8.85546875" style="9" customWidth="1"/>
  </cols>
  <sheetData>
    <row r="1" spans="1:21" s="1" customFormat="1" ht="18" customHeight="1">
      <c r="A1" s="44" t="s">
        <v>36</v>
      </c>
      <c r="C1" s="39"/>
      <c r="N1" s="51"/>
      <c r="P1" s="18" t="s">
        <v>11</v>
      </c>
      <c r="Q1" s="18" t="s">
        <v>12</v>
      </c>
      <c r="R1" s="71" t="s">
        <v>13</v>
      </c>
      <c r="S1" s="18" t="s">
        <v>14</v>
      </c>
      <c r="T1" s="72" t="s">
        <v>15</v>
      </c>
      <c r="U1" s="18" t="s">
        <v>11</v>
      </c>
    </row>
    <row r="2" spans="1:21" s="32" customFormat="1" ht="15" customHeight="1">
      <c r="A2" s="1"/>
      <c r="B2" s="1"/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51"/>
      <c r="P2" s="18" t="s">
        <v>16</v>
      </c>
      <c r="Q2" s="18" t="s">
        <v>17</v>
      </c>
      <c r="R2" s="18"/>
      <c r="S2" s="18"/>
      <c r="T2" s="18"/>
      <c r="U2" s="18"/>
    </row>
    <row r="3" spans="1:21" s="32" customFormat="1" ht="15.75" customHeight="1" thickBot="1">
      <c r="A3" s="40" t="s">
        <v>37</v>
      </c>
      <c r="B3" s="11"/>
      <c r="C3" s="43"/>
      <c r="D3" s="11"/>
      <c r="E3" s="11"/>
      <c r="F3" s="11"/>
      <c r="G3" s="11"/>
      <c r="H3" s="11"/>
      <c r="I3" s="11"/>
      <c r="J3" s="11"/>
      <c r="K3" s="11" t="s">
        <v>5</v>
      </c>
      <c r="L3" s="11"/>
      <c r="M3" s="11"/>
      <c r="N3" s="51"/>
      <c r="P3" s="19">
        <f>Q3+S3</f>
        <v>45</v>
      </c>
      <c r="Q3" s="19">
        <f>SUM(Q7:Q81)</f>
        <v>43</v>
      </c>
      <c r="R3" s="19">
        <f>SUM(R7:R81)</f>
        <v>3</v>
      </c>
      <c r="S3" s="19">
        <f>SUM(S7:S81)</f>
        <v>2</v>
      </c>
      <c r="T3" s="19">
        <f>SUM(T7:T81)</f>
        <v>4</v>
      </c>
      <c r="U3" s="19">
        <f>SUM(Q3:T3)</f>
        <v>52</v>
      </c>
    </row>
    <row r="4" spans="1:21" s="5" customFormat="1" ht="25.5" customHeight="1">
      <c r="A4" s="33" t="s">
        <v>0</v>
      </c>
      <c r="B4" s="32" t="s">
        <v>1</v>
      </c>
      <c r="C4" s="32" t="s">
        <v>31</v>
      </c>
      <c r="D4" s="37" t="s">
        <v>2</v>
      </c>
      <c r="E4" s="37" t="s">
        <v>3</v>
      </c>
      <c r="F4" s="32" t="s">
        <v>4</v>
      </c>
      <c r="G4" s="37" t="s">
        <v>30</v>
      </c>
      <c r="H4" s="27" t="s">
        <v>8</v>
      </c>
      <c r="I4" s="27" t="s">
        <v>9</v>
      </c>
      <c r="J4" s="38" t="s">
        <v>7</v>
      </c>
      <c r="K4" s="32" t="s">
        <v>32</v>
      </c>
      <c r="L4" s="32" t="s">
        <v>6</v>
      </c>
      <c r="M4" s="32" t="s">
        <v>22</v>
      </c>
      <c r="N4" s="52" t="s">
        <v>10</v>
      </c>
      <c r="P4" s="19" t="s">
        <v>33</v>
      </c>
      <c r="Q4" s="20"/>
      <c r="R4" s="19"/>
      <c r="S4" s="19"/>
      <c r="T4" s="19"/>
      <c r="U4" s="19"/>
    </row>
    <row r="5" spans="1:21" s="15" customFormat="1" ht="14.25" customHeight="1" thickBot="1">
      <c r="A5" s="34"/>
      <c r="B5" s="35"/>
      <c r="C5" s="17"/>
      <c r="D5" s="30"/>
      <c r="E5" s="30"/>
      <c r="F5" s="35"/>
      <c r="G5" s="30"/>
      <c r="H5" s="28"/>
      <c r="I5" s="29"/>
      <c r="J5" s="31"/>
      <c r="K5" s="30"/>
      <c r="L5" s="30"/>
      <c r="M5" s="35"/>
      <c r="N5" s="52"/>
      <c r="O5" s="14"/>
      <c r="P5" s="21">
        <v>23</v>
      </c>
      <c r="Q5" s="22" t="s">
        <v>19</v>
      </c>
      <c r="R5" s="22"/>
      <c r="S5" s="22"/>
      <c r="T5" s="22"/>
      <c r="U5" s="21"/>
    </row>
    <row r="6" spans="1:21">
      <c r="A6" s="2">
        <v>40321</v>
      </c>
      <c r="C6"/>
      <c r="E6">
        <v>0.2</v>
      </c>
      <c r="G6" s="3"/>
      <c r="H6" s="3"/>
      <c r="I6" s="3"/>
      <c r="J6" s="3"/>
      <c r="N6" s="53"/>
      <c r="P6" s="8"/>
      <c r="Q6" s="18" t="s">
        <v>20</v>
      </c>
      <c r="R6" s="19" t="s">
        <v>13</v>
      </c>
      <c r="S6" s="19" t="s">
        <v>21</v>
      </c>
      <c r="T6" s="19" t="s">
        <v>15</v>
      </c>
      <c r="U6" s="7"/>
    </row>
    <row r="7" spans="1:21">
      <c r="A7" s="2">
        <v>40322</v>
      </c>
      <c r="B7">
        <v>822</v>
      </c>
      <c r="C7">
        <v>0.1</v>
      </c>
      <c r="E7">
        <v>0</v>
      </c>
      <c r="F7">
        <v>5.7</v>
      </c>
      <c r="G7" s="3">
        <v>3</v>
      </c>
      <c r="H7" s="3" t="s">
        <v>42</v>
      </c>
      <c r="I7" s="3" t="s">
        <v>43</v>
      </c>
      <c r="J7" s="46">
        <v>15</v>
      </c>
      <c r="K7">
        <v>1.3</v>
      </c>
      <c r="L7">
        <v>1.3</v>
      </c>
      <c r="N7" s="53"/>
      <c r="P7" s="7"/>
      <c r="Q7" s="8">
        <f>IF(J7&gt;0,IF(AND($J7&lt;235,K7&lt;$P$5),1,0),0)</f>
        <v>1</v>
      </c>
      <c r="R7" s="8">
        <f>IF(J7&gt;0,IF(AND($J7&lt;235,K7&gt;=$P$5),1,0),0)</f>
        <v>0</v>
      </c>
      <c r="S7" s="8">
        <f>IF(J7&gt;0,IF(AND($J7&gt;=235,K7&gt;=$P$5),1,0),0)</f>
        <v>0</v>
      </c>
      <c r="T7" s="8">
        <f>IF(J7&gt;0,IF(AND($J7&gt;=235,K7&lt;$P$5),1,0),0)</f>
        <v>0</v>
      </c>
      <c r="U7" s="7"/>
    </row>
    <row r="8" spans="1:21">
      <c r="A8" s="2">
        <v>40323</v>
      </c>
      <c r="B8">
        <v>822</v>
      </c>
      <c r="C8">
        <v>0.2</v>
      </c>
      <c r="E8">
        <v>0</v>
      </c>
      <c r="F8">
        <v>12.8</v>
      </c>
      <c r="G8" s="3">
        <v>8</v>
      </c>
      <c r="H8" s="3" t="s">
        <v>43</v>
      </c>
      <c r="I8" s="3" t="s">
        <v>42</v>
      </c>
      <c r="J8" s="46">
        <v>15</v>
      </c>
      <c r="K8">
        <v>1.8</v>
      </c>
      <c r="L8">
        <v>1.9</v>
      </c>
      <c r="N8" s="53"/>
      <c r="P8" s="7"/>
      <c r="Q8" s="8">
        <f t="shared" ref="Q8:Q39" si="0">IF(J8&gt;0,IF(AND($J8&lt;235,K8&lt;$P$5),1,0),0)</f>
        <v>1</v>
      </c>
      <c r="R8" s="8">
        <f t="shared" ref="R8:R39" si="1">IF(J8&gt;0,IF(AND($J8&lt;235,K8&gt;=$P$5),1,0),0)</f>
        <v>0</v>
      </c>
      <c r="S8" s="8">
        <f t="shared" ref="S8:S39" si="2">IF(J8&gt;0,IF(AND($J8&gt;=235,K8&gt;=$P$5),1,0),0)</f>
        <v>0</v>
      </c>
      <c r="T8" s="8">
        <f t="shared" ref="T8:T37" si="3">IF(J8&gt;0,IF(AND($J8&gt;=235,K8&lt;$P$5),1,0),0)</f>
        <v>0</v>
      </c>
      <c r="U8" s="7"/>
    </row>
    <row r="9" spans="1:21">
      <c r="A9" s="2">
        <v>40324</v>
      </c>
      <c r="B9">
        <v>823</v>
      </c>
      <c r="C9">
        <v>0.1</v>
      </c>
      <c r="E9">
        <v>0</v>
      </c>
      <c r="F9">
        <v>3.5</v>
      </c>
      <c r="G9" s="3"/>
      <c r="H9" s="3">
        <v>9</v>
      </c>
      <c r="I9" s="3">
        <v>3</v>
      </c>
      <c r="J9" s="46">
        <v>6</v>
      </c>
      <c r="K9">
        <v>0.8</v>
      </c>
      <c r="L9">
        <v>0.8</v>
      </c>
      <c r="N9" s="53"/>
      <c r="Q9" s="8">
        <f t="shared" si="0"/>
        <v>1</v>
      </c>
      <c r="R9" s="8">
        <f t="shared" si="1"/>
        <v>0</v>
      </c>
      <c r="S9" s="8">
        <f t="shared" si="2"/>
        <v>0</v>
      </c>
      <c r="T9" s="8">
        <f t="shared" si="3"/>
        <v>0</v>
      </c>
    </row>
    <row r="10" spans="1:21">
      <c r="A10" s="2">
        <v>40325</v>
      </c>
      <c r="B10">
        <v>820</v>
      </c>
      <c r="C10">
        <v>0</v>
      </c>
      <c r="E10">
        <v>0</v>
      </c>
      <c r="F10">
        <v>2.78</v>
      </c>
      <c r="G10" s="3"/>
      <c r="H10" s="3"/>
      <c r="I10" s="3"/>
      <c r="J10" s="46">
        <v>7</v>
      </c>
      <c r="K10">
        <v>0.6</v>
      </c>
      <c r="L10">
        <v>0.6</v>
      </c>
      <c r="N10" s="53"/>
      <c r="Q10" s="8">
        <f t="shared" si="0"/>
        <v>1</v>
      </c>
      <c r="R10" s="8">
        <f t="shared" si="1"/>
        <v>0</v>
      </c>
      <c r="S10" s="8">
        <f t="shared" si="2"/>
        <v>0</v>
      </c>
      <c r="T10" s="8">
        <f t="shared" si="3"/>
        <v>0</v>
      </c>
    </row>
    <row r="11" spans="1:21">
      <c r="A11" s="64">
        <v>40326</v>
      </c>
      <c r="B11" s="65">
        <v>825</v>
      </c>
      <c r="C11" s="65">
        <v>1.5</v>
      </c>
      <c r="D11" s="65"/>
      <c r="E11" s="65">
        <v>0</v>
      </c>
      <c r="F11" s="65">
        <v>17.7</v>
      </c>
      <c r="G11" s="66"/>
      <c r="H11" s="66">
        <v>277</v>
      </c>
      <c r="I11" s="66">
        <v>270</v>
      </c>
      <c r="J11" s="67">
        <v>274</v>
      </c>
      <c r="K11" s="65">
        <v>9.4</v>
      </c>
      <c r="L11" s="65">
        <v>9.4</v>
      </c>
      <c r="N11" s="53"/>
      <c r="Q11" s="8">
        <f t="shared" si="0"/>
        <v>0</v>
      </c>
      <c r="R11" s="8">
        <f t="shared" si="1"/>
        <v>0</v>
      </c>
      <c r="S11" s="8">
        <f t="shared" si="2"/>
        <v>0</v>
      </c>
      <c r="T11" s="8">
        <f t="shared" si="3"/>
        <v>1</v>
      </c>
    </row>
    <row r="12" spans="1:21">
      <c r="A12" s="2">
        <v>40327</v>
      </c>
      <c r="B12">
        <v>819</v>
      </c>
      <c r="C12">
        <v>0.5</v>
      </c>
      <c r="D12">
        <v>0</v>
      </c>
      <c r="E12">
        <v>0</v>
      </c>
      <c r="F12">
        <v>7.25</v>
      </c>
      <c r="G12" s="3"/>
      <c r="H12" s="3">
        <v>64</v>
      </c>
      <c r="I12" s="3">
        <v>36</v>
      </c>
      <c r="J12" s="46">
        <v>50</v>
      </c>
      <c r="K12">
        <v>1.3</v>
      </c>
      <c r="L12">
        <v>1.3</v>
      </c>
      <c r="N12" s="53"/>
      <c r="Q12" s="8">
        <f t="shared" si="0"/>
        <v>1</v>
      </c>
      <c r="R12" s="8">
        <f t="shared" si="1"/>
        <v>0</v>
      </c>
      <c r="S12" s="8">
        <f t="shared" si="2"/>
        <v>0</v>
      </c>
      <c r="T12" s="8">
        <f t="shared" si="3"/>
        <v>0</v>
      </c>
    </row>
    <row r="13" spans="1:21">
      <c r="A13" s="2">
        <v>40328</v>
      </c>
      <c r="B13">
        <v>821</v>
      </c>
      <c r="C13">
        <v>0.4</v>
      </c>
      <c r="D13">
        <v>0</v>
      </c>
      <c r="E13">
        <v>0</v>
      </c>
      <c r="F13">
        <v>3.63</v>
      </c>
      <c r="G13" s="3"/>
      <c r="H13" s="3">
        <v>13</v>
      </c>
      <c r="I13" s="3">
        <v>10</v>
      </c>
      <c r="J13" s="46">
        <v>12</v>
      </c>
      <c r="K13">
        <v>0.8</v>
      </c>
      <c r="L13">
        <v>0.8</v>
      </c>
      <c r="N13" s="53"/>
      <c r="Q13" s="8">
        <f t="shared" si="0"/>
        <v>1</v>
      </c>
      <c r="R13" s="8">
        <f t="shared" si="1"/>
        <v>0</v>
      </c>
      <c r="S13" s="8">
        <f t="shared" si="2"/>
        <v>0</v>
      </c>
      <c r="T13" s="8">
        <f t="shared" si="3"/>
        <v>0</v>
      </c>
    </row>
    <row r="14" spans="1:21">
      <c r="A14" s="2">
        <v>40329</v>
      </c>
      <c r="B14">
        <v>814</v>
      </c>
      <c r="C14">
        <v>0.1</v>
      </c>
      <c r="D14">
        <v>0</v>
      </c>
      <c r="E14">
        <v>0</v>
      </c>
      <c r="F14">
        <v>3.88</v>
      </c>
      <c r="G14" s="3"/>
      <c r="H14" s="3">
        <v>6</v>
      </c>
      <c r="I14" s="3">
        <v>12</v>
      </c>
      <c r="J14" s="46">
        <v>9</v>
      </c>
      <c r="K14">
        <v>0.8</v>
      </c>
      <c r="L14">
        <v>0.5</v>
      </c>
      <c r="N14" s="53"/>
      <c r="Q14" s="8">
        <f t="shared" si="0"/>
        <v>1</v>
      </c>
      <c r="R14" s="8">
        <f t="shared" si="1"/>
        <v>0</v>
      </c>
      <c r="S14" s="8">
        <f t="shared" si="2"/>
        <v>0</v>
      </c>
      <c r="T14" s="8">
        <f t="shared" si="3"/>
        <v>0</v>
      </c>
    </row>
    <row r="15" spans="1:21">
      <c r="A15" s="2">
        <v>40330</v>
      </c>
      <c r="B15">
        <v>817</v>
      </c>
      <c r="C15">
        <v>0.5</v>
      </c>
      <c r="D15">
        <v>3.17</v>
      </c>
      <c r="E15">
        <v>1.1599999999999999</v>
      </c>
      <c r="F15">
        <v>4.3499999999999996</v>
      </c>
      <c r="G15" s="3"/>
      <c r="H15" s="3">
        <v>49</v>
      </c>
      <c r="I15" s="3">
        <v>60</v>
      </c>
      <c r="J15" s="46">
        <v>55</v>
      </c>
      <c r="K15">
        <v>14.6</v>
      </c>
      <c r="L15">
        <v>14.6</v>
      </c>
      <c r="N15" s="53"/>
      <c r="Q15" s="8">
        <f t="shared" si="0"/>
        <v>1</v>
      </c>
      <c r="R15" s="8">
        <f t="shared" si="1"/>
        <v>0</v>
      </c>
      <c r="S15" s="8">
        <f t="shared" si="2"/>
        <v>0</v>
      </c>
      <c r="T15" s="8">
        <f t="shared" si="3"/>
        <v>0</v>
      </c>
    </row>
    <row r="16" spans="1:21">
      <c r="A16" s="2">
        <v>40331</v>
      </c>
      <c r="B16">
        <v>820</v>
      </c>
      <c r="C16">
        <v>0</v>
      </c>
      <c r="D16">
        <v>0</v>
      </c>
      <c r="E16">
        <v>0</v>
      </c>
      <c r="F16">
        <v>2.6</v>
      </c>
      <c r="G16" s="3"/>
      <c r="H16" s="3" t="s">
        <v>44</v>
      </c>
      <c r="I16" s="3" t="s">
        <v>45</v>
      </c>
      <c r="J16" s="46">
        <v>23</v>
      </c>
      <c r="K16">
        <v>0.4</v>
      </c>
      <c r="L16">
        <v>0.4</v>
      </c>
      <c r="N16" s="53"/>
      <c r="Q16" s="8">
        <f t="shared" si="0"/>
        <v>1</v>
      </c>
      <c r="R16" s="36">
        <f t="shared" si="1"/>
        <v>0</v>
      </c>
      <c r="S16" s="36">
        <f t="shared" si="2"/>
        <v>0</v>
      </c>
      <c r="T16" s="36">
        <f t="shared" si="3"/>
        <v>0</v>
      </c>
    </row>
    <row r="17" spans="1:20">
      <c r="A17" s="2">
        <v>40332</v>
      </c>
      <c r="B17">
        <v>821</v>
      </c>
      <c r="C17">
        <v>0.2</v>
      </c>
      <c r="D17">
        <v>0.19</v>
      </c>
      <c r="E17">
        <v>0.08</v>
      </c>
      <c r="F17">
        <v>2.85</v>
      </c>
      <c r="G17" s="3">
        <v>11</v>
      </c>
      <c r="H17" s="3">
        <v>56</v>
      </c>
      <c r="I17" s="3">
        <v>29</v>
      </c>
      <c r="J17" s="46">
        <v>43</v>
      </c>
      <c r="K17">
        <v>0.7</v>
      </c>
      <c r="L17">
        <v>0.7</v>
      </c>
      <c r="N17" s="53"/>
      <c r="Q17" s="8">
        <f t="shared" si="0"/>
        <v>1</v>
      </c>
      <c r="R17" s="36">
        <f t="shared" si="1"/>
        <v>0</v>
      </c>
      <c r="S17" s="36">
        <f t="shared" si="2"/>
        <v>0</v>
      </c>
      <c r="T17" s="36">
        <f t="shared" si="3"/>
        <v>0</v>
      </c>
    </row>
    <row r="18" spans="1:20">
      <c r="A18" s="2">
        <v>40333</v>
      </c>
      <c r="B18">
        <v>828</v>
      </c>
      <c r="C18">
        <v>0.5</v>
      </c>
      <c r="D18">
        <v>0</v>
      </c>
      <c r="E18">
        <v>0</v>
      </c>
      <c r="F18">
        <v>4.2</v>
      </c>
      <c r="G18" s="3"/>
      <c r="H18" s="3"/>
      <c r="I18" s="3"/>
      <c r="J18" s="46" t="s">
        <v>40</v>
      </c>
      <c r="K18">
        <v>1.1000000000000001</v>
      </c>
      <c r="L18">
        <v>1.1000000000000001</v>
      </c>
      <c r="N18" s="53"/>
      <c r="Q18" s="8">
        <f t="shared" si="0"/>
        <v>0</v>
      </c>
      <c r="R18" s="36">
        <f t="shared" si="1"/>
        <v>0</v>
      </c>
      <c r="S18" s="36">
        <f t="shared" si="2"/>
        <v>0</v>
      </c>
      <c r="T18" s="36">
        <v>0</v>
      </c>
    </row>
    <row r="19" spans="1:20">
      <c r="A19" s="2">
        <v>40334</v>
      </c>
      <c r="B19">
        <v>821</v>
      </c>
      <c r="C19">
        <v>0.1</v>
      </c>
      <c r="D19">
        <v>0.31</v>
      </c>
      <c r="E19">
        <v>0</v>
      </c>
      <c r="F19">
        <v>6.8</v>
      </c>
      <c r="G19" s="3"/>
      <c r="H19" s="3">
        <v>220</v>
      </c>
      <c r="I19" s="3">
        <v>23</v>
      </c>
      <c r="J19" s="46">
        <v>121.5</v>
      </c>
      <c r="K19">
        <v>1.2</v>
      </c>
      <c r="L19">
        <v>1.2</v>
      </c>
      <c r="N19" s="53"/>
      <c r="Q19" s="8">
        <f t="shared" si="0"/>
        <v>1</v>
      </c>
      <c r="R19" s="36">
        <f t="shared" si="1"/>
        <v>0</v>
      </c>
      <c r="S19" s="36">
        <f t="shared" si="2"/>
        <v>0</v>
      </c>
      <c r="T19" s="36">
        <f t="shared" si="3"/>
        <v>0</v>
      </c>
    </row>
    <row r="20" spans="1:20">
      <c r="A20" s="2">
        <v>40335</v>
      </c>
      <c r="B20">
        <v>827</v>
      </c>
      <c r="C20">
        <v>2</v>
      </c>
      <c r="D20">
        <v>3.25</v>
      </c>
      <c r="E20">
        <v>0.73</v>
      </c>
      <c r="F20">
        <v>31.23</v>
      </c>
      <c r="G20" s="3"/>
      <c r="H20" s="3">
        <v>1700</v>
      </c>
      <c r="I20" s="3">
        <v>1130</v>
      </c>
      <c r="J20" s="46">
        <v>1415</v>
      </c>
      <c r="K20">
        <v>64.099999999999994</v>
      </c>
      <c r="L20">
        <v>64.099999999999994</v>
      </c>
      <c r="N20" s="53"/>
      <c r="Q20" s="8">
        <f t="shared" si="0"/>
        <v>0</v>
      </c>
      <c r="R20" s="36">
        <f t="shared" si="1"/>
        <v>0</v>
      </c>
      <c r="S20" s="36">
        <f t="shared" si="2"/>
        <v>1</v>
      </c>
      <c r="T20" s="36">
        <f t="shared" si="3"/>
        <v>0</v>
      </c>
    </row>
    <row r="21" spans="1:20">
      <c r="A21" s="2">
        <v>40336</v>
      </c>
      <c r="B21">
        <v>824</v>
      </c>
      <c r="C21">
        <v>2</v>
      </c>
      <c r="D21">
        <v>0.68</v>
      </c>
      <c r="E21">
        <v>0.27</v>
      </c>
      <c r="F21">
        <v>36.35</v>
      </c>
      <c r="G21" s="3" t="s">
        <v>41</v>
      </c>
      <c r="H21" s="3">
        <v>560</v>
      </c>
      <c r="I21" s="3">
        <v>388</v>
      </c>
      <c r="J21" s="46">
        <v>474</v>
      </c>
      <c r="K21">
        <v>27.4</v>
      </c>
      <c r="L21">
        <v>27.4</v>
      </c>
      <c r="N21" s="53"/>
      <c r="Q21" s="8">
        <f t="shared" si="0"/>
        <v>0</v>
      </c>
      <c r="R21" s="8">
        <f t="shared" si="1"/>
        <v>0</v>
      </c>
      <c r="S21" s="8">
        <f t="shared" si="2"/>
        <v>1</v>
      </c>
      <c r="T21" s="8">
        <f t="shared" si="3"/>
        <v>0</v>
      </c>
    </row>
    <row r="22" spans="1:20">
      <c r="A22" s="2">
        <v>40337</v>
      </c>
      <c r="B22">
        <v>818</v>
      </c>
      <c r="C22">
        <v>0.7</v>
      </c>
      <c r="D22">
        <v>0</v>
      </c>
      <c r="E22">
        <v>0</v>
      </c>
      <c r="F22">
        <v>21.73</v>
      </c>
      <c r="G22" s="3"/>
      <c r="H22" s="3">
        <v>155</v>
      </c>
      <c r="I22" s="3">
        <v>100</v>
      </c>
      <c r="J22" s="46">
        <v>128</v>
      </c>
      <c r="K22">
        <v>4.2</v>
      </c>
      <c r="L22">
        <v>4.2</v>
      </c>
      <c r="N22" s="53"/>
      <c r="Q22" s="8">
        <f t="shared" si="0"/>
        <v>1</v>
      </c>
      <c r="R22" s="8">
        <f t="shared" si="1"/>
        <v>0</v>
      </c>
      <c r="S22" s="8">
        <f t="shared" si="2"/>
        <v>0</v>
      </c>
      <c r="T22" s="8">
        <f t="shared" si="3"/>
        <v>0</v>
      </c>
    </row>
    <row r="23" spans="1:20">
      <c r="A23" s="2">
        <v>40338</v>
      </c>
      <c r="B23">
        <v>818</v>
      </c>
      <c r="C23">
        <v>0.1</v>
      </c>
      <c r="D23">
        <v>0.03</v>
      </c>
      <c r="E23">
        <v>0.03</v>
      </c>
      <c r="F23">
        <v>9.5500000000000007</v>
      </c>
      <c r="G23" s="3">
        <v>29</v>
      </c>
      <c r="H23" s="3">
        <v>46</v>
      </c>
      <c r="I23" s="3">
        <v>27</v>
      </c>
      <c r="J23" s="46">
        <v>36.5</v>
      </c>
      <c r="K23">
        <v>1.3</v>
      </c>
      <c r="L23">
        <v>1.3</v>
      </c>
      <c r="N23" s="53"/>
      <c r="Q23" s="8">
        <f t="shared" si="0"/>
        <v>1</v>
      </c>
      <c r="R23" s="8">
        <f t="shared" si="1"/>
        <v>0</v>
      </c>
      <c r="S23" s="8">
        <f t="shared" si="2"/>
        <v>0</v>
      </c>
      <c r="T23" s="8">
        <f t="shared" si="3"/>
        <v>0</v>
      </c>
    </row>
    <row r="24" spans="1:20">
      <c r="A24" s="2">
        <v>40339</v>
      </c>
      <c r="B24">
        <v>837</v>
      </c>
      <c r="C24">
        <v>0.3</v>
      </c>
      <c r="D24">
        <v>0.09</v>
      </c>
      <c r="E24">
        <v>0.44</v>
      </c>
      <c r="F24">
        <v>8.75</v>
      </c>
      <c r="G24" s="3">
        <v>32</v>
      </c>
      <c r="H24" s="3">
        <v>11</v>
      </c>
      <c r="I24" s="3">
        <v>39</v>
      </c>
      <c r="J24" s="46">
        <v>25</v>
      </c>
      <c r="K24">
        <v>1.7</v>
      </c>
      <c r="L24">
        <v>1.7</v>
      </c>
      <c r="N24" s="53"/>
      <c r="Q24" s="8">
        <f t="shared" si="0"/>
        <v>1</v>
      </c>
      <c r="R24" s="8">
        <f t="shared" si="1"/>
        <v>0</v>
      </c>
      <c r="S24" s="8">
        <f t="shared" si="2"/>
        <v>0</v>
      </c>
      <c r="T24" s="8">
        <f t="shared" si="3"/>
        <v>0</v>
      </c>
    </row>
    <row r="25" spans="1:20">
      <c r="A25" s="2">
        <v>40340</v>
      </c>
      <c r="B25">
        <v>819</v>
      </c>
      <c r="C25">
        <v>0.3</v>
      </c>
      <c r="D25">
        <v>0</v>
      </c>
      <c r="E25">
        <v>0</v>
      </c>
      <c r="F25">
        <v>6.08</v>
      </c>
      <c r="G25" s="3"/>
      <c r="H25" s="3"/>
      <c r="I25" s="3"/>
      <c r="J25" s="46" t="s">
        <v>40</v>
      </c>
      <c r="K25">
        <v>1.3</v>
      </c>
      <c r="L25">
        <v>1.3</v>
      </c>
      <c r="N25" s="53"/>
      <c r="Q25" s="8">
        <f t="shared" si="0"/>
        <v>0</v>
      </c>
      <c r="R25" s="8">
        <f t="shared" si="1"/>
        <v>0</v>
      </c>
      <c r="S25" s="8">
        <f t="shared" si="2"/>
        <v>0</v>
      </c>
      <c r="T25" s="8">
        <v>0</v>
      </c>
    </row>
    <row r="26" spans="1:20">
      <c r="A26" s="2">
        <v>40341</v>
      </c>
      <c r="B26">
        <v>822</v>
      </c>
      <c r="C26">
        <v>0.2</v>
      </c>
      <c r="D26">
        <v>0</v>
      </c>
      <c r="E26">
        <v>0</v>
      </c>
      <c r="F26">
        <v>9.65</v>
      </c>
      <c r="G26" s="3"/>
      <c r="H26" s="3">
        <v>25</v>
      </c>
      <c r="I26" s="3">
        <v>200</v>
      </c>
      <c r="J26" s="46">
        <v>112.5</v>
      </c>
      <c r="K26">
        <v>1.5</v>
      </c>
      <c r="L26">
        <v>1.5</v>
      </c>
      <c r="N26" s="53"/>
      <c r="Q26" s="8">
        <f t="shared" si="0"/>
        <v>1</v>
      </c>
      <c r="R26" s="8">
        <f t="shared" si="1"/>
        <v>0</v>
      </c>
      <c r="S26" s="8">
        <f t="shared" si="2"/>
        <v>0</v>
      </c>
      <c r="T26" s="8">
        <f t="shared" si="3"/>
        <v>0</v>
      </c>
    </row>
    <row r="27" spans="1:20">
      <c r="A27" s="2">
        <v>40342</v>
      </c>
      <c r="B27">
        <v>819</v>
      </c>
      <c r="C27">
        <v>0.3</v>
      </c>
      <c r="D27">
        <v>0.52</v>
      </c>
      <c r="E27">
        <v>0.03</v>
      </c>
      <c r="F27">
        <v>3</v>
      </c>
      <c r="G27" s="3"/>
      <c r="H27" s="3">
        <v>21</v>
      </c>
      <c r="I27" s="3">
        <v>18</v>
      </c>
      <c r="J27" s="46">
        <v>19.5</v>
      </c>
      <c r="K27">
        <v>1.5</v>
      </c>
      <c r="L27">
        <v>1.5</v>
      </c>
      <c r="N27" s="53"/>
      <c r="Q27" s="8">
        <f t="shared" si="0"/>
        <v>1</v>
      </c>
      <c r="R27" s="8">
        <f t="shared" si="1"/>
        <v>0</v>
      </c>
      <c r="S27" s="8">
        <f t="shared" si="2"/>
        <v>0</v>
      </c>
      <c r="T27" s="8">
        <f t="shared" si="3"/>
        <v>0</v>
      </c>
    </row>
    <row r="28" spans="1:20">
      <c r="A28" s="2">
        <v>40343</v>
      </c>
      <c r="B28">
        <v>826</v>
      </c>
      <c r="C28">
        <v>0.1</v>
      </c>
      <c r="D28">
        <v>0</v>
      </c>
      <c r="E28">
        <v>0</v>
      </c>
      <c r="F28">
        <v>2.85</v>
      </c>
      <c r="G28" s="3">
        <v>24</v>
      </c>
      <c r="H28" s="3">
        <v>82</v>
      </c>
      <c r="I28" s="3">
        <v>88</v>
      </c>
      <c r="J28" s="46">
        <v>85</v>
      </c>
      <c r="K28">
        <v>0.6</v>
      </c>
      <c r="L28">
        <v>0.6</v>
      </c>
      <c r="N28" s="53"/>
      <c r="Q28" s="8">
        <f t="shared" si="0"/>
        <v>1</v>
      </c>
      <c r="R28" s="8">
        <f t="shared" si="1"/>
        <v>0</v>
      </c>
      <c r="S28" s="8">
        <f t="shared" si="2"/>
        <v>0</v>
      </c>
      <c r="T28" s="8">
        <f t="shared" si="3"/>
        <v>0</v>
      </c>
    </row>
    <row r="29" spans="1:20">
      <c r="A29" s="64">
        <v>40344</v>
      </c>
      <c r="B29" s="65">
        <v>821</v>
      </c>
      <c r="C29" s="65">
        <v>0.5</v>
      </c>
      <c r="D29" s="65">
        <v>0</v>
      </c>
      <c r="E29" s="65">
        <v>0.17</v>
      </c>
      <c r="F29" s="65">
        <v>5.9</v>
      </c>
      <c r="G29" s="66" t="s">
        <v>47</v>
      </c>
      <c r="H29" s="66">
        <v>1617</v>
      </c>
      <c r="I29" s="66">
        <v>61</v>
      </c>
      <c r="J29" s="67">
        <v>839</v>
      </c>
      <c r="K29" s="65">
        <v>1.9</v>
      </c>
      <c r="L29" s="65">
        <v>1.9</v>
      </c>
      <c r="N29" s="53"/>
      <c r="Q29" s="8">
        <f t="shared" si="0"/>
        <v>0</v>
      </c>
      <c r="R29" s="8">
        <f t="shared" si="1"/>
        <v>0</v>
      </c>
      <c r="S29" s="8">
        <f t="shared" si="2"/>
        <v>0</v>
      </c>
      <c r="T29" s="8">
        <f t="shared" si="3"/>
        <v>1</v>
      </c>
    </row>
    <row r="30" spans="1:20">
      <c r="A30" s="2">
        <v>40345</v>
      </c>
      <c r="B30">
        <v>814</v>
      </c>
      <c r="C30">
        <v>0.4</v>
      </c>
      <c r="D30">
        <v>0.03</v>
      </c>
      <c r="E30">
        <v>0</v>
      </c>
      <c r="F30">
        <v>43.88</v>
      </c>
      <c r="G30" s="3">
        <v>35</v>
      </c>
      <c r="H30" s="3">
        <v>80</v>
      </c>
      <c r="I30" s="3">
        <v>57</v>
      </c>
      <c r="J30" s="46">
        <v>68.5</v>
      </c>
      <c r="K30">
        <v>5.3</v>
      </c>
      <c r="L30">
        <v>5.3</v>
      </c>
      <c r="N30" s="53"/>
      <c r="Q30" s="8">
        <f t="shared" si="0"/>
        <v>1</v>
      </c>
      <c r="R30" s="8">
        <f t="shared" si="1"/>
        <v>0</v>
      </c>
      <c r="S30" s="8">
        <f t="shared" si="2"/>
        <v>0</v>
      </c>
      <c r="T30" s="8">
        <f t="shared" si="3"/>
        <v>0</v>
      </c>
    </row>
    <row r="31" spans="1:20">
      <c r="A31" s="2">
        <v>40346</v>
      </c>
      <c r="B31">
        <v>849</v>
      </c>
      <c r="C31">
        <v>1.6</v>
      </c>
      <c r="D31">
        <v>0</v>
      </c>
      <c r="E31">
        <v>0</v>
      </c>
      <c r="F31">
        <v>36.15</v>
      </c>
      <c r="G31" s="3">
        <v>50</v>
      </c>
      <c r="H31" s="3">
        <v>87</v>
      </c>
      <c r="I31" s="3">
        <v>40</v>
      </c>
      <c r="J31" s="46">
        <v>64</v>
      </c>
      <c r="K31">
        <v>16.3</v>
      </c>
      <c r="L31">
        <v>16.3</v>
      </c>
      <c r="N31" s="53"/>
      <c r="Q31" s="8">
        <f t="shared" si="0"/>
        <v>1</v>
      </c>
      <c r="R31" s="8">
        <f t="shared" si="1"/>
        <v>0</v>
      </c>
      <c r="S31" s="8">
        <f t="shared" si="2"/>
        <v>0</v>
      </c>
      <c r="T31" s="8">
        <f t="shared" si="3"/>
        <v>0</v>
      </c>
    </row>
    <row r="32" spans="1:20">
      <c r="A32" s="2">
        <v>40347</v>
      </c>
      <c r="B32">
        <v>814</v>
      </c>
      <c r="C32">
        <v>0</v>
      </c>
      <c r="D32">
        <v>0</v>
      </c>
      <c r="E32">
        <v>0</v>
      </c>
      <c r="F32">
        <v>13.33</v>
      </c>
      <c r="G32" s="3"/>
      <c r="H32" s="3"/>
      <c r="I32" s="3"/>
      <c r="J32" s="3"/>
      <c r="K32">
        <v>1.7</v>
      </c>
      <c r="L32">
        <v>1.7</v>
      </c>
      <c r="N32" s="53"/>
      <c r="Q32" s="8">
        <f t="shared" si="0"/>
        <v>0</v>
      </c>
      <c r="R32" s="8">
        <f t="shared" si="1"/>
        <v>0</v>
      </c>
      <c r="S32" s="8">
        <f t="shared" si="2"/>
        <v>0</v>
      </c>
      <c r="T32" s="8">
        <f t="shared" si="3"/>
        <v>0</v>
      </c>
    </row>
    <row r="33" spans="1:21">
      <c r="A33" s="2">
        <v>40348</v>
      </c>
      <c r="B33" s="3">
        <v>817</v>
      </c>
      <c r="C33" s="3">
        <v>0.2</v>
      </c>
      <c r="D33" s="3">
        <v>0</v>
      </c>
      <c r="E33" s="3">
        <v>0</v>
      </c>
      <c r="F33" s="3">
        <v>5.78</v>
      </c>
      <c r="G33" s="3"/>
      <c r="H33" s="3">
        <v>41</v>
      </c>
      <c r="I33" s="3">
        <v>59</v>
      </c>
      <c r="J33" s="46">
        <v>50</v>
      </c>
      <c r="K33" s="3">
        <v>1.4</v>
      </c>
      <c r="L33" s="3">
        <v>1.4</v>
      </c>
      <c r="N33" s="53"/>
      <c r="Q33" s="8">
        <f t="shared" si="0"/>
        <v>1</v>
      </c>
      <c r="R33" s="8">
        <f t="shared" si="1"/>
        <v>0</v>
      </c>
      <c r="S33" s="8">
        <f t="shared" si="2"/>
        <v>0</v>
      </c>
      <c r="T33" s="8">
        <f t="shared" si="3"/>
        <v>0</v>
      </c>
    </row>
    <row r="34" spans="1:21">
      <c r="A34" s="2">
        <v>40349</v>
      </c>
      <c r="B34" s="3">
        <v>812</v>
      </c>
      <c r="C34" s="3">
        <v>0.3</v>
      </c>
      <c r="D34" s="3">
        <v>0.17</v>
      </c>
      <c r="E34" s="3">
        <v>0</v>
      </c>
      <c r="F34" s="3">
        <v>3.35</v>
      </c>
      <c r="G34" s="3"/>
      <c r="H34" s="3">
        <v>7</v>
      </c>
      <c r="I34" s="3">
        <v>8</v>
      </c>
      <c r="J34" s="46">
        <v>8</v>
      </c>
      <c r="K34" s="3">
        <v>1.4</v>
      </c>
      <c r="L34" s="3">
        <v>1.4</v>
      </c>
      <c r="N34" s="53"/>
      <c r="Q34" s="8">
        <f t="shared" si="0"/>
        <v>1</v>
      </c>
      <c r="R34" s="8">
        <f t="shared" si="1"/>
        <v>0</v>
      </c>
      <c r="S34" s="8">
        <f t="shared" si="2"/>
        <v>0</v>
      </c>
      <c r="T34" s="8">
        <f t="shared" si="3"/>
        <v>0</v>
      </c>
    </row>
    <row r="35" spans="1:21">
      <c r="A35" s="2">
        <v>40350</v>
      </c>
      <c r="B35" s="3">
        <v>828</v>
      </c>
      <c r="C35" s="3">
        <v>0.3</v>
      </c>
      <c r="D35" s="3">
        <v>0</v>
      </c>
      <c r="E35" s="3">
        <v>0</v>
      </c>
      <c r="F35" s="3">
        <v>3.25</v>
      </c>
      <c r="G35" s="3">
        <v>12</v>
      </c>
      <c r="H35" s="3">
        <v>18</v>
      </c>
      <c r="I35" s="3">
        <v>8</v>
      </c>
      <c r="J35" s="46">
        <v>13</v>
      </c>
      <c r="K35" s="3">
        <v>1.2</v>
      </c>
      <c r="L35" s="3">
        <v>1.2</v>
      </c>
      <c r="N35" s="53"/>
      <c r="Q35" s="8">
        <f t="shared" si="0"/>
        <v>1</v>
      </c>
      <c r="R35" s="8">
        <f t="shared" si="1"/>
        <v>0</v>
      </c>
      <c r="S35" s="8">
        <f t="shared" si="2"/>
        <v>0</v>
      </c>
      <c r="T35" s="8">
        <f t="shared" si="3"/>
        <v>0</v>
      </c>
    </row>
    <row r="36" spans="1:21">
      <c r="A36" s="2">
        <v>40351</v>
      </c>
      <c r="B36" s="3">
        <v>825</v>
      </c>
      <c r="C36" s="3">
        <v>0.3</v>
      </c>
      <c r="D36" s="3">
        <v>2.74</v>
      </c>
      <c r="E36" s="3">
        <v>0.43</v>
      </c>
      <c r="F36" s="3">
        <v>8.5</v>
      </c>
      <c r="G36" s="3">
        <v>12</v>
      </c>
      <c r="H36" s="3">
        <v>35</v>
      </c>
      <c r="I36" s="3">
        <v>19</v>
      </c>
      <c r="J36" s="46">
        <v>27</v>
      </c>
      <c r="K36" s="3">
        <v>17.399999999999999</v>
      </c>
      <c r="L36" s="3">
        <v>17.399999999999999</v>
      </c>
      <c r="M36" s="49"/>
      <c r="N36" s="54"/>
      <c r="Q36" s="8">
        <f t="shared" si="0"/>
        <v>1</v>
      </c>
      <c r="R36" s="8">
        <f t="shared" si="1"/>
        <v>0</v>
      </c>
      <c r="S36" s="8">
        <f t="shared" si="2"/>
        <v>0</v>
      </c>
      <c r="T36" s="8">
        <f t="shared" si="3"/>
        <v>0</v>
      </c>
    </row>
    <row r="37" spans="1:21">
      <c r="A37" s="2">
        <v>40352</v>
      </c>
      <c r="B37" s="3">
        <v>821</v>
      </c>
      <c r="C37" s="3">
        <v>0.2</v>
      </c>
      <c r="D37" s="3">
        <v>0</v>
      </c>
      <c r="E37" s="3">
        <v>0</v>
      </c>
      <c r="F37" s="3">
        <v>1.83</v>
      </c>
      <c r="G37" s="3">
        <v>34</v>
      </c>
      <c r="H37" s="3">
        <v>6</v>
      </c>
      <c r="I37" s="3">
        <v>11</v>
      </c>
      <c r="J37" s="46">
        <v>9</v>
      </c>
      <c r="K37" s="3">
        <v>0.7</v>
      </c>
      <c r="L37" s="3">
        <v>0.7</v>
      </c>
      <c r="M37" s="49"/>
      <c r="N37" s="54"/>
      <c r="P37" s="8"/>
      <c r="Q37" s="8">
        <f t="shared" si="0"/>
        <v>1</v>
      </c>
      <c r="R37" s="8">
        <f t="shared" si="1"/>
        <v>0</v>
      </c>
      <c r="S37" s="8">
        <f t="shared" si="2"/>
        <v>0</v>
      </c>
      <c r="T37" s="8">
        <f t="shared" si="3"/>
        <v>0</v>
      </c>
      <c r="U37" s="8"/>
    </row>
    <row r="38" spans="1:21">
      <c r="A38" s="64">
        <v>40353</v>
      </c>
      <c r="B38" s="66">
        <v>813</v>
      </c>
      <c r="C38" s="66">
        <v>0.8</v>
      </c>
      <c r="D38" s="66">
        <v>0.91</v>
      </c>
      <c r="E38" s="66">
        <v>7.0000000000000007E-2</v>
      </c>
      <c r="F38" s="66">
        <v>12.5</v>
      </c>
      <c r="G38" s="66">
        <v>112</v>
      </c>
      <c r="H38" s="66">
        <v>285</v>
      </c>
      <c r="I38" s="66">
        <v>900</v>
      </c>
      <c r="J38" s="67">
        <v>593</v>
      </c>
      <c r="K38" s="66">
        <v>10.3</v>
      </c>
      <c r="L38" s="66">
        <v>10.3</v>
      </c>
      <c r="M38" s="49"/>
      <c r="N38" s="54"/>
      <c r="Q38" s="9">
        <f t="shared" si="0"/>
        <v>0</v>
      </c>
      <c r="R38" s="9">
        <f t="shared" si="1"/>
        <v>0</v>
      </c>
      <c r="S38" s="9">
        <f t="shared" si="2"/>
        <v>0</v>
      </c>
      <c r="T38" s="9">
        <f>IF(J38&gt;0,IF(AND($J38&gt;=235,K38&lt;$P$5),1,0),0)</f>
        <v>1</v>
      </c>
    </row>
    <row r="39" spans="1:21">
      <c r="A39" s="2">
        <v>40354</v>
      </c>
      <c r="B39" s="3">
        <v>817</v>
      </c>
      <c r="C39" s="3">
        <v>0.3</v>
      </c>
      <c r="D39" s="3">
        <v>0.01</v>
      </c>
      <c r="E39" s="3">
        <v>0</v>
      </c>
      <c r="F39" s="3">
        <v>4.03</v>
      </c>
      <c r="G39" s="3"/>
      <c r="H39" s="3"/>
      <c r="I39" s="3"/>
      <c r="J39" s="3"/>
      <c r="K39" s="3">
        <v>1.5</v>
      </c>
      <c r="L39" s="3">
        <v>1.5</v>
      </c>
      <c r="M39" s="49"/>
      <c r="N39" s="54"/>
      <c r="Q39" s="9">
        <f t="shared" si="0"/>
        <v>0</v>
      </c>
      <c r="R39" s="9">
        <f t="shared" si="1"/>
        <v>0</v>
      </c>
      <c r="S39" s="9">
        <f t="shared" si="2"/>
        <v>0</v>
      </c>
      <c r="T39" s="9">
        <f>IF(J39&gt;0,IF(AND($J39&gt;=235,K39&lt;$P$5),1,0),0)</f>
        <v>0</v>
      </c>
    </row>
    <row r="40" spans="1:21" s="25" customFormat="1">
      <c r="A40" s="2">
        <v>40355</v>
      </c>
      <c r="B40" s="47">
        <v>816</v>
      </c>
      <c r="C40" s="47">
        <v>0.2</v>
      </c>
      <c r="D40" s="47">
        <v>0</v>
      </c>
      <c r="E40" s="47">
        <v>0</v>
      </c>
      <c r="F40" s="47">
        <v>3.6</v>
      </c>
      <c r="G40" s="47"/>
      <c r="H40" s="47">
        <v>6</v>
      </c>
      <c r="I40" s="47">
        <v>12</v>
      </c>
      <c r="J40" s="48">
        <v>9</v>
      </c>
      <c r="K40" s="47">
        <v>1.2</v>
      </c>
      <c r="L40" s="47">
        <v>1.2</v>
      </c>
      <c r="M40" s="50"/>
      <c r="N40" s="55"/>
      <c r="O40" s="4"/>
      <c r="P40" s="26"/>
      <c r="Q40" s="26">
        <f t="shared" ref="Q40:Q67" si="4">IF(J40&gt;0,IF(AND($J40&lt;235,K40&lt;$P$5),1,0),0)</f>
        <v>1</v>
      </c>
      <c r="R40" s="26">
        <f t="shared" ref="R40:R67" si="5">IF(J40&gt;0,IF(AND($J40&lt;235,K40&gt;=$P$5),1,0),0)</f>
        <v>0</v>
      </c>
      <c r="S40" s="26">
        <f t="shared" ref="S40:S67" si="6">IF(J40&gt;0,IF(AND($J40&gt;=235,K40&gt;=$P$5),1,0),0)</f>
        <v>0</v>
      </c>
      <c r="T40" s="26">
        <f t="shared" ref="T40:T67" si="7">IF(J40&gt;0,IF(AND($J40&gt;=235,K40&lt;$P$5),1,0),0)</f>
        <v>0</v>
      </c>
      <c r="U40" s="26"/>
    </row>
    <row r="41" spans="1:21" s="25" customFormat="1">
      <c r="A41" s="2">
        <v>40356</v>
      </c>
      <c r="B41" s="47">
        <v>817</v>
      </c>
      <c r="C41" s="47">
        <v>0.1</v>
      </c>
      <c r="D41" s="47">
        <v>0.02</v>
      </c>
      <c r="E41" s="47">
        <v>0</v>
      </c>
      <c r="F41" s="47">
        <v>2.85</v>
      </c>
      <c r="G41" s="47"/>
      <c r="H41" s="47"/>
      <c r="I41" s="47"/>
      <c r="J41" s="47"/>
      <c r="K41" s="47">
        <v>1</v>
      </c>
      <c r="L41" s="47">
        <v>1</v>
      </c>
      <c r="M41" s="50"/>
      <c r="N41" s="55"/>
      <c r="O41" s="4"/>
      <c r="P41" s="26"/>
      <c r="Q41" s="26">
        <f t="shared" si="4"/>
        <v>0</v>
      </c>
      <c r="R41" s="26">
        <f t="shared" si="5"/>
        <v>0</v>
      </c>
      <c r="S41" s="26">
        <f t="shared" si="6"/>
        <v>0</v>
      </c>
      <c r="T41" s="26">
        <f t="shared" si="7"/>
        <v>0</v>
      </c>
      <c r="U41" s="26"/>
    </row>
    <row r="42" spans="1:21" s="25" customFormat="1">
      <c r="A42" s="2">
        <v>40357</v>
      </c>
      <c r="B42" s="47">
        <v>820</v>
      </c>
      <c r="C42" s="47">
        <v>0.4</v>
      </c>
      <c r="D42" s="47">
        <v>1.71</v>
      </c>
      <c r="E42" s="47">
        <v>0.86</v>
      </c>
      <c r="F42" s="47">
        <v>5.0999999999999996</v>
      </c>
      <c r="G42" s="47">
        <v>170</v>
      </c>
      <c r="H42" s="47">
        <v>125</v>
      </c>
      <c r="I42" s="47">
        <v>125</v>
      </c>
      <c r="J42" s="48">
        <v>125</v>
      </c>
      <c r="K42" s="47">
        <v>8.9</v>
      </c>
      <c r="L42" s="47">
        <v>8.9</v>
      </c>
      <c r="M42" s="50"/>
      <c r="N42" s="55"/>
      <c r="O42" s="4"/>
      <c r="P42" s="26"/>
      <c r="Q42" s="26">
        <f t="shared" si="4"/>
        <v>1</v>
      </c>
      <c r="R42" s="26">
        <f t="shared" si="5"/>
        <v>0</v>
      </c>
      <c r="S42" s="26">
        <f t="shared" si="6"/>
        <v>0</v>
      </c>
      <c r="T42" s="26">
        <f t="shared" si="7"/>
        <v>0</v>
      </c>
      <c r="U42" s="26"/>
    </row>
    <row r="43" spans="1:21" s="25" customFormat="1">
      <c r="A43" s="61">
        <v>40358</v>
      </c>
      <c r="B43" s="62">
        <v>828</v>
      </c>
      <c r="C43" s="62">
        <v>2</v>
      </c>
      <c r="D43" s="62">
        <v>0</v>
      </c>
      <c r="E43" s="62">
        <v>0.89</v>
      </c>
      <c r="F43" s="62">
        <v>28.08</v>
      </c>
      <c r="G43" s="62" t="s">
        <v>46</v>
      </c>
      <c r="H43" s="62">
        <v>245</v>
      </c>
      <c r="I43" s="62">
        <v>220</v>
      </c>
      <c r="J43" s="62">
        <v>233</v>
      </c>
      <c r="K43" s="62">
        <v>72.5</v>
      </c>
      <c r="L43" s="62">
        <v>72.5</v>
      </c>
      <c r="M43" s="50"/>
      <c r="N43" s="55" t="s">
        <v>3</v>
      </c>
      <c r="O43" s="4"/>
      <c r="P43" s="26"/>
      <c r="Q43" s="26">
        <f t="shared" si="4"/>
        <v>0</v>
      </c>
      <c r="R43" s="26">
        <f t="shared" si="5"/>
        <v>1</v>
      </c>
      <c r="S43" s="26">
        <f t="shared" si="6"/>
        <v>0</v>
      </c>
      <c r="T43" s="26">
        <f t="shared" si="7"/>
        <v>0</v>
      </c>
      <c r="U43" s="26"/>
    </row>
    <row r="44" spans="1:21" s="25" customFormat="1">
      <c r="A44" s="2">
        <v>40359</v>
      </c>
      <c r="B44" s="47">
        <v>820</v>
      </c>
      <c r="C44" s="47">
        <v>1.8</v>
      </c>
      <c r="D44" s="47">
        <v>0</v>
      </c>
      <c r="E44" s="47">
        <v>0</v>
      </c>
      <c r="F44" s="47">
        <v>27.35</v>
      </c>
      <c r="G44" s="47">
        <v>46</v>
      </c>
      <c r="H44" s="47" t="s">
        <v>48</v>
      </c>
      <c r="I44" s="47">
        <v>130</v>
      </c>
      <c r="J44" s="47">
        <v>110</v>
      </c>
      <c r="K44" s="47">
        <v>21.5</v>
      </c>
      <c r="L44" s="47">
        <v>21.5</v>
      </c>
      <c r="M44" s="50"/>
      <c r="N44" s="55"/>
      <c r="O44" s="4"/>
      <c r="P44" s="26"/>
      <c r="Q44" s="26">
        <f t="shared" si="4"/>
        <v>1</v>
      </c>
      <c r="R44" s="26">
        <f t="shared" si="5"/>
        <v>0</v>
      </c>
      <c r="S44" s="26">
        <f t="shared" si="6"/>
        <v>0</v>
      </c>
      <c r="T44" s="26">
        <f t="shared" si="7"/>
        <v>0</v>
      </c>
      <c r="U44" s="26"/>
    </row>
    <row r="45" spans="1:21" s="25" customFormat="1">
      <c r="A45" s="2">
        <v>40360</v>
      </c>
      <c r="B45" s="47">
        <v>809</v>
      </c>
      <c r="C45" s="47">
        <v>0.2</v>
      </c>
      <c r="D45" s="47">
        <v>0</v>
      </c>
      <c r="E45" s="47">
        <v>0</v>
      </c>
      <c r="F45" s="47">
        <v>11.45</v>
      </c>
      <c r="G45" s="47">
        <v>6</v>
      </c>
      <c r="H45" s="47">
        <v>26</v>
      </c>
      <c r="I45" s="47">
        <v>23</v>
      </c>
      <c r="J45" s="47">
        <v>25</v>
      </c>
      <c r="K45" s="47">
        <v>2.8</v>
      </c>
      <c r="L45" s="47">
        <v>2.8</v>
      </c>
      <c r="M45" s="50"/>
      <c r="N45" s="55"/>
      <c r="O45" s="4"/>
      <c r="P45" s="26"/>
      <c r="Q45" s="26">
        <f t="shared" si="4"/>
        <v>1</v>
      </c>
      <c r="R45" s="26">
        <f t="shared" si="5"/>
        <v>0</v>
      </c>
      <c r="S45" s="26">
        <f t="shared" si="6"/>
        <v>0</v>
      </c>
      <c r="T45" s="26">
        <f t="shared" si="7"/>
        <v>0</v>
      </c>
      <c r="U45" s="26"/>
    </row>
    <row r="46" spans="1:21" s="25" customFormat="1">
      <c r="A46" s="2">
        <v>40361</v>
      </c>
      <c r="B46" s="47">
        <v>739</v>
      </c>
      <c r="C46" s="47">
        <v>1.3</v>
      </c>
      <c r="D46" s="47">
        <v>0</v>
      </c>
      <c r="E46" s="47">
        <v>0</v>
      </c>
      <c r="F46" s="47">
        <v>16.48</v>
      </c>
      <c r="G46" s="47"/>
      <c r="H46" s="47"/>
      <c r="I46" s="47"/>
      <c r="J46" s="47"/>
      <c r="K46" s="47">
        <v>10</v>
      </c>
      <c r="L46" s="47">
        <v>10</v>
      </c>
      <c r="M46" s="50"/>
      <c r="N46" s="55"/>
      <c r="O46" s="4"/>
      <c r="P46" s="26"/>
      <c r="Q46" s="26">
        <f t="shared" si="4"/>
        <v>0</v>
      </c>
      <c r="R46" s="26">
        <f t="shared" si="5"/>
        <v>0</v>
      </c>
      <c r="S46" s="26">
        <f t="shared" si="6"/>
        <v>0</v>
      </c>
      <c r="T46" s="26">
        <f t="shared" si="7"/>
        <v>0</v>
      </c>
      <c r="U46" s="26"/>
    </row>
    <row r="47" spans="1:21" s="25" customFormat="1">
      <c r="A47" s="2">
        <v>40362</v>
      </c>
      <c r="B47" s="47">
        <v>745</v>
      </c>
      <c r="C47" s="47">
        <v>0.2</v>
      </c>
      <c r="D47" s="47">
        <v>0</v>
      </c>
      <c r="E47" s="47">
        <v>0</v>
      </c>
      <c r="F47" s="47">
        <v>4.18</v>
      </c>
      <c r="G47" s="47"/>
      <c r="H47" s="47" t="s">
        <v>49</v>
      </c>
      <c r="I47" s="47" t="s">
        <v>50</v>
      </c>
      <c r="J47" s="47">
        <v>13</v>
      </c>
      <c r="K47" s="47">
        <v>1.7</v>
      </c>
      <c r="L47" s="47">
        <v>1.7</v>
      </c>
      <c r="N47" s="56"/>
      <c r="O47" s="4"/>
      <c r="P47" s="26"/>
      <c r="Q47" s="26">
        <f t="shared" si="4"/>
        <v>1</v>
      </c>
      <c r="R47" s="26">
        <f t="shared" si="5"/>
        <v>0</v>
      </c>
      <c r="S47" s="26">
        <f t="shared" si="6"/>
        <v>0</v>
      </c>
      <c r="T47" s="26">
        <f t="shared" si="7"/>
        <v>0</v>
      </c>
      <c r="U47" s="26"/>
    </row>
    <row r="48" spans="1:21" s="25" customFormat="1">
      <c r="A48" s="2">
        <v>40363</v>
      </c>
      <c r="B48" s="47">
        <v>809</v>
      </c>
      <c r="C48" s="47">
        <v>0.1</v>
      </c>
      <c r="D48" s="47">
        <v>0</v>
      </c>
      <c r="E48" s="47">
        <v>0</v>
      </c>
      <c r="F48" s="47">
        <v>2.9</v>
      </c>
      <c r="G48" s="47"/>
      <c r="H48" s="47">
        <v>6</v>
      </c>
      <c r="I48" s="47">
        <v>7</v>
      </c>
      <c r="J48" s="47">
        <v>7</v>
      </c>
      <c r="K48" s="47">
        <v>1.2</v>
      </c>
      <c r="L48" s="47">
        <v>1.2</v>
      </c>
      <c r="N48" s="56"/>
      <c r="O48" s="4"/>
      <c r="P48" s="26"/>
      <c r="Q48" s="26">
        <f t="shared" si="4"/>
        <v>1</v>
      </c>
      <c r="R48" s="26">
        <f t="shared" si="5"/>
        <v>0</v>
      </c>
      <c r="S48" s="26">
        <f t="shared" si="6"/>
        <v>0</v>
      </c>
      <c r="T48" s="26">
        <f t="shared" si="7"/>
        <v>0</v>
      </c>
      <c r="U48" s="26"/>
    </row>
    <row r="49" spans="1:21" s="25" customFormat="1">
      <c r="A49" s="2">
        <v>40364</v>
      </c>
      <c r="B49" s="47">
        <v>819</v>
      </c>
      <c r="C49" s="47">
        <v>0.2</v>
      </c>
      <c r="D49" s="47">
        <v>0</v>
      </c>
      <c r="E49" s="47">
        <v>0</v>
      </c>
      <c r="F49" s="47">
        <v>3.1</v>
      </c>
      <c r="G49" s="47">
        <v>12</v>
      </c>
      <c r="H49" s="47">
        <v>24</v>
      </c>
      <c r="I49" s="47">
        <v>49</v>
      </c>
      <c r="J49" s="47">
        <v>37</v>
      </c>
      <c r="K49" s="47">
        <v>1.5</v>
      </c>
      <c r="L49" s="47">
        <v>1.5</v>
      </c>
      <c r="N49" s="56"/>
      <c r="O49" s="4"/>
      <c r="P49" s="26"/>
      <c r="Q49" s="26">
        <f t="shared" si="4"/>
        <v>1</v>
      </c>
      <c r="R49" s="26">
        <f t="shared" si="5"/>
        <v>0</v>
      </c>
      <c r="S49" s="26">
        <f t="shared" si="6"/>
        <v>0</v>
      </c>
      <c r="T49" s="26">
        <f t="shared" si="7"/>
        <v>0</v>
      </c>
      <c r="U49" s="26"/>
    </row>
    <row r="50" spans="1:21" s="25" customFormat="1">
      <c r="A50" s="2">
        <v>40365</v>
      </c>
      <c r="B50" s="47">
        <v>815</v>
      </c>
      <c r="C50" s="47">
        <v>0</v>
      </c>
      <c r="D50" s="47">
        <v>0</v>
      </c>
      <c r="E50" s="47">
        <v>0</v>
      </c>
      <c r="F50" s="47">
        <v>2.58</v>
      </c>
      <c r="G50" s="47">
        <v>12</v>
      </c>
      <c r="H50" s="47">
        <v>8</v>
      </c>
      <c r="I50" s="47">
        <v>49</v>
      </c>
      <c r="J50" s="47">
        <v>29</v>
      </c>
      <c r="K50" s="47">
        <v>1</v>
      </c>
      <c r="L50" s="47">
        <v>1</v>
      </c>
      <c r="N50" s="56"/>
      <c r="O50" s="4"/>
      <c r="P50" s="26"/>
      <c r="Q50" s="26">
        <f t="shared" si="4"/>
        <v>1</v>
      </c>
      <c r="R50" s="26">
        <f t="shared" si="5"/>
        <v>0</v>
      </c>
      <c r="S50" s="26">
        <f t="shared" si="6"/>
        <v>0</v>
      </c>
      <c r="T50" s="26">
        <f t="shared" si="7"/>
        <v>0</v>
      </c>
      <c r="U50" s="26"/>
    </row>
    <row r="51" spans="1:21" s="25" customFormat="1">
      <c r="A51" s="2">
        <v>40366</v>
      </c>
      <c r="B51" s="47">
        <v>822</v>
      </c>
      <c r="C51" s="47">
        <v>0.1</v>
      </c>
      <c r="D51" s="47">
        <v>0</v>
      </c>
      <c r="E51" s="47">
        <v>0</v>
      </c>
      <c r="F51" s="47">
        <v>2.7</v>
      </c>
      <c r="G51" s="47">
        <v>5</v>
      </c>
      <c r="H51" s="47">
        <v>12</v>
      </c>
      <c r="I51" s="47">
        <v>18</v>
      </c>
      <c r="J51" s="47">
        <v>15</v>
      </c>
      <c r="K51" s="47">
        <v>1.3</v>
      </c>
      <c r="L51" s="47">
        <v>1.3</v>
      </c>
      <c r="N51" s="56"/>
      <c r="O51" s="4"/>
      <c r="P51" s="26"/>
      <c r="Q51" s="26">
        <f t="shared" si="4"/>
        <v>1</v>
      </c>
      <c r="R51" s="26">
        <f t="shared" si="5"/>
        <v>0</v>
      </c>
      <c r="S51" s="26">
        <f t="shared" si="6"/>
        <v>0</v>
      </c>
      <c r="T51" s="26">
        <f t="shared" si="7"/>
        <v>0</v>
      </c>
      <c r="U51" s="26"/>
    </row>
    <row r="52" spans="1:21" s="25" customFormat="1">
      <c r="A52" s="2">
        <v>40367</v>
      </c>
      <c r="B52" s="47">
        <v>820</v>
      </c>
      <c r="C52" s="47">
        <v>0</v>
      </c>
      <c r="D52" s="47">
        <v>0</v>
      </c>
      <c r="E52" s="47">
        <v>0</v>
      </c>
      <c r="F52" s="47">
        <v>2.95</v>
      </c>
      <c r="G52" s="47">
        <v>20</v>
      </c>
      <c r="H52" s="47">
        <v>28</v>
      </c>
      <c r="I52" s="47">
        <v>15</v>
      </c>
      <c r="J52" s="47">
        <v>22</v>
      </c>
      <c r="K52" s="47">
        <v>1.2</v>
      </c>
      <c r="L52" s="47">
        <v>1.2</v>
      </c>
      <c r="N52" s="56"/>
      <c r="O52" s="4"/>
      <c r="P52" s="26"/>
      <c r="Q52" s="26">
        <f t="shared" si="4"/>
        <v>1</v>
      </c>
      <c r="R52" s="26">
        <f t="shared" si="5"/>
        <v>0</v>
      </c>
      <c r="S52" s="26">
        <f t="shared" si="6"/>
        <v>0</v>
      </c>
      <c r="T52" s="26">
        <f t="shared" si="7"/>
        <v>0</v>
      </c>
      <c r="U52" s="26"/>
    </row>
    <row r="53" spans="1:21" s="25" customFormat="1">
      <c r="A53" s="2">
        <v>40368</v>
      </c>
      <c r="B53" s="47">
        <v>842</v>
      </c>
      <c r="C53" s="47">
        <v>0.3</v>
      </c>
      <c r="D53" s="47">
        <v>0.71</v>
      </c>
      <c r="E53" s="47">
        <v>0</v>
      </c>
      <c r="F53" s="47">
        <v>4.4000000000000004</v>
      </c>
      <c r="K53" s="47">
        <v>4.4000000000000004</v>
      </c>
      <c r="L53" s="47">
        <v>4.4000000000000004</v>
      </c>
      <c r="N53" s="56"/>
      <c r="O53" s="4"/>
      <c r="P53" s="26"/>
      <c r="Q53" s="26">
        <f t="shared" si="4"/>
        <v>0</v>
      </c>
      <c r="R53" s="26">
        <f t="shared" si="5"/>
        <v>0</v>
      </c>
      <c r="S53" s="26">
        <f t="shared" si="6"/>
        <v>0</v>
      </c>
      <c r="T53" s="26">
        <f t="shared" si="7"/>
        <v>0</v>
      </c>
      <c r="U53" s="26"/>
    </row>
    <row r="54" spans="1:21" s="25" customFormat="1">
      <c r="A54" s="61">
        <v>40369</v>
      </c>
      <c r="B54" s="62">
        <v>801</v>
      </c>
      <c r="C54" s="62">
        <v>1.3</v>
      </c>
      <c r="D54" s="62">
        <v>1.77</v>
      </c>
      <c r="E54" s="62">
        <v>0.64</v>
      </c>
      <c r="F54" s="62">
        <v>24.63</v>
      </c>
      <c r="G54" s="63"/>
      <c r="H54" s="62">
        <v>127</v>
      </c>
      <c r="I54" s="62">
        <v>140</v>
      </c>
      <c r="J54" s="62">
        <v>134</v>
      </c>
      <c r="K54" s="62">
        <v>32</v>
      </c>
      <c r="L54" s="62">
        <v>32</v>
      </c>
      <c r="N54" s="56"/>
      <c r="O54" s="4"/>
      <c r="P54" s="26"/>
      <c r="Q54" s="26">
        <f t="shared" si="4"/>
        <v>0</v>
      </c>
      <c r="R54" s="26">
        <f t="shared" si="5"/>
        <v>1</v>
      </c>
      <c r="S54" s="26">
        <f t="shared" si="6"/>
        <v>0</v>
      </c>
      <c r="T54" s="26">
        <f t="shared" si="7"/>
        <v>0</v>
      </c>
      <c r="U54" s="26"/>
    </row>
    <row r="55" spans="1:21" s="25" customFormat="1">
      <c r="A55" s="2">
        <v>40370</v>
      </c>
      <c r="B55" s="47">
        <v>820</v>
      </c>
      <c r="C55" s="47">
        <v>0.1</v>
      </c>
      <c r="D55" s="47">
        <v>0</v>
      </c>
      <c r="E55" s="47">
        <v>0</v>
      </c>
      <c r="F55" s="47">
        <v>4.1500000000000004</v>
      </c>
      <c r="H55" s="47">
        <v>18</v>
      </c>
      <c r="I55" s="47">
        <v>21</v>
      </c>
      <c r="J55" s="47">
        <v>20</v>
      </c>
      <c r="K55" s="47">
        <v>1.8</v>
      </c>
      <c r="L55" s="47">
        <v>1.8</v>
      </c>
      <c r="N55" s="56"/>
      <c r="O55" s="4"/>
      <c r="P55" s="26"/>
      <c r="Q55" s="26">
        <f t="shared" si="4"/>
        <v>1</v>
      </c>
      <c r="R55" s="26">
        <f t="shared" si="5"/>
        <v>0</v>
      </c>
      <c r="S55" s="26">
        <f t="shared" si="6"/>
        <v>0</v>
      </c>
      <c r="T55" s="26">
        <f t="shared" si="7"/>
        <v>0</v>
      </c>
      <c r="U55" s="26"/>
    </row>
    <row r="56" spans="1:21" s="25" customFormat="1">
      <c r="A56" s="2">
        <v>40371</v>
      </c>
      <c r="B56" s="47">
        <v>819</v>
      </c>
      <c r="C56" s="47">
        <v>0</v>
      </c>
      <c r="D56" s="47">
        <v>0.09</v>
      </c>
      <c r="E56" s="47">
        <v>0.03</v>
      </c>
      <c r="F56" s="47">
        <v>2.78</v>
      </c>
      <c r="H56" s="47">
        <v>12</v>
      </c>
      <c r="I56" s="47">
        <v>12</v>
      </c>
      <c r="J56" s="47">
        <v>12</v>
      </c>
      <c r="K56" s="47">
        <v>1.4</v>
      </c>
      <c r="L56" s="47">
        <v>1.4</v>
      </c>
      <c r="N56" s="56"/>
      <c r="O56" s="4"/>
      <c r="P56" s="26"/>
      <c r="Q56" s="26">
        <f t="shared" si="4"/>
        <v>1</v>
      </c>
      <c r="R56" s="26">
        <f t="shared" si="5"/>
        <v>0</v>
      </c>
      <c r="S56" s="26">
        <f t="shared" si="6"/>
        <v>0</v>
      </c>
      <c r="T56" s="26">
        <f t="shared" si="7"/>
        <v>0</v>
      </c>
      <c r="U56" s="26"/>
    </row>
    <row r="57" spans="1:21" s="25" customFormat="1">
      <c r="A57" s="2">
        <v>40372</v>
      </c>
      <c r="B57" s="47">
        <v>823</v>
      </c>
      <c r="C57" s="47">
        <v>0.1</v>
      </c>
      <c r="D57" s="47">
        <v>1.34</v>
      </c>
      <c r="E57" s="47">
        <v>0.3</v>
      </c>
      <c r="F57" s="47">
        <v>2.73</v>
      </c>
      <c r="G57" s="47">
        <v>29</v>
      </c>
      <c r="H57" s="47">
        <v>56</v>
      </c>
      <c r="I57" s="47">
        <v>39</v>
      </c>
      <c r="J57" s="47">
        <v>48</v>
      </c>
      <c r="K57" s="47">
        <v>5</v>
      </c>
      <c r="L57" s="47">
        <v>5</v>
      </c>
      <c r="N57" s="56"/>
      <c r="O57" s="4"/>
      <c r="P57" s="26"/>
      <c r="Q57" s="26">
        <f t="shared" si="4"/>
        <v>1</v>
      </c>
      <c r="R57" s="26">
        <f t="shared" si="5"/>
        <v>0</v>
      </c>
      <c r="S57" s="26">
        <f t="shared" si="6"/>
        <v>0</v>
      </c>
      <c r="T57" s="26">
        <f t="shared" si="7"/>
        <v>0</v>
      </c>
      <c r="U57" s="26"/>
    </row>
    <row r="58" spans="1:21" s="25" customFormat="1">
      <c r="A58" s="64">
        <v>40373</v>
      </c>
      <c r="B58" s="66">
        <v>827</v>
      </c>
      <c r="C58" s="66">
        <v>1.8</v>
      </c>
      <c r="D58" s="66">
        <v>0</v>
      </c>
      <c r="E58" s="66">
        <v>0</v>
      </c>
      <c r="F58" s="66">
        <v>12.1</v>
      </c>
      <c r="G58" s="66">
        <v>56</v>
      </c>
      <c r="H58" s="66">
        <v>195</v>
      </c>
      <c r="I58" s="66">
        <v>800</v>
      </c>
      <c r="J58" s="66">
        <v>498</v>
      </c>
      <c r="K58" s="66">
        <v>20.3</v>
      </c>
      <c r="L58" s="66">
        <v>20.3</v>
      </c>
      <c r="N58" s="56"/>
      <c r="O58" s="4"/>
      <c r="P58" s="26"/>
      <c r="Q58" s="26">
        <f t="shared" si="4"/>
        <v>0</v>
      </c>
      <c r="R58" s="26">
        <f t="shared" si="5"/>
        <v>0</v>
      </c>
      <c r="S58" s="26">
        <f t="shared" si="6"/>
        <v>0</v>
      </c>
      <c r="T58" s="26">
        <f t="shared" si="7"/>
        <v>1</v>
      </c>
      <c r="U58" s="26"/>
    </row>
    <row r="59" spans="1:21" s="25" customFormat="1">
      <c r="A59" s="2">
        <v>40374</v>
      </c>
      <c r="B59" s="47">
        <v>823</v>
      </c>
      <c r="C59" s="47">
        <v>0.1</v>
      </c>
      <c r="D59" s="47">
        <v>0</v>
      </c>
      <c r="E59" s="47">
        <v>0</v>
      </c>
      <c r="F59" s="47">
        <v>3.03</v>
      </c>
      <c r="G59" s="47">
        <v>7</v>
      </c>
      <c r="H59" s="47">
        <v>22</v>
      </c>
      <c r="I59" s="47">
        <v>28</v>
      </c>
      <c r="J59" s="47">
        <v>25</v>
      </c>
      <c r="K59" s="47">
        <v>1.7</v>
      </c>
      <c r="L59" s="47">
        <v>1.7</v>
      </c>
      <c r="N59" s="56"/>
      <c r="O59" s="4"/>
      <c r="P59" s="26"/>
      <c r="Q59" s="26">
        <f t="shared" si="4"/>
        <v>1</v>
      </c>
      <c r="R59" s="26">
        <f t="shared" si="5"/>
        <v>0</v>
      </c>
      <c r="S59" s="26">
        <f t="shared" si="6"/>
        <v>0</v>
      </c>
      <c r="T59" s="26">
        <f t="shared" si="7"/>
        <v>0</v>
      </c>
      <c r="U59" s="26"/>
    </row>
    <row r="60" spans="1:21" s="25" customFormat="1">
      <c r="A60" s="2">
        <v>40375</v>
      </c>
      <c r="B60" s="47">
        <v>819</v>
      </c>
      <c r="C60" s="47">
        <v>2</v>
      </c>
      <c r="D60" s="47">
        <v>0</v>
      </c>
      <c r="E60" s="47">
        <v>0</v>
      </c>
      <c r="F60" s="47">
        <v>12.33</v>
      </c>
      <c r="K60" s="47">
        <v>24.5</v>
      </c>
      <c r="L60" s="47">
        <v>24.5</v>
      </c>
      <c r="N60" s="56"/>
      <c r="O60" s="4"/>
      <c r="P60" s="26"/>
      <c r="Q60" s="26">
        <f t="shared" si="4"/>
        <v>0</v>
      </c>
      <c r="R60" s="26">
        <f t="shared" si="5"/>
        <v>0</v>
      </c>
      <c r="S60" s="26">
        <f t="shared" si="6"/>
        <v>0</v>
      </c>
      <c r="T60" s="26">
        <f t="shared" si="7"/>
        <v>0</v>
      </c>
      <c r="U60" s="26"/>
    </row>
    <row r="61" spans="1:21" s="25" customFormat="1">
      <c r="A61" s="2">
        <v>40376</v>
      </c>
      <c r="B61" s="47">
        <v>820</v>
      </c>
      <c r="C61" s="47">
        <v>0.8</v>
      </c>
      <c r="D61" s="47">
        <v>0</v>
      </c>
      <c r="E61" s="47">
        <v>0</v>
      </c>
      <c r="F61" s="47">
        <v>7.4</v>
      </c>
      <c r="H61" s="47">
        <v>84</v>
      </c>
      <c r="I61" s="47">
        <v>54</v>
      </c>
      <c r="J61" s="47">
        <v>69</v>
      </c>
      <c r="K61" s="47">
        <v>6.9</v>
      </c>
      <c r="L61" s="47">
        <v>6.9</v>
      </c>
      <c r="N61" s="56"/>
      <c r="O61" s="4"/>
      <c r="P61" s="26"/>
      <c r="Q61" s="26">
        <f t="shared" si="4"/>
        <v>1</v>
      </c>
      <c r="R61" s="26">
        <f t="shared" si="5"/>
        <v>0</v>
      </c>
      <c r="S61" s="26">
        <f t="shared" si="6"/>
        <v>0</v>
      </c>
      <c r="T61" s="26">
        <f t="shared" si="7"/>
        <v>0</v>
      </c>
      <c r="U61" s="26"/>
    </row>
    <row r="62" spans="1:21" s="25" customFormat="1">
      <c r="A62" s="61">
        <v>40377</v>
      </c>
      <c r="B62" s="62">
        <v>817</v>
      </c>
      <c r="C62" s="62">
        <v>0.7</v>
      </c>
      <c r="D62" s="62">
        <v>1.85</v>
      </c>
      <c r="E62" s="62">
        <v>7.0000000000000007E-2</v>
      </c>
      <c r="F62" s="62">
        <v>12.28</v>
      </c>
      <c r="G62" s="63"/>
      <c r="H62" s="62">
        <v>60</v>
      </c>
      <c r="I62" s="62">
        <v>110</v>
      </c>
      <c r="J62" s="62">
        <v>85</v>
      </c>
      <c r="K62" s="62">
        <v>24.9</v>
      </c>
      <c r="L62" s="62">
        <v>24.9</v>
      </c>
      <c r="N62" s="56"/>
      <c r="O62" s="4"/>
      <c r="P62" s="26"/>
      <c r="Q62" s="26">
        <f t="shared" si="4"/>
        <v>0</v>
      </c>
      <c r="R62" s="26">
        <f t="shared" si="5"/>
        <v>1</v>
      </c>
      <c r="S62" s="26">
        <f t="shared" si="6"/>
        <v>0</v>
      </c>
      <c r="T62" s="26">
        <f t="shared" si="7"/>
        <v>0</v>
      </c>
      <c r="U62" s="26"/>
    </row>
    <row r="63" spans="1:21" s="25" customFormat="1">
      <c r="A63" s="2">
        <v>40378</v>
      </c>
      <c r="B63" s="47">
        <v>829</v>
      </c>
      <c r="C63" s="47">
        <v>0.5</v>
      </c>
      <c r="D63" s="47">
        <v>7.0000000000000007E-2</v>
      </c>
      <c r="E63" s="47">
        <v>0</v>
      </c>
      <c r="F63" s="47">
        <v>9.3000000000000007</v>
      </c>
      <c r="G63" s="47">
        <v>37</v>
      </c>
      <c r="H63" s="47">
        <v>140</v>
      </c>
      <c r="I63" s="47">
        <v>26</v>
      </c>
      <c r="J63" s="47">
        <v>83</v>
      </c>
      <c r="K63" s="47">
        <v>6.1</v>
      </c>
      <c r="L63" s="47">
        <v>6.1</v>
      </c>
      <c r="N63" s="56"/>
      <c r="O63" s="4"/>
      <c r="P63" s="26"/>
      <c r="Q63" s="26">
        <f t="shared" si="4"/>
        <v>1</v>
      </c>
      <c r="R63" s="26">
        <f t="shared" si="5"/>
        <v>0</v>
      </c>
      <c r="S63" s="26">
        <f t="shared" si="6"/>
        <v>0</v>
      </c>
      <c r="T63" s="26">
        <f t="shared" si="7"/>
        <v>0</v>
      </c>
      <c r="U63" s="26"/>
    </row>
    <row r="64" spans="1:21" s="25" customFormat="1">
      <c r="A64" s="2">
        <v>40379</v>
      </c>
      <c r="B64" s="47">
        <v>826</v>
      </c>
      <c r="C64" s="47">
        <v>1</v>
      </c>
      <c r="D64" s="47">
        <v>0.28000000000000003</v>
      </c>
      <c r="E64" s="47">
        <v>0.01</v>
      </c>
      <c r="F64" s="47">
        <v>18.899999999999999</v>
      </c>
      <c r="G64" s="47">
        <v>51</v>
      </c>
      <c r="H64" s="47">
        <v>135</v>
      </c>
      <c r="I64" s="47">
        <v>125</v>
      </c>
      <c r="J64" s="47">
        <v>130</v>
      </c>
      <c r="K64" s="47">
        <v>15.9</v>
      </c>
      <c r="L64" s="47">
        <v>15.9</v>
      </c>
      <c r="N64" s="56"/>
      <c r="O64" s="4"/>
      <c r="P64" s="26"/>
      <c r="Q64" s="26">
        <f t="shared" si="4"/>
        <v>1</v>
      </c>
      <c r="R64" s="26">
        <f t="shared" si="5"/>
        <v>0</v>
      </c>
      <c r="S64" s="26">
        <f t="shared" si="6"/>
        <v>0</v>
      </c>
      <c r="T64" s="26">
        <f t="shared" si="7"/>
        <v>0</v>
      </c>
      <c r="U64" s="26"/>
    </row>
    <row r="65" spans="1:21" s="25" customFormat="1">
      <c r="A65" s="2">
        <v>40380</v>
      </c>
      <c r="B65" s="47">
        <v>824</v>
      </c>
      <c r="C65" s="47">
        <v>0.4</v>
      </c>
      <c r="D65" s="47">
        <v>0</v>
      </c>
      <c r="E65" s="47">
        <v>0</v>
      </c>
      <c r="F65" s="47">
        <v>4.1500000000000004</v>
      </c>
      <c r="G65" s="47">
        <v>6</v>
      </c>
      <c r="H65" s="47">
        <v>21</v>
      </c>
      <c r="I65" s="47">
        <v>24</v>
      </c>
      <c r="J65" s="47">
        <v>23</v>
      </c>
      <c r="K65" s="47">
        <v>3.6</v>
      </c>
      <c r="L65" s="47">
        <v>3.6</v>
      </c>
      <c r="N65" s="56"/>
      <c r="O65" s="4"/>
      <c r="P65" s="26"/>
      <c r="Q65" s="26">
        <f t="shared" si="4"/>
        <v>1</v>
      </c>
      <c r="R65" s="26">
        <f t="shared" si="5"/>
        <v>0</v>
      </c>
      <c r="S65" s="26">
        <f t="shared" si="6"/>
        <v>0</v>
      </c>
      <c r="T65" s="26">
        <f t="shared" si="7"/>
        <v>0</v>
      </c>
      <c r="U65" s="26"/>
    </row>
    <row r="66" spans="1:21" s="25" customFormat="1">
      <c r="A66" s="2">
        <v>40381</v>
      </c>
      <c r="B66" s="47">
        <v>820</v>
      </c>
      <c r="C66" s="47">
        <v>0.9</v>
      </c>
      <c r="D66" s="47">
        <v>0</v>
      </c>
      <c r="E66" s="47">
        <v>0</v>
      </c>
      <c r="F66" s="47">
        <v>12.23</v>
      </c>
      <c r="G66" s="47">
        <v>20</v>
      </c>
      <c r="H66" s="47">
        <v>32</v>
      </c>
      <c r="I66" s="47">
        <v>36</v>
      </c>
      <c r="J66" s="47">
        <v>34</v>
      </c>
      <c r="K66" s="47">
        <v>10.6</v>
      </c>
      <c r="L66" s="47">
        <v>10.6</v>
      </c>
      <c r="N66" s="56"/>
      <c r="O66" s="4"/>
      <c r="P66" s="26"/>
      <c r="Q66" s="26">
        <f t="shared" si="4"/>
        <v>1</v>
      </c>
      <c r="R66" s="26">
        <f t="shared" si="5"/>
        <v>0</v>
      </c>
      <c r="S66" s="26">
        <f t="shared" si="6"/>
        <v>0</v>
      </c>
      <c r="T66" s="26">
        <f t="shared" si="7"/>
        <v>0</v>
      </c>
      <c r="U66" s="26"/>
    </row>
    <row r="67" spans="1:21" s="25" customFormat="1">
      <c r="A67" s="2">
        <v>40382</v>
      </c>
      <c r="B67" s="47">
        <v>819</v>
      </c>
      <c r="C67" s="47">
        <v>0.4</v>
      </c>
      <c r="D67" s="47">
        <v>1.1499999999999999</v>
      </c>
      <c r="F67" s="47">
        <v>7.48</v>
      </c>
      <c r="K67" s="47">
        <v>11.8</v>
      </c>
      <c r="L67" s="47">
        <v>11.8</v>
      </c>
      <c r="N67" s="56"/>
      <c r="O67" s="4"/>
      <c r="P67" s="26"/>
      <c r="Q67" s="26">
        <f t="shared" si="4"/>
        <v>0</v>
      </c>
      <c r="R67" s="26">
        <f t="shared" si="5"/>
        <v>0</v>
      </c>
      <c r="S67" s="26">
        <f t="shared" si="6"/>
        <v>0</v>
      </c>
      <c r="T67" s="26">
        <f t="shared" si="7"/>
        <v>0</v>
      </c>
      <c r="U67" s="26"/>
    </row>
    <row r="68" spans="1:21" s="25" customFormat="1">
      <c r="A68" s="41"/>
      <c r="C68" s="42"/>
      <c r="N68" s="57"/>
      <c r="O68" s="4"/>
      <c r="P68" s="26"/>
      <c r="Q68" s="26"/>
      <c r="R68" s="26"/>
      <c r="S68" s="26"/>
      <c r="T68" s="26"/>
      <c r="U68" s="26"/>
    </row>
  </sheetData>
  <printOptions gridLines="1"/>
  <pageMargins left="0.44" right="0.19" top="0.56000000000000005" bottom="0.75" header="0.3" footer="0.3"/>
  <pageSetup orientation="landscape" blackAndWhite="1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3"/>
  <sheetViews>
    <sheetView workbookViewId="0">
      <selection activeCell="N25" sqref="N25"/>
    </sheetView>
  </sheetViews>
  <sheetFormatPr defaultRowHeight="15"/>
  <cols>
    <col min="1" max="1" width="8.28515625" customWidth="1"/>
    <col min="2" max="2" width="6" customWidth="1"/>
    <col min="3" max="3" width="7.85546875" style="10" customWidth="1"/>
    <col min="4" max="4" width="6.42578125" customWidth="1"/>
    <col min="5" max="5" width="7.85546875" customWidth="1"/>
    <col min="7" max="7" width="10.85546875" customWidth="1"/>
    <col min="8" max="8" width="6.7109375" customWidth="1"/>
    <col min="9" max="9" width="6.42578125" customWidth="1"/>
    <col min="10" max="10" width="7.85546875" customWidth="1"/>
    <col min="11" max="11" width="6.42578125" customWidth="1"/>
    <col min="12" max="12" width="5.42578125" customWidth="1"/>
    <col min="13" max="13" width="5.7109375" customWidth="1"/>
    <col min="14" max="14" width="20.140625" style="16" customWidth="1"/>
    <col min="15" max="15" width="3.5703125" style="1" customWidth="1"/>
    <col min="16" max="17" width="8.85546875" style="9" customWidth="1"/>
    <col min="18" max="18" width="8" style="9" customWidth="1"/>
    <col min="19" max="19" width="7.42578125" style="9" customWidth="1"/>
    <col min="20" max="20" width="7.7109375" style="9" customWidth="1"/>
    <col min="21" max="21" width="8.85546875" style="9" customWidth="1"/>
  </cols>
  <sheetData>
    <row r="1" spans="1:21" s="1" customFormat="1" ht="18" customHeight="1">
      <c r="A1" s="44" t="s">
        <v>36</v>
      </c>
      <c r="C1" s="39"/>
      <c r="N1" s="16"/>
      <c r="P1" s="18" t="s">
        <v>11</v>
      </c>
      <c r="Q1" s="18" t="s">
        <v>12</v>
      </c>
      <c r="R1" s="71" t="s">
        <v>13</v>
      </c>
      <c r="S1" s="18" t="s">
        <v>14</v>
      </c>
      <c r="T1" s="72" t="s">
        <v>15</v>
      </c>
      <c r="U1" s="18" t="s">
        <v>11</v>
      </c>
    </row>
    <row r="2" spans="1:21" s="32" customFormat="1" ht="15" customHeight="1">
      <c r="A2" s="1"/>
      <c r="B2" s="1"/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6"/>
      <c r="P2" s="18" t="s">
        <v>16</v>
      </c>
      <c r="Q2" s="18" t="s">
        <v>17</v>
      </c>
      <c r="R2" s="18"/>
      <c r="S2" s="18"/>
      <c r="T2" s="18"/>
      <c r="U2" s="18"/>
    </row>
    <row r="3" spans="1:21" s="32" customFormat="1" ht="15.75" customHeight="1" thickBot="1">
      <c r="A3" s="40" t="s">
        <v>38</v>
      </c>
      <c r="B3" s="11"/>
      <c r="C3" s="43"/>
      <c r="D3" s="11"/>
      <c r="E3" s="11"/>
      <c r="F3" s="11"/>
      <c r="G3" s="11"/>
      <c r="H3" s="11"/>
      <c r="I3" s="11"/>
      <c r="J3" s="11"/>
      <c r="K3" s="11" t="s">
        <v>5</v>
      </c>
      <c r="L3" s="11"/>
      <c r="M3" s="11"/>
      <c r="N3" s="16"/>
      <c r="P3" s="19">
        <f>Q3+S3</f>
        <v>22</v>
      </c>
      <c r="Q3" s="19">
        <f>SUM(Q6:Q64)</f>
        <v>20</v>
      </c>
      <c r="R3" s="19">
        <f>SUM(R6:R64)</f>
        <v>1</v>
      </c>
      <c r="S3" s="19">
        <f>SUM(S6:S64)</f>
        <v>2</v>
      </c>
      <c r="T3" s="19">
        <f>SUM(T6:T64)</f>
        <v>3</v>
      </c>
      <c r="U3" s="19">
        <f>SUM(Q3:T3)</f>
        <v>26</v>
      </c>
    </row>
    <row r="4" spans="1:21" s="32" customFormat="1" ht="25.5" customHeight="1">
      <c r="A4" s="33" t="s">
        <v>0</v>
      </c>
      <c r="B4" s="32" t="s">
        <v>1</v>
      </c>
      <c r="C4" s="32" t="s">
        <v>31</v>
      </c>
      <c r="D4" s="37" t="s">
        <v>2</v>
      </c>
      <c r="E4" s="37" t="s">
        <v>3</v>
      </c>
      <c r="F4" s="32" t="s">
        <v>4</v>
      </c>
      <c r="G4" s="37" t="s">
        <v>30</v>
      </c>
      <c r="H4" s="27" t="s">
        <v>8</v>
      </c>
      <c r="I4" s="27" t="s">
        <v>9</v>
      </c>
      <c r="J4" s="38" t="s">
        <v>7</v>
      </c>
      <c r="K4" s="32" t="s">
        <v>32</v>
      </c>
      <c r="L4" s="32" t="s">
        <v>6</v>
      </c>
      <c r="M4" s="32" t="s">
        <v>22</v>
      </c>
      <c r="N4" s="38" t="s">
        <v>10</v>
      </c>
      <c r="P4" s="19" t="s">
        <v>33</v>
      </c>
      <c r="Q4" s="22" t="s">
        <v>19</v>
      </c>
      <c r="R4" s="19"/>
      <c r="S4" s="19"/>
      <c r="T4" s="19"/>
      <c r="U4" s="19"/>
    </row>
    <row r="5" spans="1:21" s="15" customFormat="1" ht="14.25" customHeight="1" thickBot="1">
      <c r="A5" s="34"/>
      <c r="B5" s="35"/>
      <c r="C5" s="17"/>
      <c r="D5" s="30"/>
      <c r="E5" s="30"/>
      <c r="F5" s="35"/>
      <c r="G5" s="30"/>
      <c r="H5" s="28"/>
      <c r="I5" s="29"/>
      <c r="J5" s="31"/>
      <c r="K5" s="30"/>
      <c r="L5" s="30"/>
      <c r="M5" s="35"/>
      <c r="N5" s="38"/>
      <c r="O5" s="14"/>
      <c r="P5" s="21">
        <v>32</v>
      </c>
      <c r="Q5" s="18" t="s">
        <v>20</v>
      </c>
      <c r="R5" s="19" t="s">
        <v>13</v>
      </c>
      <c r="S5" s="19" t="s">
        <v>21</v>
      </c>
      <c r="T5" s="19" t="s">
        <v>15</v>
      </c>
      <c r="U5" s="21"/>
    </row>
    <row r="6" spans="1:21">
      <c r="A6" s="61">
        <v>40383</v>
      </c>
      <c r="B6" s="63">
        <v>829</v>
      </c>
      <c r="C6" s="62">
        <v>0.5</v>
      </c>
      <c r="D6" s="62">
        <v>5.15</v>
      </c>
      <c r="E6" s="62">
        <v>0.96</v>
      </c>
      <c r="F6" s="62">
        <v>78.599999999999994</v>
      </c>
      <c r="G6" s="62"/>
      <c r="H6" s="62">
        <v>195</v>
      </c>
      <c r="I6" s="62">
        <v>210</v>
      </c>
      <c r="J6" s="62">
        <v>203</v>
      </c>
      <c r="K6" s="62">
        <v>67.8</v>
      </c>
      <c r="L6" s="62">
        <v>67.8</v>
      </c>
      <c r="M6" s="3"/>
      <c r="N6" s="3"/>
      <c r="P6" s="8"/>
      <c r="Q6" s="9">
        <f>IF(J6&gt;0,IF(AND($J6&lt;235,K6&lt;$P$5),1,0),0)</f>
        <v>0</v>
      </c>
      <c r="R6" s="9">
        <f>IF(J6&gt;0,IF(AND($J6&lt;235,K6&gt;=$P$5),1,0),0)</f>
        <v>1</v>
      </c>
      <c r="S6" s="9">
        <f>IF(J6&gt;0,IF(AND($J6&gt;=235,K6&gt;=$P$5),1,0),0)</f>
        <v>0</v>
      </c>
      <c r="T6" s="9">
        <f>IF(J6&gt;0,IF(AND($J6&gt;=235,K6&lt;$P$5),1,0),0)</f>
        <v>0</v>
      </c>
      <c r="U6" s="7"/>
    </row>
    <row r="7" spans="1:21">
      <c r="A7" s="2">
        <v>40384</v>
      </c>
      <c r="B7">
        <v>822</v>
      </c>
      <c r="C7" s="3">
        <v>0.8</v>
      </c>
      <c r="D7" s="3">
        <v>0.17</v>
      </c>
      <c r="E7" s="3">
        <v>0.6</v>
      </c>
      <c r="F7" s="3">
        <v>79.7</v>
      </c>
      <c r="G7" s="3"/>
      <c r="H7" s="3"/>
      <c r="I7" s="3"/>
      <c r="J7" s="3"/>
      <c r="K7" s="3">
        <v>8.1999999999999993</v>
      </c>
      <c r="L7" s="3">
        <v>8.1999999999999993</v>
      </c>
      <c r="M7" s="3"/>
      <c r="N7" s="3"/>
      <c r="P7" s="7"/>
      <c r="Q7" s="8">
        <f>IF(J7&gt;0,IF(AND($J7&lt;235,K7&lt;$P$5),1,0),0)</f>
        <v>0</v>
      </c>
      <c r="R7" s="8">
        <f>IF(J7&gt;0,IF(AND($J7&lt;235,K7&gt;=$P$5),1,0),0)</f>
        <v>0</v>
      </c>
      <c r="S7" s="8">
        <f>IF(J7&gt;0,IF(AND($J7&gt;=235,K7&gt;=$P$5),1,0),0)</f>
        <v>0</v>
      </c>
      <c r="T7" s="8">
        <f>IF(J7&gt;0,IF(AND($J7&gt;=235,K7&lt;$P$5),1,0),0)</f>
        <v>0</v>
      </c>
      <c r="U7" s="7"/>
    </row>
    <row r="8" spans="1:21">
      <c r="A8" s="2">
        <v>40385</v>
      </c>
      <c r="B8">
        <v>830</v>
      </c>
      <c r="C8" s="3">
        <v>1.5</v>
      </c>
      <c r="D8" s="3">
        <v>0.14000000000000001</v>
      </c>
      <c r="E8" s="3">
        <v>0.14000000000000001</v>
      </c>
      <c r="F8" s="3">
        <v>20.3</v>
      </c>
      <c r="G8" s="3">
        <v>22</v>
      </c>
      <c r="H8" s="3">
        <v>67</v>
      </c>
      <c r="I8" s="3">
        <v>42</v>
      </c>
      <c r="J8" s="3">
        <v>55</v>
      </c>
      <c r="K8" s="3">
        <v>14.9</v>
      </c>
      <c r="L8" s="3">
        <v>14.9</v>
      </c>
      <c r="M8" s="3"/>
      <c r="N8" s="3"/>
      <c r="P8" s="7"/>
      <c r="Q8" s="8">
        <f t="shared" ref="Q8:Q50" si="0">IF(J8&gt;0,IF(AND($J8&lt;235,K8&lt;$P$5),1,0),0)</f>
        <v>1</v>
      </c>
      <c r="R8" s="8">
        <f t="shared" ref="R8:R50" si="1">IF(J8&gt;0,IF(AND($J8&lt;235,K8&gt;=$P$5),1,0),0)</f>
        <v>0</v>
      </c>
      <c r="S8" s="8">
        <f t="shared" ref="S8:S50" si="2">IF(J8&gt;0,IF(AND($J8&gt;=235,K8&gt;=$P$5),1,0),0)</f>
        <v>0</v>
      </c>
      <c r="T8" s="8">
        <f t="shared" ref="T8:T37" si="3">IF(J8&gt;0,IF(AND($J8&gt;=235,K8&lt;$P$5),1,0),0)</f>
        <v>0</v>
      </c>
      <c r="U8" s="7"/>
    </row>
    <row r="9" spans="1:21">
      <c r="A9" s="2">
        <v>40386</v>
      </c>
      <c r="B9" s="3">
        <v>821</v>
      </c>
      <c r="C9" s="3">
        <v>0.1</v>
      </c>
      <c r="D9" s="3">
        <v>0</v>
      </c>
      <c r="E9" s="3">
        <v>0</v>
      </c>
      <c r="F9" s="3">
        <v>3.45</v>
      </c>
      <c r="G9" s="3">
        <v>6</v>
      </c>
      <c r="H9" s="3">
        <v>5</v>
      </c>
      <c r="I9" s="3">
        <v>11</v>
      </c>
      <c r="J9" s="3">
        <v>8</v>
      </c>
      <c r="K9" s="3">
        <v>0.9</v>
      </c>
      <c r="L9" s="3">
        <v>0.9</v>
      </c>
      <c r="M9" s="3"/>
      <c r="N9" s="3"/>
      <c r="Q9" s="8">
        <f t="shared" si="0"/>
        <v>1</v>
      </c>
      <c r="R9" s="8">
        <f t="shared" si="1"/>
        <v>0</v>
      </c>
      <c r="S9" s="8">
        <f t="shared" si="2"/>
        <v>0</v>
      </c>
      <c r="T9" s="8">
        <f t="shared" si="3"/>
        <v>0</v>
      </c>
    </row>
    <row r="10" spans="1:21">
      <c r="A10" s="2">
        <v>40387</v>
      </c>
      <c r="B10" s="3">
        <v>822</v>
      </c>
      <c r="C10" s="3">
        <v>0.1</v>
      </c>
      <c r="D10" s="3">
        <v>0</v>
      </c>
      <c r="E10" s="3">
        <v>0</v>
      </c>
      <c r="F10" s="3">
        <v>4.78</v>
      </c>
      <c r="G10" s="3" t="s">
        <v>52</v>
      </c>
      <c r="H10" s="3">
        <v>37</v>
      </c>
      <c r="I10" s="3">
        <v>27</v>
      </c>
      <c r="J10" s="3">
        <v>32</v>
      </c>
      <c r="K10" s="3">
        <v>1.1000000000000001</v>
      </c>
      <c r="L10" s="3">
        <v>1.1000000000000001</v>
      </c>
      <c r="M10" s="3"/>
      <c r="N10" s="3"/>
      <c r="Q10" s="8">
        <f t="shared" si="0"/>
        <v>1</v>
      </c>
      <c r="R10" s="8">
        <f t="shared" si="1"/>
        <v>0</v>
      </c>
      <c r="S10" s="8">
        <f t="shared" si="2"/>
        <v>0</v>
      </c>
      <c r="T10" s="8">
        <f t="shared" si="3"/>
        <v>0</v>
      </c>
    </row>
    <row r="11" spans="1:21">
      <c r="A11" s="2">
        <v>40388</v>
      </c>
      <c r="B11" s="3">
        <v>827</v>
      </c>
      <c r="C11" s="58" t="s">
        <v>51</v>
      </c>
      <c r="D11" s="3">
        <v>2.29</v>
      </c>
      <c r="E11" s="3">
        <v>0.56000000000000005</v>
      </c>
      <c r="F11" s="3">
        <v>42.75</v>
      </c>
      <c r="G11" s="3">
        <v>88</v>
      </c>
      <c r="H11" s="3">
        <v>344</v>
      </c>
      <c r="I11" s="3">
        <v>400</v>
      </c>
      <c r="J11" s="3">
        <v>372</v>
      </c>
      <c r="K11" s="3">
        <v>66</v>
      </c>
      <c r="L11" s="3">
        <v>66</v>
      </c>
      <c r="M11" s="3"/>
      <c r="N11" s="3"/>
      <c r="Q11" s="8">
        <f t="shared" si="0"/>
        <v>0</v>
      </c>
      <c r="R11" s="8">
        <f t="shared" si="1"/>
        <v>0</v>
      </c>
      <c r="S11" s="8">
        <f t="shared" si="2"/>
        <v>1</v>
      </c>
      <c r="T11" s="8">
        <f t="shared" si="3"/>
        <v>0</v>
      </c>
    </row>
    <row r="12" spans="1:21">
      <c r="A12" s="2">
        <v>40389</v>
      </c>
      <c r="B12" s="3">
        <v>825</v>
      </c>
      <c r="C12" s="3">
        <v>0.9</v>
      </c>
      <c r="D12" s="3">
        <v>0</v>
      </c>
      <c r="E12" s="3">
        <v>0</v>
      </c>
      <c r="F12" s="3">
        <v>13.6</v>
      </c>
      <c r="G12" s="3"/>
      <c r="H12" s="3"/>
      <c r="I12" s="3"/>
      <c r="J12" s="3"/>
      <c r="K12" s="3">
        <v>8.8000000000000007</v>
      </c>
      <c r="L12" s="3">
        <v>8.8000000000000007</v>
      </c>
      <c r="M12" s="3"/>
      <c r="N12" s="3"/>
      <c r="Q12" s="8">
        <f t="shared" si="0"/>
        <v>0</v>
      </c>
      <c r="R12" s="8">
        <f t="shared" si="1"/>
        <v>0</v>
      </c>
      <c r="S12" s="8">
        <f t="shared" si="2"/>
        <v>0</v>
      </c>
      <c r="T12" s="8">
        <f t="shared" si="3"/>
        <v>0</v>
      </c>
    </row>
    <row r="13" spans="1:21">
      <c r="A13" s="2">
        <v>40390</v>
      </c>
      <c r="B13" s="3">
        <v>820</v>
      </c>
      <c r="C13" s="3">
        <v>0.1</v>
      </c>
      <c r="D13" s="3">
        <v>0</v>
      </c>
      <c r="E13" s="3">
        <v>0</v>
      </c>
      <c r="F13" s="3">
        <v>3.6</v>
      </c>
      <c r="G13" s="3"/>
      <c r="H13" s="3">
        <v>2</v>
      </c>
      <c r="I13" s="3">
        <v>10</v>
      </c>
      <c r="J13" s="3">
        <v>6</v>
      </c>
      <c r="K13" s="3">
        <v>0.9</v>
      </c>
      <c r="L13" s="3">
        <v>0.9</v>
      </c>
      <c r="M13" s="3"/>
      <c r="N13" s="3"/>
      <c r="Q13" s="8">
        <f t="shared" si="0"/>
        <v>1</v>
      </c>
      <c r="R13" s="8">
        <f t="shared" si="1"/>
        <v>0</v>
      </c>
      <c r="S13" s="8">
        <f t="shared" si="2"/>
        <v>0</v>
      </c>
      <c r="T13" s="8">
        <f t="shared" si="3"/>
        <v>0</v>
      </c>
    </row>
    <row r="14" spans="1:21">
      <c r="A14" s="2">
        <v>40391</v>
      </c>
      <c r="B14" s="3">
        <v>831</v>
      </c>
      <c r="C14" s="3">
        <v>1</v>
      </c>
      <c r="D14" s="3">
        <v>0</v>
      </c>
      <c r="E14" s="3">
        <v>0</v>
      </c>
      <c r="F14" s="3">
        <v>11.68</v>
      </c>
      <c r="G14" s="3"/>
      <c r="H14" s="3"/>
      <c r="I14" s="3"/>
      <c r="J14" s="3"/>
      <c r="K14" s="3">
        <v>6.4</v>
      </c>
      <c r="L14" s="3">
        <v>6.4</v>
      </c>
      <c r="M14" s="3"/>
      <c r="N14" s="3"/>
      <c r="Q14" s="8">
        <f t="shared" si="0"/>
        <v>0</v>
      </c>
      <c r="R14" s="8">
        <f t="shared" si="1"/>
        <v>0</v>
      </c>
      <c r="S14" s="8">
        <f t="shared" si="2"/>
        <v>0</v>
      </c>
      <c r="T14" s="8">
        <f t="shared" si="3"/>
        <v>0</v>
      </c>
    </row>
    <row r="15" spans="1:21">
      <c r="A15" s="2">
        <v>40392</v>
      </c>
      <c r="B15" s="3">
        <v>829</v>
      </c>
      <c r="C15" s="3">
        <v>0.3</v>
      </c>
      <c r="D15" s="3">
        <v>0</v>
      </c>
      <c r="E15" s="3">
        <v>0</v>
      </c>
      <c r="F15" s="3">
        <v>7.05</v>
      </c>
      <c r="G15" s="3">
        <v>3</v>
      </c>
      <c r="H15" s="3">
        <v>22</v>
      </c>
      <c r="I15" s="3">
        <v>23</v>
      </c>
      <c r="J15" s="3">
        <v>23</v>
      </c>
      <c r="K15" s="3">
        <v>1.9</v>
      </c>
      <c r="L15" s="3">
        <v>1.9</v>
      </c>
      <c r="M15" s="3"/>
      <c r="N15" s="3"/>
      <c r="Q15" s="8">
        <f t="shared" si="0"/>
        <v>1</v>
      </c>
      <c r="R15" s="8">
        <f t="shared" si="1"/>
        <v>0</v>
      </c>
      <c r="S15" s="8">
        <f t="shared" si="2"/>
        <v>0</v>
      </c>
      <c r="T15" s="8">
        <f t="shared" si="3"/>
        <v>0</v>
      </c>
    </row>
    <row r="16" spans="1:21">
      <c r="A16" s="2">
        <v>40393</v>
      </c>
      <c r="B16" s="3">
        <v>821</v>
      </c>
      <c r="C16" s="3">
        <v>0.1</v>
      </c>
      <c r="D16" s="3">
        <v>0</v>
      </c>
      <c r="E16" s="3">
        <v>0</v>
      </c>
      <c r="F16" s="3">
        <v>3.55</v>
      </c>
      <c r="G16" s="3">
        <v>2</v>
      </c>
      <c r="H16" s="3">
        <v>10</v>
      </c>
      <c r="I16" s="3">
        <v>27</v>
      </c>
      <c r="J16" s="3">
        <v>19</v>
      </c>
      <c r="K16" s="3">
        <v>0.9</v>
      </c>
      <c r="L16" s="3">
        <v>0.9</v>
      </c>
      <c r="M16" s="3"/>
      <c r="N16" s="3"/>
      <c r="Q16" s="8">
        <f t="shared" si="0"/>
        <v>1</v>
      </c>
      <c r="R16" s="36">
        <f t="shared" si="1"/>
        <v>0</v>
      </c>
      <c r="S16" s="36">
        <f t="shared" si="2"/>
        <v>0</v>
      </c>
      <c r="T16" s="36">
        <f t="shared" si="3"/>
        <v>0</v>
      </c>
    </row>
    <row r="17" spans="1:20">
      <c r="A17" s="2">
        <v>40394</v>
      </c>
      <c r="B17">
        <v>858</v>
      </c>
      <c r="C17" s="3">
        <v>0</v>
      </c>
      <c r="D17" s="3">
        <v>0.02</v>
      </c>
      <c r="E17" s="3">
        <v>0.05</v>
      </c>
      <c r="F17" s="3">
        <v>2.4</v>
      </c>
      <c r="G17" s="3">
        <v>6</v>
      </c>
      <c r="H17" s="3">
        <v>28</v>
      </c>
      <c r="I17" s="3">
        <v>21</v>
      </c>
      <c r="J17" s="3">
        <v>25</v>
      </c>
      <c r="K17" s="3">
        <v>0.6</v>
      </c>
      <c r="L17" s="3">
        <v>0.6</v>
      </c>
      <c r="M17" s="3"/>
      <c r="N17" s="3"/>
      <c r="Q17" s="8">
        <f t="shared" si="0"/>
        <v>1</v>
      </c>
      <c r="R17" s="36">
        <f t="shared" si="1"/>
        <v>0</v>
      </c>
      <c r="S17" s="36">
        <f t="shared" si="2"/>
        <v>0</v>
      </c>
      <c r="T17" s="36">
        <f t="shared" si="3"/>
        <v>0</v>
      </c>
    </row>
    <row r="18" spans="1:20">
      <c r="A18" s="64">
        <v>40395</v>
      </c>
      <c r="B18" s="65">
        <v>838</v>
      </c>
      <c r="C18" s="66">
        <v>1</v>
      </c>
      <c r="D18" s="66">
        <v>0.23</v>
      </c>
      <c r="E18" s="66">
        <v>0.88</v>
      </c>
      <c r="F18" s="66">
        <v>10.88</v>
      </c>
      <c r="G18" s="66">
        <v>86</v>
      </c>
      <c r="H18" s="66" t="s">
        <v>53</v>
      </c>
      <c r="I18" s="66">
        <v>720</v>
      </c>
      <c r="J18" s="66">
        <v>587</v>
      </c>
      <c r="K18" s="66">
        <v>6.6</v>
      </c>
      <c r="L18" s="66">
        <v>6.6</v>
      </c>
      <c r="M18" s="3"/>
      <c r="N18" s="3"/>
      <c r="Q18" s="8">
        <f t="shared" si="0"/>
        <v>0</v>
      </c>
      <c r="R18" s="36">
        <f t="shared" si="1"/>
        <v>0</v>
      </c>
      <c r="S18" s="36">
        <f t="shared" si="2"/>
        <v>0</v>
      </c>
      <c r="T18" s="36">
        <f t="shared" si="3"/>
        <v>1</v>
      </c>
    </row>
    <row r="19" spans="1:20">
      <c r="A19" s="2">
        <v>40396</v>
      </c>
      <c r="B19">
        <v>826</v>
      </c>
      <c r="C19" s="3">
        <v>2</v>
      </c>
      <c r="D19" s="3">
        <v>0.13</v>
      </c>
      <c r="E19" s="3">
        <v>0.19</v>
      </c>
      <c r="F19" s="3">
        <v>24.65</v>
      </c>
      <c r="G19" s="3"/>
      <c r="H19" s="3"/>
      <c r="I19" s="3"/>
      <c r="J19" s="3"/>
      <c r="K19" s="3">
        <v>24.8</v>
      </c>
      <c r="L19" s="3">
        <v>24.8</v>
      </c>
      <c r="M19" s="3"/>
      <c r="N19" s="3"/>
      <c r="Q19" s="8">
        <f t="shared" si="0"/>
        <v>0</v>
      </c>
      <c r="R19" s="36">
        <f t="shared" si="1"/>
        <v>0</v>
      </c>
      <c r="S19" s="36">
        <f t="shared" si="2"/>
        <v>0</v>
      </c>
      <c r="T19" s="36">
        <f t="shared" si="3"/>
        <v>0</v>
      </c>
    </row>
    <row r="20" spans="1:20">
      <c r="A20" s="64">
        <v>40397</v>
      </c>
      <c r="B20" s="65">
        <v>740</v>
      </c>
      <c r="C20" s="66">
        <v>1.1000000000000001</v>
      </c>
      <c r="D20" s="66">
        <v>0.19</v>
      </c>
      <c r="E20" s="66">
        <v>0.59</v>
      </c>
      <c r="F20" s="66">
        <v>20.53</v>
      </c>
      <c r="G20" s="66"/>
      <c r="H20" s="66">
        <v>145</v>
      </c>
      <c r="I20" s="66">
        <v>355</v>
      </c>
      <c r="J20" s="66">
        <v>250</v>
      </c>
      <c r="K20" s="66">
        <v>10.1</v>
      </c>
      <c r="L20" s="66">
        <v>10.1</v>
      </c>
      <c r="M20" s="3"/>
      <c r="N20" s="3"/>
      <c r="Q20" s="8">
        <f t="shared" si="0"/>
        <v>0</v>
      </c>
      <c r="R20" s="36">
        <f t="shared" si="1"/>
        <v>0</v>
      </c>
      <c r="S20" s="36">
        <f t="shared" si="2"/>
        <v>0</v>
      </c>
      <c r="T20" s="36">
        <f t="shared" si="3"/>
        <v>1</v>
      </c>
    </row>
    <row r="21" spans="1:20">
      <c r="A21" s="2">
        <v>40398</v>
      </c>
      <c r="B21">
        <v>840</v>
      </c>
      <c r="C21" s="3">
        <v>0.2</v>
      </c>
      <c r="D21" s="3">
        <v>0</v>
      </c>
      <c r="E21" s="3">
        <v>0</v>
      </c>
      <c r="F21" s="3">
        <v>4.45</v>
      </c>
      <c r="G21" s="3"/>
      <c r="H21" s="3" t="s">
        <v>54</v>
      </c>
      <c r="I21" s="3" t="s">
        <v>55</v>
      </c>
      <c r="J21" s="3">
        <v>42</v>
      </c>
      <c r="K21" s="3">
        <v>1.3</v>
      </c>
      <c r="L21" s="3">
        <v>1.3</v>
      </c>
      <c r="M21" s="3"/>
      <c r="N21" s="3"/>
      <c r="Q21" s="8">
        <f t="shared" si="0"/>
        <v>1</v>
      </c>
      <c r="R21" s="8">
        <f t="shared" si="1"/>
        <v>0</v>
      </c>
      <c r="S21" s="8">
        <f t="shared" si="2"/>
        <v>0</v>
      </c>
      <c r="T21" s="8">
        <f t="shared" si="3"/>
        <v>0</v>
      </c>
    </row>
    <row r="22" spans="1:20">
      <c r="A22" s="2">
        <v>40399</v>
      </c>
      <c r="B22">
        <v>852</v>
      </c>
      <c r="C22" s="3">
        <v>0.1</v>
      </c>
      <c r="D22" s="3">
        <v>0</v>
      </c>
      <c r="E22" s="3">
        <v>0</v>
      </c>
      <c r="F22" s="3">
        <v>2.8</v>
      </c>
      <c r="G22" s="3">
        <v>5</v>
      </c>
      <c r="H22" s="3">
        <v>21</v>
      </c>
      <c r="I22" s="3">
        <v>30</v>
      </c>
      <c r="J22" s="3">
        <v>26</v>
      </c>
      <c r="K22" s="3">
        <v>0.8</v>
      </c>
      <c r="L22" s="3">
        <v>0.8</v>
      </c>
      <c r="M22" s="3"/>
      <c r="N22" s="3"/>
      <c r="Q22" s="8">
        <f t="shared" si="0"/>
        <v>1</v>
      </c>
      <c r="R22" s="8">
        <f t="shared" si="1"/>
        <v>0</v>
      </c>
      <c r="S22" s="8">
        <f t="shared" si="2"/>
        <v>0</v>
      </c>
      <c r="T22" s="8">
        <f t="shared" si="3"/>
        <v>0</v>
      </c>
    </row>
    <row r="23" spans="1:20">
      <c r="A23" s="2">
        <v>40400</v>
      </c>
      <c r="B23">
        <v>832</v>
      </c>
      <c r="C23" s="3">
        <v>0.1</v>
      </c>
      <c r="D23" s="3">
        <v>0</v>
      </c>
      <c r="E23" s="3">
        <v>0</v>
      </c>
      <c r="F23" s="3">
        <v>2.33</v>
      </c>
      <c r="G23" s="3">
        <v>2</v>
      </c>
      <c r="H23" s="3">
        <v>20</v>
      </c>
      <c r="I23" s="3">
        <v>21</v>
      </c>
      <c r="J23" s="3">
        <v>21</v>
      </c>
      <c r="K23" s="3">
        <v>0.7</v>
      </c>
      <c r="L23" s="3">
        <v>0.7</v>
      </c>
      <c r="M23" s="3"/>
      <c r="N23" s="3"/>
      <c r="Q23" s="8">
        <f t="shared" si="0"/>
        <v>1</v>
      </c>
      <c r="R23" s="8">
        <f t="shared" si="1"/>
        <v>0</v>
      </c>
      <c r="S23" s="8">
        <f t="shared" si="2"/>
        <v>0</v>
      </c>
      <c r="T23" s="8">
        <f t="shared" si="3"/>
        <v>0</v>
      </c>
    </row>
    <row r="24" spans="1:20">
      <c r="A24" s="2">
        <v>40401</v>
      </c>
      <c r="B24">
        <v>824</v>
      </c>
      <c r="C24" s="3">
        <v>0.2</v>
      </c>
      <c r="D24" s="3">
        <v>0</v>
      </c>
      <c r="E24" s="3">
        <v>0</v>
      </c>
      <c r="F24" s="3">
        <v>2.8</v>
      </c>
      <c r="G24" s="3">
        <v>2</v>
      </c>
      <c r="H24" s="3">
        <v>38</v>
      </c>
      <c r="I24" s="3">
        <v>72</v>
      </c>
      <c r="J24" s="3">
        <v>55</v>
      </c>
      <c r="K24" s="3">
        <v>0.9</v>
      </c>
      <c r="L24" s="3">
        <v>0.9</v>
      </c>
      <c r="M24" s="3"/>
      <c r="N24" s="3"/>
      <c r="Q24" s="8">
        <f t="shared" si="0"/>
        <v>1</v>
      </c>
      <c r="R24" s="8">
        <f t="shared" si="1"/>
        <v>0</v>
      </c>
      <c r="S24" s="8">
        <f t="shared" si="2"/>
        <v>0</v>
      </c>
      <c r="T24" s="8">
        <f t="shared" si="3"/>
        <v>0</v>
      </c>
    </row>
    <row r="25" spans="1:20">
      <c r="A25" s="64">
        <v>40402</v>
      </c>
      <c r="B25" s="65">
        <v>835</v>
      </c>
      <c r="C25" s="66">
        <v>0.1</v>
      </c>
      <c r="D25" s="66">
        <v>0.88</v>
      </c>
      <c r="E25" s="66">
        <v>0.7</v>
      </c>
      <c r="F25" s="66">
        <v>4.95</v>
      </c>
      <c r="G25" s="66">
        <v>39</v>
      </c>
      <c r="H25" s="66">
        <v>980</v>
      </c>
      <c r="I25" s="66">
        <v>240</v>
      </c>
      <c r="J25" s="66">
        <v>610</v>
      </c>
      <c r="K25" s="66">
        <v>1.6</v>
      </c>
      <c r="L25" s="66">
        <v>1.6</v>
      </c>
      <c r="M25" s="3"/>
      <c r="N25" s="3"/>
      <c r="Q25" s="8">
        <f t="shared" si="0"/>
        <v>0</v>
      </c>
      <c r="R25" s="8">
        <f t="shared" si="1"/>
        <v>0</v>
      </c>
      <c r="S25" s="8">
        <f t="shared" si="2"/>
        <v>0</v>
      </c>
      <c r="T25" s="8">
        <f t="shared" si="3"/>
        <v>1</v>
      </c>
    </row>
    <row r="26" spans="1:20">
      <c r="A26" s="2">
        <v>40403</v>
      </c>
      <c r="B26">
        <v>817</v>
      </c>
      <c r="C26" s="3">
        <v>1.5</v>
      </c>
      <c r="D26" s="3">
        <v>0</v>
      </c>
      <c r="E26" s="3">
        <v>0</v>
      </c>
      <c r="F26" s="3">
        <v>16.100000000000001</v>
      </c>
      <c r="G26" s="3"/>
      <c r="H26" s="3"/>
      <c r="I26" s="3"/>
      <c r="J26" s="3"/>
      <c r="K26" s="3">
        <v>14.3</v>
      </c>
      <c r="L26" s="3">
        <v>14.3</v>
      </c>
      <c r="M26" s="3"/>
      <c r="N26" s="3"/>
      <c r="Q26" s="8">
        <f t="shared" si="0"/>
        <v>0</v>
      </c>
      <c r="R26" s="8">
        <f t="shared" si="1"/>
        <v>0</v>
      </c>
      <c r="S26" s="8">
        <f t="shared" si="2"/>
        <v>0</v>
      </c>
      <c r="T26" s="8">
        <f t="shared" si="3"/>
        <v>0</v>
      </c>
    </row>
    <row r="27" spans="1:20">
      <c r="A27" s="2">
        <v>40404</v>
      </c>
      <c r="B27">
        <v>848</v>
      </c>
      <c r="C27" s="3">
        <v>0.25</v>
      </c>
      <c r="D27" s="3">
        <v>0</v>
      </c>
      <c r="E27" s="3">
        <v>0</v>
      </c>
      <c r="F27" s="3">
        <v>16.55</v>
      </c>
      <c r="G27" s="3"/>
      <c r="H27" s="3"/>
      <c r="I27" s="3"/>
      <c r="J27" s="3"/>
      <c r="K27" s="3">
        <v>5.2</v>
      </c>
      <c r="L27" s="3">
        <v>5.2</v>
      </c>
      <c r="M27" s="3"/>
      <c r="N27" s="3"/>
      <c r="Q27" s="8">
        <f t="shared" si="0"/>
        <v>0</v>
      </c>
      <c r="R27" s="8">
        <f t="shared" si="1"/>
        <v>0</v>
      </c>
      <c r="S27" s="8">
        <f t="shared" si="2"/>
        <v>0</v>
      </c>
      <c r="T27" s="8">
        <f t="shared" si="3"/>
        <v>0</v>
      </c>
    </row>
    <row r="28" spans="1:20">
      <c r="A28" s="2">
        <v>40405</v>
      </c>
      <c r="B28">
        <v>833</v>
      </c>
      <c r="C28" s="3">
        <v>0.17</v>
      </c>
      <c r="D28" s="3" t="s">
        <v>56</v>
      </c>
      <c r="E28" s="3">
        <v>0.34</v>
      </c>
      <c r="F28" s="3">
        <v>4.8</v>
      </c>
      <c r="G28" s="3"/>
      <c r="H28" s="3"/>
      <c r="I28" s="3"/>
      <c r="J28" s="3"/>
      <c r="K28" s="3">
        <v>5.7</v>
      </c>
      <c r="L28" s="3">
        <v>5.7</v>
      </c>
      <c r="M28" s="3"/>
      <c r="N28" s="3"/>
      <c r="Q28" s="8">
        <f t="shared" si="0"/>
        <v>0</v>
      </c>
      <c r="R28" s="8">
        <f t="shared" si="1"/>
        <v>0</v>
      </c>
      <c r="S28" s="8">
        <f t="shared" si="2"/>
        <v>0</v>
      </c>
      <c r="T28" s="8">
        <f t="shared" si="3"/>
        <v>0</v>
      </c>
    </row>
    <row r="29" spans="1:20">
      <c r="A29" s="2">
        <v>40406</v>
      </c>
      <c r="B29">
        <v>836</v>
      </c>
      <c r="C29" s="3">
        <v>2.17</v>
      </c>
      <c r="D29" s="3">
        <v>0</v>
      </c>
      <c r="E29" s="3">
        <v>0</v>
      </c>
      <c r="F29" s="3">
        <v>36.9</v>
      </c>
      <c r="G29" s="3" t="s">
        <v>57</v>
      </c>
      <c r="H29" s="3">
        <v>225</v>
      </c>
      <c r="I29" s="3">
        <v>560</v>
      </c>
      <c r="J29" s="3">
        <v>393</v>
      </c>
      <c r="K29" s="3">
        <v>40.1</v>
      </c>
      <c r="L29" s="3">
        <v>40.1</v>
      </c>
      <c r="M29" s="3"/>
      <c r="N29" s="3"/>
      <c r="Q29" s="8">
        <f t="shared" si="0"/>
        <v>0</v>
      </c>
      <c r="R29" s="8">
        <f t="shared" si="1"/>
        <v>0</v>
      </c>
      <c r="S29" s="8">
        <f t="shared" si="2"/>
        <v>1</v>
      </c>
      <c r="T29" s="8">
        <f t="shared" si="3"/>
        <v>0</v>
      </c>
    </row>
    <row r="30" spans="1:20">
      <c r="A30" s="2">
        <v>40407</v>
      </c>
      <c r="B30">
        <v>833</v>
      </c>
      <c r="C30" s="3">
        <v>0.5</v>
      </c>
      <c r="D30" s="3">
        <v>0</v>
      </c>
      <c r="E30" s="3">
        <v>0</v>
      </c>
      <c r="F30" s="3">
        <v>11.8</v>
      </c>
      <c r="G30" s="3">
        <v>27</v>
      </c>
      <c r="H30" s="3">
        <v>8</v>
      </c>
      <c r="I30" s="3" t="s">
        <v>58</v>
      </c>
      <c r="J30" s="3">
        <v>47</v>
      </c>
      <c r="K30" s="3">
        <v>5.9</v>
      </c>
      <c r="L30" s="3">
        <v>5.9</v>
      </c>
      <c r="M30" s="3"/>
      <c r="N30" s="3"/>
      <c r="Q30" s="8">
        <f t="shared" si="0"/>
        <v>1</v>
      </c>
      <c r="R30" s="8">
        <f t="shared" si="1"/>
        <v>0</v>
      </c>
      <c r="S30" s="8">
        <f t="shared" si="2"/>
        <v>0</v>
      </c>
      <c r="T30" s="8">
        <f t="shared" si="3"/>
        <v>0</v>
      </c>
    </row>
    <row r="31" spans="1:20">
      <c r="A31" s="2">
        <v>40408</v>
      </c>
      <c r="B31">
        <v>829</v>
      </c>
      <c r="C31" s="3">
        <v>0.33</v>
      </c>
      <c r="D31" s="3">
        <v>0</v>
      </c>
      <c r="E31" s="3">
        <v>0</v>
      </c>
      <c r="F31" s="3">
        <v>5.58</v>
      </c>
      <c r="G31" s="3" t="s">
        <v>59</v>
      </c>
      <c r="H31" s="3">
        <v>25</v>
      </c>
      <c r="I31" s="3">
        <v>73</v>
      </c>
      <c r="J31" s="3">
        <v>49</v>
      </c>
      <c r="K31" s="3">
        <v>1.7</v>
      </c>
      <c r="L31" s="3">
        <v>1.7</v>
      </c>
      <c r="M31" s="3"/>
      <c r="N31" s="3"/>
      <c r="Q31" s="8">
        <f t="shared" si="0"/>
        <v>1</v>
      </c>
      <c r="R31" s="8">
        <f t="shared" si="1"/>
        <v>0</v>
      </c>
      <c r="S31" s="8">
        <f t="shared" si="2"/>
        <v>0</v>
      </c>
      <c r="T31" s="8">
        <f t="shared" si="3"/>
        <v>0</v>
      </c>
    </row>
    <row r="32" spans="1:20">
      <c r="A32" s="2">
        <v>40409</v>
      </c>
      <c r="B32">
        <v>827</v>
      </c>
      <c r="C32" s="3">
        <v>0.1</v>
      </c>
      <c r="D32" s="3">
        <v>0</v>
      </c>
      <c r="E32" s="3">
        <v>0</v>
      </c>
      <c r="F32" s="3">
        <v>3.35</v>
      </c>
      <c r="G32" s="3">
        <v>3</v>
      </c>
      <c r="H32" s="3">
        <v>13</v>
      </c>
      <c r="I32" s="3">
        <v>10</v>
      </c>
      <c r="J32" s="3">
        <v>12</v>
      </c>
      <c r="K32" s="3">
        <v>0.9</v>
      </c>
      <c r="L32" s="3">
        <v>0.9</v>
      </c>
      <c r="M32" s="3"/>
      <c r="N32" s="3"/>
      <c r="Q32" s="8">
        <f t="shared" si="0"/>
        <v>1</v>
      </c>
      <c r="R32" s="8">
        <f t="shared" si="1"/>
        <v>0</v>
      </c>
      <c r="S32" s="8">
        <f t="shared" si="2"/>
        <v>0</v>
      </c>
      <c r="T32" s="8">
        <f t="shared" si="3"/>
        <v>0</v>
      </c>
    </row>
    <row r="33" spans="1:21">
      <c r="A33" s="2">
        <v>40410</v>
      </c>
      <c r="B33">
        <v>827</v>
      </c>
      <c r="C33" s="3">
        <v>1</v>
      </c>
      <c r="D33" s="3">
        <v>0</v>
      </c>
      <c r="E33" s="3">
        <v>0</v>
      </c>
      <c r="F33" s="3">
        <v>12.8</v>
      </c>
      <c r="G33" s="3"/>
      <c r="H33" s="3"/>
      <c r="I33" s="3"/>
      <c r="J33" s="3"/>
      <c r="K33" s="3">
        <v>6.7</v>
      </c>
      <c r="L33" s="3">
        <v>6.7</v>
      </c>
      <c r="M33" s="3"/>
      <c r="N33" s="3"/>
      <c r="Q33" s="8">
        <f t="shared" si="0"/>
        <v>0</v>
      </c>
      <c r="R33" s="8">
        <f t="shared" si="1"/>
        <v>0</v>
      </c>
      <c r="S33" s="8">
        <f t="shared" si="2"/>
        <v>0</v>
      </c>
      <c r="T33" s="8">
        <f t="shared" si="3"/>
        <v>0</v>
      </c>
    </row>
    <row r="34" spans="1:21">
      <c r="A34" s="2">
        <v>40411</v>
      </c>
      <c r="B34">
        <v>855</v>
      </c>
      <c r="C34" s="3">
        <v>0.67</v>
      </c>
      <c r="D34" s="3">
        <v>0</v>
      </c>
      <c r="E34" s="3">
        <v>0</v>
      </c>
      <c r="F34" s="3">
        <v>13.45</v>
      </c>
      <c r="G34" s="3"/>
      <c r="H34" s="3"/>
      <c r="I34" s="3"/>
      <c r="J34" s="3"/>
      <c r="K34" s="3">
        <v>4.5999999999999996</v>
      </c>
      <c r="L34" s="3">
        <v>4.5999999999999996</v>
      </c>
      <c r="M34" s="3"/>
      <c r="N34" s="3"/>
      <c r="Q34" s="8">
        <f t="shared" si="0"/>
        <v>0</v>
      </c>
      <c r="R34" s="8">
        <f t="shared" si="1"/>
        <v>0</v>
      </c>
      <c r="S34" s="8">
        <f t="shared" si="2"/>
        <v>0</v>
      </c>
      <c r="T34" s="8">
        <f t="shared" si="3"/>
        <v>0</v>
      </c>
    </row>
    <row r="35" spans="1:21">
      <c r="A35" s="2">
        <v>40412</v>
      </c>
      <c r="B35">
        <v>839</v>
      </c>
      <c r="C35" s="3">
        <v>2</v>
      </c>
      <c r="D35" s="3">
        <v>3.33</v>
      </c>
      <c r="E35" s="3">
        <v>0.84</v>
      </c>
      <c r="F35" s="3">
        <v>37.1</v>
      </c>
      <c r="G35" s="3"/>
      <c r="H35" s="3"/>
      <c r="I35" s="3"/>
      <c r="J35" s="3"/>
      <c r="K35" s="3">
        <v>49.7</v>
      </c>
      <c r="L35" s="3">
        <v>49.7</v>
      </c>
      <c r="M35" s="3"/>
      <c r="N35" s="3"/>
      <c r="Q35" s="8">
        <f t="shared" si="0"/>
        <v>0</v>
      </c>
      <c r="R35" s="8">
        <f t="shared" si="1"/>
        <v>0</v>
      </c>
      <c r="S35" s="8">
        <f t="shared" si="2"/>
        <v>0</v>
      </c>
      <c r="T35" s="8">
        <f t="shared" si="3"/>
        <v>0</v>
      </c>
    </row>
    <row r="36" spans="1:21">
      <c r="A36" s="2">
        <v>40413</v>
      </c>
      <c r="B36">
        <v>829</v>
      </c>
      <c r="C36" s="3">
        <v>1.5</v>
      </c>
      <c r="D36" s="3">
        <v>0</v>
      </c>
      <c r="E36" s="3">
        <v>0.04</v>
      </c>
      <c r="F36" s="3">
        <v>61.88</v>
      </c>
      <c r="G36" s="3">
        <v>56</v>
      </c>
      <c r="H36" s="3">
        <v>94</v>
      </c>
      <c r="I36" s="3">
        <v>82</v>
      </c>
      <c r="J36" s="3">
        <v>88</v>
      </c>
      <c r="K36" s="3">
        <v>30.7</v>
      </c>
      <c r="L36" s="3">
        <v>30.7</v>
      </c>
      <c r="M36" s="3"/>
      <c r="N36" s="3"/>
      <c r="Q36" s="8">
        <f t="shared" si="0"/>
        <v>1</v>
      </c>
      <c r="R36" s="8">
        <f t="shared" si="1"/>
        <v>0</v>
      </c>
      <c r="S36" s="8">
        <f t="shared" si="2"/>
        <v>0</v>
      </c>
      <c r="T36" s="8">
        <f t="shared" si="3"/>
        <v>0</v>
      </c>
    </row>
    <row r="37" spans="1:21">
      <c r="A37" s="2">
        <v>40414</v>
      </c>
      <c r="B37">
        <v>826</v>
      </c>
      <c r="C37" s="3">
        <v>1.3</v>
      </c>
      <c r="D37" s="3">
        <v>0</v>
      </c>
      <c r="E37" s="3">
        <v>0.01</v>
      </c>
      <c r="F37" s="3">
        <v>80.33</v>
      </c>
      <c r="G37" s="3">
        <v>175</v>
      </c>
      <c r="H37" s="3">
        <v>120</v>
      </c>
      <c r="I37" s="3">
        <v>205</v>
      </c>
      <c r="J37" s="3">
        <v>163</v>
      </c>
      <c r="K37" s="3">
        <v>20.2</v>
      </c>
      <c r="L37" s="3">
        <v>20.2</v>
      </c>
      <c r="M37" s="3"/>
      <c r="N37" s="3"/>
      <c r="P37" s="8"/>
      <c r="Q37" s="8">
        <f t="shared" si="0"/>
        <v>1</v>
      </c>
      <c r="R37" s="8">
        <f t="shared" si="1"/>
        <v>0</v>
      </c>
      <c r="S37" s="8">
        <f t="shared" si="2"/>
        <v>0</v>
      </c>
      <c r="T37" s="8">
        <f t="shared" si="3"/>
        <v>0</v>
      </c>
      <c r="U37" s="8"/>
    </row>
    <row r="38" spans="1:21">
      <c r="A38" s="2">
        <v>40415</v>
      </c>
      <c r="B38">
        <v>826</v>
      </c>
      <c r="C38" s="3">
        <v>0.33</v>
      </c>
      <c r="D38" s="3">
        <v>0</v>
      </c>
      <c r="E38" s="3">
        <v>0</v>
      </c>
      <c r="F38" s="3">
        <v>11</v>
      </c>
      <c r="G38" s="3">
        <v>25</v>
      </c>
      <c r="H38" s="3">
        <v>14</v>
      </c>
      <c r="I38" s="3">
        <v>29</v>
      </c>
      <c r="J38" s="3">
        <v>22</v>
      </c>
      <c r="K38" s="3">
        <v>2.6</v>
      </c>
      <c r="L38" s="3">
        <v>2.6</v>
      </c>
      <c r="M38" s="3"/>
      <c r="N38" s="3"/>
      <c r="Q38" s="9">
        <f t="shared" si="0"/>
        <v>1</v>
      </c>
      <c r="R38" s="9">
        <f t="shared" si="1"/>
        <v>0</v>
      </c>
      <c r="S38" s="9">
        <f t="shared" si="2"/>
        <v>0</v>
      </c>
      <c r="T38" s="9">
        <f>IF(J38&gt;0,IF(AND($J38&gt;=235,K38&lt;$P$5),1,0),0)</f>
        <v>0</v>
      </c>
    </row>
    <row r="39" spans="1:21">
      <c r="A39" s="2">
        <v>40416</v>
      </c>
      <c r="B39">
        <v>828</v>
      </c>
      <c r="C39" s="3">
        <v>1.75</v>
      </c>
      <c r="D39" s="3">
        <v>0</v>
      </c>
      <c r="E39" s="3">
        <v>0</v>
      </c>
      <c r="F39" s="3">
        <v>65.8</v>
      </c>
      <c r="G39" s="3" t="s">
        <v>60</v>
      </c>
      <c r="H39" s="3">
        <v>88</v>
      </c>
      <c r="I39" s="3">
        <v>90</v>
      </c>
      <c r="J39" s="3">
        <v>89</v>
      </c>
      <c r="K39" s="3">
        <v>26.9</v>
      </c>
      <c r="L39" s="3">
        <v>26.9</v>
      </c>
      <c r="M39" s="3"/>
      <c r="N39" s="3"/>
      <c r="Q39" s="9">
        <f t="shared" si="0"/>
        <v>1</v>
      </c>
      <c r="R39" s="9">
        <f t="shared" si="1"/>
        <v>0</v>
      </c>
      <c r="S39" s="9">
        <f t="shared" si="2"/>
        <v>0</v>
      </c>
      <c r="T39" s="9">
        <f>IF(J39&gt;0,IF(AND($J39&gt;=235,K39&lt;$P$5),1,0),0)</f>
        <v>0</v>
      </c>
    </row>
    <row r="40" spans="1:21" s="25" customFormat="1">
      <c r="A40" s="2">
        <v>40417</v>
      </c>
      <c r="B40" s="25">
        <v>822</v>
      </c>
      <c r="C40" s="47">
        <v>0.8</v>
      </c>
      <c r="D40" s="47">
        <v>0</v>
      </c>
      <c r="E40" s="47">
        <v>0</v>
      </c>
      <c r="F40" s="47">
        <v>16.53</v>
      </c>
      <c r="G40" s="47"/>
      <c r="H40" s="47"/>
      <c r="I40" s="47"/>
      <c r="J40" s="47"/>
      <c r="K40" s="47">
        <v>6</v>
      </c>
      <c r="L40" s="47">
        <v>6</v>
      </c>
      <c r="M40" s="47"/>
      <c r="N40" s="47"/>
      <c r="O40" s="4"/>
      <c r="P40" s="26"/>
      <c r="Q40" s="26">
        <f t="shared" si="0"/>
        <v>0</v>
      </c>
      <c r="R40" s="26">
        <f t="shared" si="1"/>
        <v>0</v>
      </c>
      <c r="S40" s="26">
        <f t="shared" si="2"/>
        <v>0</v>
      </c>
      <c r="T40" s="26">
        <f t="shared" ref="T40:T50" si="4">IF(J40&gt;0,IF(AND($J40&gt;=235,K40&lt;$P$5),1,0),0)</f>
        <v>0</v>
      </c>
      <c r="U40" s="26"/>
    </row>
    <row r="41" spans="1:21" s="25" customFormat="1">
      <c r="A41" s="2">
        <v>40418</v>
      </c>
      <c r="B41" s="25">
        <v>821</v>
      </c>
      <c r="C41" s="47">
        <v>0.1</v>
      </c>
      <c r="D41" s="47">
        <v>0</v>
      </c>
      <c r="E41" s="47">
        <v>0</v>
      </c>
      <c r="F41" s="47">
        <v>3.7</v>
      </c>
      <c r="G41" s="47"/>
      <c r="H41" s="47"/>
      <c r="I41" s="47"/>
      <c r="J41" s="47"/>
      <c r="K41" s="47">
        <v>0.9</v>
      </c>
      <c r="L41" s="47">
        <v>0.9</v>
      </c>
      <c r="M41" s="47"/>
      <c r="N41" s="47"/>
      <c r="O41" s="4"/>
      <c r="P41" s="26"/>
      <c r="Q41" s="26">
        <f t="shared" si="0"/>
        <v>0</v>
      </c>
      <c r="R41" s="26">
        <f t="shared" si="1"/>
        <v>0</v>
      </c>
      <c r="S41" s="26">
        <f t="shared" si="2"/>
        <v>0</v>
      </c>
      <c r="T41" s="26">
        <f t="shared" si="4"/>
        <v>0</v>
      </c>
      <c r="U41" s="26"/>
    </row>
    <row r="42" spans="1:21" s="25" customFormat="1">
      <c r="A42" s="2">
        <v>40419</v>
      </c>
      <c r="B42" s="25">
        <v>824</v>
      </c>
      <c r="C42" s="47">
        <v>0.1</v>
      </c>
      <c r="D42" s="47">
        <v>0</v>
      </c>
      <c r="E42" s="47">
        <v>0</v>
      </c>
      <c r="F42" s="47">
        <v>2.8</v>
      </c>
      <c r="G42" s="47"/>
      <c r="H42" s="47"/>
      <c r="I42" s="47"/>
      <c r="J42" s="47"/>
      <c r="K42" s="47">
        <v>0.8</v>
      </c>
      <c r="L42" s="47">
        <v>0.8</v>
      </c>
      <c r="M42" s="47"/>
      <c r="N42" s="47"/>
      <c r="O42" s="4"/>
      <c r="P42" s="26"/>
      <c r="Q42" s="26">
        <f t="shared" si="0"/>
        <v>0</v>
      </c>
      <c r="R42" s="26">
        <f t="shared" si="1"/>
        <v>0</v>
      </c>
      <c r="S42" s="26">
        <f t="shared" si="2"/>
        <v>0</v>
      </c>
      <c r="T42" s="26">
        <f t="shared" si="4"/>
        <v>0</v>
      </c>
      <c r="U42" s="26"/>
    </row>
    <row r="43" spans="1:21" s="25" customFormat="1">
      <c r="A43" s="2">
        <v>40420</v>
      </c>
      <c r="B43" s="25">
        <v>835</v>
      </c>
      <c r="C43" s="47">
        <v>0</v>
      </c>
      <c r="D43" s="47">
        <v>0</v>
      </c>
      <c r="E43" s="47">
        <v>0</v>
      </c>
      <c r="F43" s="47">
        <v>3</v>
      </c>
      <c r="G43" s="47">
        <v>4</v>
      </c>
      <c r="H43" s="47">
        <v>245</v>
      </c>
      <c r="I43" s="47">
        <v>26</v>
      </c>
      <c r="J43" s="47">
        <v>136</v>
      </c>
      <c r="K43" s="47">
        <v>0.7</v>
      </c>
      <c r="L43" s="47">
        <v>0.7</v>
      </c>
      <c r="M43" s="47"/>
      <c r="N43" s="47"/>
      <c r="O43" s="4"/>
      <c r="P43" s="26"/>
      <c r="Q43" s="26">
        <f t="shared" si="0"/>
        <v>1</v>
      </c>
      <c r="R43" s="26">
        <f t="shared" si="1"/>
        <v>0</v>
      </c>
      <c r="S43" s="26">
        <f t="shared" si="2"/>
        <v>0</v>
      </c>
      <c r="T43" s="26">
        <f t="shared" si="4"/>
        <v>0</v>
      </c>
      <c r="U43" s="26"/>
    </row>
    <row r="44" spans="1:21" s="25" customFormat="1">
      <c r="A44" s="2">
        <v>40421</v>
      </c>
      <c r="B44" s="25">
        <v>835</v>
      </c>
      <c r="C44" s="47">
        <v>0.08</v>
      </c>
      <c r="D44" s="47">
        <v>0</v>
      </c>
      <c r="E44" s="47">
        <v>0</v>
      </c>
      <c r="F44" s="47">
        <v>2.4</v>
      </c>
      <c r="G44" s="47">
        <v>1</v>
      </c>
      <c r="H44" s="47">
        <v>7</v>
      </c>
      <c r="I44" s="47">
        <v>10</v>
      </c>
      <c r="J44" s="47">
        <v>9</v>
      </c>
      <c r="K44" s="47">
        <v>0.7</v>
      </c>
      <c r="L44" s="47">
        <v>0.7</v>
      </c>
      <c r="M44" s="47"/>
      <c r="N44" s="47"/>
      <c r="O44" s="4"/>
      <c r="P44" s="26"/>
      <c r="Q44" s="26">
        <f t="shared" si="0"/>
        <v>1</v>
      </c>
      <c r="R44" s="26">
        <f t="shared" si="1"/>
        <v>0</v>
      </c>
      <c r="S44" s="26">
        <f t="shared" si="2"/>
        <v>0</v>
      </c>
      <c r="T44" s="26">
        <f t="shared" si="4"/>
        <v>0</v>
      </c>
      <c r="U44" s="26"/>
    </row>
    <row r="45" spans="1:21" s="25" customFormat="1">
      <c r="A45" s="2">
        <v>40422</v>
      </c>
      <c r="B45" s="25">
        <v>817</v>
      </c>
      <c r="C45" s="47">
        <v>0.2</v>
      </c>
      <c r="D45" s="47">
        <v>0</v>
      </c>
      <c r="E45" s="47">
        <v>0</v>
      </c>
      <c r="F45" s="47">
        <v>3.2</v>
      </c>
      <c r="G45" s="47"/>
      <c r="H45" s="47"/>
      <c r="I45" s="47"/>
      <c r="J45" s="47"/>
      <c r="K45" s="47">
        <v>1</v>
      </c>
      <c r="L45" s="47">
        <v>1</v>
      </c>
      <c r="M45" s="47"/>
      <c r="N45" s="47"/>
      <c r="O45" s="4"/>
      <c r="P45" s="26"/>
      <c r="Q45" s="26">
        <f t="shared" si="0"/>
        <v>0</v>
      </c>
      <c r="R45" s="26">
        <f t="shared" si="1"/>
        <v>0</v>
      </c>
      <c r="S45" s="26">
        <f t="shared" si="2"/>
        <v>0</v>
      </c>
      <c r="T45" s="26">
        <f t="shared" si="4"/>
        <v>0</v>
      </c>
      <c r="U45" s="26"/>
    </row>
    <row r="46" spans="1:21" s="25" customFormat="1">
      <c r="A46" s="2">
        <v>40423</v>
      </c>
      <c r="B46" s="25">
        <v>822</v>
      </c>
      <c r="C46" s="47">
        <v>0.2</v>
      </c>
      <c r="D46" s="47">
        <v>0</v>
      </c>
      <c r="E46" s="47">
        <v>0</v>
      </c>
      <c r="F46" s="47">
        <v>2.23</v>
      </c>
      <c r="G46" s="47"/>
      <c r="H46" s="47"/>
      <c r="I46" s="47"/>
      <c r="J46" s="47"/>
      <c r="K46" s="47">
        <v>0.8</v>
      </c>
      <c r="L46" s="47">
        <v>0.8</v>
      </c>
      <c r="M46" s="47"/>
      <c r="N46" s="47"/>
      <c r="O46" s="4"/>
      <c r="P46" s="26"/>
      <c r="Q46" s="26">
        <f t="shared" si="0"/>
        <v>0</v>
      </c>
      <c r="R46" s="26">
        <f t="shared" si="1"/>
        <v>0</v>
      </c>
      <c r="S46" s="26">
        <f t="shared" si="2"/>
        <v>0</v>
      </c>
      <c r="T46" s="26">
        <f t="shared" si="4"/>
        <v>0</v>
      </c>
      <c r="U46" s="26"/>
    </row>
    <row r="47" spans="1:21" s="25" customFormat="1">
      <c r="A47" s="2">
        <v>40424</v>
      </c>
      <c r="B47" s="25">
        <v>819</v>
      </c>
      <c r="C47" s="47">
        <v>0.1</v>
      </c>
      <c r="D47" s="47">
        <v>0</v>
      </c>
      <c r="E47" s="47">
        <v>0</v>
      </c>
      <c r="F47" s="47">
        <v>2.83</v>
      </c>
      <c r="G47" s="47"/>
      <c r="H47" s="47"/>
      <c r="I47" s="47"/>
      <c r="J47" s="47"/>
      <c r="K47" s="47">
        <v>0.8</v>
      </c>
      <c r="L47" s="47">
        <v>0.8</v>
      </c>
      <c r="M47" s="47"/>
      <c r="N47" s="47"/>
      <c r="O47" s="4"/>
      <c r="P47" s="26"/>
      <c r="Q47" s="26">
        <f t="shared" si="0"/>
        <v>0</v>
      </c>
      <c r="R47" s="26">
        <f t="shared" si="1"/>
        <v>0</v>
      </c>
      <c r="S47" s="26">
        <f t="shared" si="2"/>
        <v>0</v>
      </c>
      <c r="T47" s="26">
        <f t="shared" si="4"/>
        <v>0</v>
      </c>
      <c r="U47" s="26"/>
    </row>
    <row r="48" spans="1:21" s="25" customFormat="1">
      <c r="A48" s="2">
        <v>40425</v>
      </c>
      <c r="B48" s="25">
        <v>842</v>
      </c>
      <c r="C48" s="47">
        <v>2</v>
      </c>
      <c r="D48" s="47">
        <v>0.22</v>
      </c>
      <c r="E48" s="47">
        <v>0.27</v>
      </c>
      <c r="F48" s="47">
        <v>54.95</v>
      </c>
      <c r="G48" s="47"/>
      <c r="H48" s="47"/>
      <c r="I48" s="47"/>
      <c r="J48" s="47"/>
      <c r="K48" s="47">
        <v>32.1</v>
      </c>
      <c r="L48" s="47">
        <v>32.1</v>
      </c>
      <c r="M48" s="47"/>
      <c r="N48" s="47"/>
      <c r="O48" s="4"/>
      <c r="P48" s="26"/>
      <c r="Q48" s="26">
        <f t="shared" si="0"/>
        <v>0</v>
      </c>
      <c r="R48" s="26">
        <f t="shared" si="1"/>
        <v>0</v>
      </c>
      <c r="S48" s="26">
        <f t="shared" si="2"/>
        <v>0</v>
      </c>
      <c r="T48" s="26">
        <f t="shared" si="4"/>
        <v>0</v>
      </c>
      <c r="U48" s="26"/>
    </row>
    <row r="49" spans="1:21" s="25" customFormat="1">
      <c r="A49" s="2">
        <v>40426</v>
      </c>
      <c r="B49" s="25">
        <v>838</v>
      </c>
      <c r="C49" s="47">
        <v>1.1000000000000001</v>
      </c>
      <c r="D49" s="47">
        <v>0.08</v>
      </c>
      <c r="E49" s="47">
        <v>0</v>
      </c>
      <c r="F49" s="47">
        <v>89</v>
      </c>
      <c r="G49" s="47"/>
      <c r="H49" s="47"/>
      <c r="I49" s="47"/>
      <c r="J49" s="47"/>
      <c r="K49" s="47">
        <v>18.600000000000001</v>
      </c>
      <c r="L49" s="47">
        <v>18.600000000000001</v>
      </c>
      <c r="M49" s="47"/>
      <c r="N49" s="47"/>
      <c r="O49" s="4"/>
      <c r="P49" s="26"/>
      <c r="Q49" s="26">
        <f t="shared" si="0"/>
        <v>0</v>
      </c>
      <c r="R49" s="26">
        <f t="shared" si="1"/>
        <v>0</v>
      </c>
      <c r="S49" s="26">
        <f t="shared" si="2"/>
        <v>0</v>
      </c>
      <c r="T49" s="26">
        <f t="shared" si="4"/>
        <v>0</v>
      </c>
      <c r="U49" s="26"/>
    </row>
    <row r="50" spans="1:21" s="25" customFormat="1">
      <c r="A50" s="2">
        <v>40427</v>
      </c>
      <c r="B50" s="25">
        <v>832</v>
      </c>
      <c r="C50" s="47">
        <v>0.17</v>
      </c>
      <c r="D50" s="47">
        <v>0</v>
      </c>
      <c r="E50" s="47">
        <v>0</v>
      </c>
      <c r="F50" s="47">
        <v>13.43</v>
      </c>
      <c r="G50" s="47"/>
      <c r="H50" s="47"/>
      <c r="I50" s="47"/>
      <c r="J50" s="47"/>
      <c r="K50" s="47">
        <v>2.4</v>
      </c>
      <c r="L50" s="47">
        <v>2.4</v>
      </c>
      <c r="M50" s="47"/>
      <c r="N50" s="47"/>
      <c r="O50" s="4"/>
      <c r="P50" s="26"/>
      <c r="Q50" s="26">
        <f t="shared" si="0"/>
        <v>0</v>
      </c>
      <c r="R50" s="26">
        <f t="shared" si="1"/>
        <v>0</v>
      </c>
      <c r="S50" s="26">
        <f t="shared" si="2"/>
        <v>0</v>
      </c>
      <c r="T50" s="26">
        <f t="shared" si="4"/>
        <v>0</v>
      </c>
      <c r="U50" s="26"/>
    </row>
    <row r="51" spans="1:21" s="25" customFormat="1">
      <c r="A51" s="41"/>
      <c r="C51" s="42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59"/>
      <c r="O51" s="4"/>
      <c r="P51" s="26"/>
      <c r="Q51" s="26"/>
      <c r="R51" s="26"/>
      <c r="S51" s="26"/>
      <c r="T51" s="26"/>
      <c r="U51" s="26"/>
    </row>
    <row r="52" spans="1:21">
      <c r="D52" s="3"/>
      <c r="E52" s="3"/>
      <c r="F52" s="3"/>
      <c r="G52" s="3"/>
      <c r="H52" s="3"/>
      <c r="I52" s="3"/>
      <c r="J52" s="3"/>
      <c r="K52" s="3"/>
      <c r="L52" s="3"/>
      <c r="M52" s="3"/>
      <c r="N52" s="60"/>
    </row>
    <row r="53" spans="1:21">
      <c r="D53" s="3"/>
      <c r="E53" s="3"/>
      <c r="F53" s="3"/>
      <c r="G53" s="3"/>
      <c r="H53" s="3"/>
      <c r="I53" s="3"/>
      <c r="J53" s="3"/>
      <c r="K53" s="3"/>
      <c r="L53" s="3"/>
      <c r="M53" s="3"/>
      <c r="N53" s="60"/>
    </row>
  </sheetData>
  <printOptions gridLines="1"/>
  <pageMargins left="0.44" right="0.19" top="0.56000000000000005" bottom="0.75" header="0.3" footer="0.3"/>
  <pageSetup orientation="landscape" blackAndWhite="1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8"/>
  <sheetViews>
    <sheetView workbookViewId="0">
      <selection activeCell="I30" sqref="I30"/>
    </sheetView>
  </sheetViews>
  <sheetFormatPr defaultRowHeight="15"/>
  <cols>
    <col min="1" max="1" width="11.7109375" customWidth="1"/>
    <col min="5" max="5" width="7.85546875" style="3" customWidth="1"/>
    <col min="6" max="6" width="8.140625" customWidth="1"/>
    <col min="8" max="8" width="4.42578125" customWidth="1"/>
    <col min="10" max="11" width="7.85546875" customWidth="1"/>
    <col min="14" max="14" width="9.140625" style="12"/>
    <col min="16" max="16" width="9.140625" style="13"/>
    <col min="17" max="18" width="9.140625" style="1"/>
    <col min="19" max="24" width="9.140625" style="9"/>
  </cols>
  <sheetData>
    <row r="1" spans="1:11" ht="20.25" customHeight="1">
      <c r="A1" s="6" t="s">
        <v>39</v>
      </c>
    </row>
    <row r="2" spans="1:11">
      <c r="A2" t="s">
        <v>23</v>
      </c>
      <c r="B2" s="18" t="s">
        <v>11</v>
      </c>
      <c r="C2" s="18" t="s">
        <v>12</v>
      </c>
      <c r="D2" s="19" t="s">
        <v>13</v>
      </c>
      <c r="E2" s="19" t="s">
        <v>14</v>
      </c>
      <c r="F2" s="19" t="s">
        <v>15</v>
      </c>
      <c r="G2" s="18" t="s">
        <v>11</v>
      </c>
      <c r="I2" t="s">
        <v>25</v>
      </c>
      <c r="J2" t="s">
        <v>26</v>
      </c>
      <c r="K2" t="s">
        <v>27</v>
      </c>
    </row>
    <row r="3" spans="1:11">
      <c r="B3" s="18" t="s">
        <v>16</v>
      </c>
      <c r="C3" s="18" t="s">
        <v>17</v>
      </c>
      <c r="D3" s="18"/>
      <c r="E3" s="18"/>
      <c r="F3" s="18"/>
      <c r="G3" s="18"/>
    </row>
    <row r="4" spans="1:11">
      <c r="A4">
        <v>1</v>
      </c>
      <c r="B4">
        <f>'Subseason 1'!P3</f>
        <v>45</v>
      </c>
      <c r="C4">
        <f>'Subseason 1'!Q3</f>
        <v>43</v>
      </c>
      <c r="D4">
        <f>'Subseason 1'!R3</f>
        <v>3</v>
      </c>
      <c r="E4">
        <f>'Subseason 1'!S3</f>
        <v>2</v>
      </c>
      <c r="F4">
        <f>'Subseason 1'!T3</f>
        <v>4</v>
      </c>
      <c r="G4">
        <f>'Subseason 1'!U3</f>
        <v>52</v>
      </c>
      <c r="I4" s="23">
        <f>B4/G4</f>
        <v>0.86538461538461542</v>
      </c>
      <c r="J4" s="23">
        <f>E4/(F4+E4)</f>
        <v>0.33333333333333331</v>
      </c>
      <c r="K4" s="23">
        <f>C4/(C4+D4)</f>
        <v>0.93478260869565222</v>
      </c>
    </row>
    <row r="5" spans="1:11">
      <c r="A5" s="69">
        <v>2</v>
      </c>
      <c r="B5" s="69">
        <v>22</v>
      </c>
      <c r="C5" s="69">
        <v>20</v>
      </c>
      <c r="D5" s="69">
        <v>1</v>
      </c>
      <c r="E5" s="69">
        <v>2</v>
      </c>
      <c r="F5" s="69">
        <v>3</v>
      </c>
      <c r="G5" s="69">
        <f>SUM(C5:F5)</f>
        <v>26</v>
      </c>
      <c r="H5" s="69"/>
      <c r="I5" s="70">
        <f>B5/G5</f>
        <v>0.84615384615384615</v>
      </c>
      <c r="J5" s="70">
        <f>E5/(F5+E5)</f>
        <v>0.4</v>
      </c>
      <c r="K5" s="70">
        <f>C5/(C5+D5)</f>
        <v>0.95238095238095233</v>
      </c>
    </row>
    <row r="6" spans="1:11">
      <c r="A6" s="6" t="s">
        <v>24</v>
      </c>
      <c r="B6" s="6">
        <f t="shared" ref="B6:G6" si="0">SUM(B4:B5)</f>
        <v>67</v>
      </c>
      <c r="C6" s="6">
        <f t="shared" si="0"/>
        <v>63</v>
      </c>
      <c r="D6" s="6">
        <f t="shared" si="0"/>
        <v>4</v>
      </c>
      <c r="E6" s="6">
        <f t="shared" si="0"/>
        <v>4</v>
      </c>
      <c r="F6" s="6">
        <f t="shared" si="0"/>
        <v>7</v>
      </c>
      <c r="G6" s="6">
        <f t="shared" si="0"/>
        <v>78</v>
      </c>
      <c r="H6" s="6"/>
      <c r="I6" s="68">
        <f>B6/G6</f>
        <v>0.85897435897435892</v>
      </c>
      <c r="J6" s="68">
        <f>E6/(F6+E6)</f>
        <v>0.36363636363636365</v>
      </c>
      <c r="K6" s="68">
        <f>C6/(C6+D6)</f>
        <v>0.94029850746268662</v>
      </c>
    </row>
    <row r="7" spans="1:11">
      <c r="I7" s="23"/>
      <c r="J7" s="23"/>
      <c r="K7" s="23"/>
    </row>
    <row r="8" spans="1:11">
      <c r="A8" t="s">
        <v>29</v>
      </c>
      <c r="B8">
        <f>'Prev day EC'!F3</f>
        <v>47</v>
      </c>
      <c r="C8">
        <f>'Prev day EC'!G3</f>
        <v>46</v>
      </c>
      <c r="D8">
        <f>'Prev day EC'!H3</f>
        <v>8</v>
      </c>
      <c r="E8">
        <f>'Prev day EC'!I3</f>
        <v>1</v>
      </c>
      <c r="F8">
        <f>'Prev day EC'!J3</f>
        <v>10</v>
      </c>
      <c r="G8">
        <f>'Prev day EC'!K3</f>
        <v>65</v>
      </c>
      <c r="I8" s="23">
        <f>B8/G8</f>
        <v>0.72307692307692306</v>
      </c>
      <c r="J8" s="23">
        <f>E8/(F8+E8)</f>
        <v>9.0909090909090912E-2</v>
      </c>
      <c r="K8" s="23">
        <f>C8/(C8+D8)</f>
        <v>0.85185185185185186</v>
      </c>
    </row>
  </sheetData>
  <printOptions gridLines="1"/>
  <pageMargins left="0.52" right="0.7" top="0.75" bottom="0.75" header="0.3" footer="0.3"/>
  <pageSetup orientation="landscape" blackAndWhite="1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7"/>
  <sheetViews>
    <sheetView workbookViewId="0">
      <selection activeCell="L9" sqref="L9:M10"/>
    </sheetView>
  </sheetViews>
  <sheetFormatPr defaultRowHeight="15"/>
  <cols>
    <col min="1" max="1" width="9.7109375" style="24" bestFit="1" customWidth="1"/>
    <col min="3" max="3" width="12.28515625" customWidth="1"/>
  </cols>
  <sheetData>
    <row r="1" spans="1:11">
      <c r="A1" s="24" t="s">
        <v>0</v>
      </c>
      <c r="B1" t="s">
        <v>34</v>
      </c>
      <c r="C1" t="s">
        <v>34</v>
      </c>
      <c r="F1" s="18" t="s">
        <v>11</v>
      </c>
      <c r="G1" s="18" t="s">
        <v>12</v>
      </c>
      <c r="H1" s="71" t="s">
        <v>13</v>
      </c>
      <c r="I1" s="18" t="s">
        <v>14</v>
      </c>
      <c r="J1" s="72" t="s">
        <v>15</v>
      </c>
      <c r="K1" s="18" t="s">
        <v>11</v>
      </c>
    </row>
    <row r="2" spans="1:11">
      <c r="B2" t="s">
        <v>28</v>
      </c>
      <c r="C2" t="s">
        <v>35</v>
      </c>
      <c r="F2" s="18" t="s">
        <v>16</v>
      </c>
      <c r="G2" s="18" t="s">
        <v>17</v>
      </c>
      <c r="H2" s="18"/>
      <c r="I2" s="18"/>
      <c r="J2" s="18"/>
      <c r="K2" s="18"/>
    </row>
    <row r="3" spans="1:11">
      <c r="F3" s="19">
        <f>G3+I3</f>
        <v>47</v>
      </c>
      <c r="G3" s="19">
        <f>SUM(G7:G106)</f>
        <v>46</v>
      </c>
      <c r="H3" s="19">
        <f>SUM(H7:H106)</f>
        <v>8</v>
      </c>
      <c r="I3" s="19">
        <f>SUM(I7:I106)</f>
        <v>1</v>
      </c>
      <c r="J3" s="19">
        <f>SUM(J7:J106)</f>
        <v>10</v>
      </c>
      <c r="K3" s="19">
        <f>SUM(G3:J3)</f>
        <v>65</v>
      </c>
    </row>
    <row r="4" spans="1:11">
      <c r="F4" s="19" t="s">
        <v>18</v>
      </c>
      <c r="G4" s="20"/>
      <c r="H4" s="19"/>
      <c r="I4" s="19"/>
      <c r="J4" s="19"/>
      <c r="K4" s="19"/>
    </row>
    <row r="5" spans="1:11">
      <c r="A5" s="45"/>
      <c r="F5" s="21">
        <v>235</v>
      </c>
      <c r="G5" s="22" t="s">
        <v>19</v>
      </c>
      <c r="H5" s="22"/>
      <c r="I5" s="22"/>
      <c r="J5" s="22"/>
      <c r="K5" s="21"/>
    </row>
    <row r="6" spans="1:11">
      <c r="A6" s="45"/>
      <c r="F6" s="8"/>
      <c r="G6" s="18" t="s">
        <v>20</v>
      </c>
      <c r="H6" s="19" t="s">
        <v>13</v>
      </c>
      <c r="I6" s="19" t="s">
        <v>21</v>
      </c>
      <c r="J6" s="19" t="s">
        <v>15</v>
      </c>
      <c r="K6" s="7"/>
    </row>
    <row r="7" spans="1:11">
      <c r="A7" s="45">
        <v>40322</v>
      </c>
      <c r="B7" s="46">
        <v>15</v>
      </c>
      <c r="F7" s="7"/>
      <c r="G7" s="8">
        <f>IF(AND($C7&gt;0,$B7&gt;0),IF(AND($B7&lt;235,$C7&lt;235),1,0),0)</f>
        <v>0</v>
      </c>
      <c r="H7" s="8">
        <f>IF(AND($C7&gt;0,$B7&gt;0),IF(AND($B7&lt;235,$C7&gt;235),1,0),0)</f>
        <v>0</v>
      </c>
      <c r="I7" s="8">
        <f>IF(AND($C7&gt;0,$B7&gt;0),IF(AND($B7&gt;235,$C7&gt;235),1,0),0)</f>
        <v>0</v>
      </c>
      <c r="J7" s="8">
        <f>IF(AND($C7&gt;0,$B7&gt;0),IF(AND($B7&gt;235,$C7&lt;235),1,0),0)</f>
        <v>0</v>
      </c>
      <c r="K7" s="7"/>
    </row>
    <row r="8" spans="1:11">
      <c r="A8" s="45">
        <v>40323</v>
      </c>
      <c r="B8" s="46">
        <v>15</v>
      </c>
      <c r="C8" s="46">
        <v>15</v>
      </c>
      <c r="F8" s="7"/>
      <c r="G8" s="8">
        <f t="shared" ref="G8:G71" si="0">IF(AND($C8&gt;0,$B8&gt;0),IF(AND($B8&lt;235,$C8&lt;235),1,0),0)</f>
        <v>1</v>
      </c>
      <c r="H8" s="8">
        <f t="shared" ref="H8:H71" si="1">IF(AND($C8&gt;0,$B8&gt;0),IF(AND($B8&lt;235,$C8&gt;235),1,0),0)</f>
        <v>0</v>
      </c>
      <c r="I8" s="8">
        <f t="shared" ref="I8:I71" si="2">IF(AND($C8&gt;0,$B8&gt;0),IF(AND($B8&gt;235,$C8&gt;235),1,0),0)</f>
        <v>0</v>
      </c>
      <c r="J8" s="8">
        <f t="shared" ref="J8:J71" si="3">IF(AND($C8&gt;0,$B8&gt;0),IF(AND($B8&gt;235,$C8&lt;235),1,0),0)</f>
        <v>0</v>
      </c>
      <c r="K8" s="7"/>
    </row>
    <row r="9" spans="1:11">
      <c r="A9" s="45">
        <v>40324</v>
      </c>
      <c r="B9" s="46">
        <v>6</v>
      </c>
      <c r="C9" s="46">
        <v>15</v>
      </c>
      <c r="F9" s="9"/>
      <c r="G9" s="8">
        <f t="shared" si="0"/>
        <v>1</v>
      </c>
      <c r="H9" s="8">
        <f t="shared" si="1"/>
        <v>0</v>
      </c>
      <c r="I9" s="8">
        <f t="shared" si="2"/>
        <v>0</v>
      </c>
      <c r="J9" s="8">
        <f t="shared" si="3"/>
        <v>0</v>
      </c>
      <c r="K9" s="9"/>
    </row>
    <row r="10" spans="1:11">
      <c r="A10" s="45">
        <v>40325</v>
      </c>
      <c r="B10" s="46">
        <v>7</v>
      </c>
      <c r="C10" s="46">
        <v>6</v>
      </c>
      <c r="F10" s="9"/>
      <c r="G10" s="8">
        <f t="shared" si="0"/>
        <v>1</v>
      </c>
      <c r="H10" s="8">
        <f t="shared" si="1"/>
        <v>0</v>
      </c>
      <c r="I10" s="8">
        <f t="shared" si="2"/>
        <v>0</v>
      </c>
      <c r="J10" s="8">
        <f t="shared" si="3"/>
        <v>0</v>
      </c>
      <c r="K10" s="9"/>
    </row>
    <row r="11" spans="1:11">
      <c r="A11" s="45">
        <v>40326</v>
      </c>
      <c r="B11" s="46">
        <v>274</v>
      </c>
      <c r="C11" s="46">
        <v>7</v>
      </c>
      <c r="G11" s="8">
        <f t="shared" si="0"/>
        <v>0</v>
      </c>
      <c r="H11" s="8">
        <f t="shared" si="1"/>
        <v>0</v>
      </c>
      <c r="I11" s="8">
        <f t="shared" si="2"/>
        <v>0</v>
      </c>
      <c r="J11" s="8">
        <f t="shared" si="3"/>
        <v>1</v>
      </c>
    </row>
    <row r="12" spans="1:11">
      <c r="A12" s="45">
        <v>40327</v>
      </c>
      <c r="B12" s="46">
        <v>50</v>
      </c>
      <c r="C12" s="46">
        <v>274</v>
      </c>
      <c r="G12" s="8">
        <f t="shared" si="0"/>
        <v>0</v>
      </c>
      <c r="H12" s="8">
        <f t="shared" si="1"/>
        <v>1</v>
      </c>
      <c r="I12" s="8">
        <f t="shared" si="2"/>
        <v>0</v>
      </c>
      <c r="J12" s="8">
        <f t="shared" si="3"/>
        <v>0</v>
      </c>
    </row>
    <row r="13" spans="1:11">
      <c r="A13" s="45">
        <v>40328</v>
      </c>
      <c r="B13" s="46">
        <v>12</v>
      </c>
      <c r="C13" s="46">
        <v>50</v>
      </c>
      <c r="G13" s="8">
        <f t="shared" si="0"/>
        <v>1</v>
      </c>
      <c r="H13" s="8">
        <f t="shared" si="1"/>
        <v>0</v>
      </c>
      <c r="I13" s="8">
        <f t="shared" si="2"/>
        <v>0</v>
      </c>
      <c r="J13" s="8">
        <f t="shared" si="3"/>
        <v>0</v>
      </c>
    </row>
    <row r="14" spans="1:11">
      <c r="A14" s="45">
        <v>40329</v>
      </c>
      <c r="B14" s="46">
        <v>9</v>
      </c>
      <c r="C14" s="46">
        <v>12</v>
      </c>
      <c r="G14" s="8">
        <f t="shared" si="0"/>
        <v>1</v>
      </c>
      <c r="H14" s="8">
        <f t="shared" si="1"/>
        <v>0</v>
      </c>
      <c r="I14" s="8">
        <f t="shared" si="2"/>
        <v>0</v>
      </c>
      <c r="J14" s="8">
        <f t="shared" si="3"/>
        <v>0</v>
      </c>
    </row>
    <row r="15" spans="1:11">
      <c r="A15" s="45">
        <v>40330</v>
      </c>
      <c r="B15" s="46">
        <v>55</v>
      </c>
      <c r="C15" s="46">
        <v>9</v>
      </c>
      <c r="G15" s="8">
        <f t="shared" si="0"/>
        <v>1</v>
      </c>
      <c r="H15" s="8">
        <f t="shared" si="1"/>
        <v>0</v>
      </c>
      <c r="I15" s="8">
        <f t="shared" si="2"/>
        <v>0</v>
      </c>
      <c r="J15" s="8">
        <f t="shared" si="3"/>
        <v>0</v>
      </c>
    </row>
    <row r="16" spans="1:11">
      <c r="A16" s="45">
        <v>40331</v>
      </c>
      <c r="B16" s="46">
        <v>23</v>
      </c>
      <c r="C16" s="46">
        <v>55</v>
      </c>
      <c r="G16" s="8">
        <f t="shared" si="0"/>
        <v>1</v>
      </c>
      <c r="H16" s="8">
        <f t="shared" si="1"/>
        <v>0</v>
      </c>
      <c r="I16" s="8">
        <f t="shared" si="2"/>
        <v>0</v>
      </c>
      <c r="J16" s="8">
        <f t="shared" si="3"/>
        <v>0</v>
      </c>
    </row>
    <row r="17" spans="1:10">
      <c r="A17" s="45">
        <v>40332</v>
      </c>
      <c r="B17" s="46">
        <v>43</v>
      </c>
      <c r="C17" s="46">
        <v>23</v>
      </c>
      <c r="G17" s="8">
        <f t="shared" si="0"/>
        <v>1</v>
      </c>
      <c r="H17" s="8">
        <f t="shared" si="1"/>
        <v>0</v>
      </c>
      <c r="I17" s="8">
        <f t="shared" si="2"/>
        <v>0</v>
      </c>
      <c r="J17" s="8">
        <f t="shared" si="3"/>
        <v>0</v>
      </c>
    </row>
    <row r="18" spans="1:10">
      <c r="A18" s="45">
        <v>40333</v>
      </c>
      <c r="B18" s="46" t="s">
        <v>40</v>
      </c>
      <c r="C18" s="46">
        <v>43</v>
      </c>
      <c r="G18" s="8">
        <f t="shared" si="0"/>
        <v>0</v>
      </c>
      <c r="H18" s="8">
        <f t="shared" si="1"/>
        <v>0</v>
      </c>
      <c r="I18" s="8">
        <f t="shared" si="2"/>
        <v>0</v>
      </c>
      <c r="J18" s="8">
        <f t="shared" si="3"/>
        <v>1</v>
      </c>
    </row>
    <row r="19" spans="1:10">
      <c r="A19" s="45">
        <v>40334</v>
      </c>
      <c r="B19" s="46">
        <v>121.5</v>
      </c>
      <c r="C19" s="46" t="s">
        <v>40</v>
      </c>
      <c r="G19" s="8">
        <f t="shared" si="0"/>
        <v>0</v>
      </c>
      <c r="H19" s="8">
        <f t="shared" si="1"/>
        <v>1</v>
      </c>
      <c r="I19" s="8">
        <f t="shared" si="2"/>
        <v>0</v>
      </c>
      <c r="J19" s="8">
        <f t="shared" si="3"/>
        <v>0</v>
      </c>
    </row>
    <row r="20" spans="1:10">
      <c r="A20" s="45">
        <v>40335</v>
      </c>
      <c r="B20" s="46">
        <v>1415</v>
      </c>
      <c r="C20" s="46">
        <v>121.5</v>
      </c>
      <c r="G20" s="8">
        <f t="shared" si="0"/>
        <v>0</v>
      </c>
      <c r="H20" s="8">
        <f t="shared" si="1"/>
        <v>0</v>
      </c>
      <c r="I20" s="8">
        <f t="shared" si="2"/>
        <v>0</v>
      </c>
      <c r="J20" s="8">
        <f t="shared" si="3"/>
        <v>1</v>
      </c>
    </row>
    <row r="21" spans="1:10">
      <c r="A21" s="45">
        <v>40336</v>
      </c>
      <c r="B21" s="46">
        <v>474</v>
      </c>
      <c r="C21" s="46">
        <v>1415</v>
      </c>
      <c r="G21" s="8">
        <f t="shared" si="0"/>
        <v>0</v>
      </c>
      <c r="H21" s="8">
        <f t="shared" si="1"/>
        <v>0</v>
      </c>
      <c r="I21" s="8">
        <f t="shared" si="2"/>
        <v>1</v>
      </c>
      <c r="J21" s="8">
        <f t="shared" si="3"/>
        <v>0</v>
      </c>
    </row>
    <row r="22" spans="1:10">
      <c r="A22" s="45">
        <v>40337</v>
      </c>
      <c r="B22" s="46">
        <v>128</v>
      </c>
      <c r="C22" s="46">
        <v>474</v>
      </c>
      <c r="G22" s="8">
        <f t="shared" si="0"/>
        <v>0</v>
      </c>
      <c r="H22" s="8">
        <f t="shared" si="1"/>
        <v>1</v>
      </c>
      <c r="I22" s="8">
        <f t="shared" si="2"/>
        <v>0</v>
      </c>
      <c r="J22" s="8">
        <f t="shared" si="3"/>
        <v>0</v>
      </c>
    </row>
    <row r="23" spans="1:10">
      <c r="A23" s="45">
        <v>40338</v>
      </c>
      <c r="B23" s="46">
        <v>36.5</v>
      </c>
      <c r="C23" s="46">
        <v>128</v>
      </c>
      <c r="G23" s="8">
        <f t="shared" si="0"/>
        <v>1</v>
      </c>
      <c r="H23" s="8">
        <f t="shared" si="1"/>
        <v>0</v>
      </c>
      <c r="I23" s="8">
        <f t="shared" si="2"/>
        <v>0</v>
      </c>
      <c r="J23" s="8">
        <f t="shared" si="3"/>
        <v>0</v>
      </c>
    </row>
    <row r="24" spans="1:10">
      <c r="A24" s="45">
        <v>40339</v>
      </c>
      <c r="B24" s="46">
        <v>25</v>
      </c>
      <c r="C24" s="46">
        <v>36.5</v>
      </c>
      <c r="G24" s="8">
        <f t="shared" si="0"/>
        <v>1</v>
      </c>
      <c r="H24" s="8">
        <f t="shared" si="1"/>
        <v>0</v>
      </c>
      <c r="I24" s="8">
        <f t="shared" si="2"/>
        <v>0</v>
      </c>
      <c r="J24" s="8">
        <f t="shared" si="3"/>
        <v>0</v>
      </c>
    </row>
    <row r="25" spans="1:10">
      <c r="A25" s="45">
        <v>40340</v>
      </c>
      <c r="B25" s="46" t="s">
        <v>40</v>
      </c>
      <c r="C25" s="46">
        <v>25</v>
      </c>
      <c r="G25" s="8">
        <f t="shared" si="0"/>
        <v>0</v>
      </c>
      <c r="H25" s="8">
        <f t="shared" si="1"/>
        <v>0</v>
      </c>
      <c r="I25" s="8">
        <f t="shared" si="2"/>
        <v>0</v>
      </c>
      <c r="J25" s="8">
        <f t="shared" si="3"/>
        <v>1</v>
      </c>
    </row>
    <row r="26" spans="1:10">
      <c r="A26" s="45">
        <v>40341</v>
      </c>
      <c r="B26" s="46">
        <v>112.5</v>
      </c>
      <c r="C26" s="46" t="s">
        <v>40</v>
      </c>
      <c r="G26" s="8">
        <f t="shared" si="0"/>
        <v>0</v>
      </c>
      <c r="H26" s="8">
        <f t="shared" si="1"/>
        <v>1</v>
      </c>
      <c r="I26" s="8">
        <f t="shared" si="2"/>
        <v>0</v>
      </c>
      <c r="J26" s="8">
        <f t="shared" si="3"/>
        <v>0</v>
      </c>
    </row>
    <row r="27" spans="1:10">
      <c r="A27" s="45">
        <v>40342</v>
      </c>
      <c r="B27" s="46">
        <v>19.5</v>
      </c>
      <c r="C27" s="46">
        <v>112.5</v>
      </c>
      <c r="G27" s="8">
        <f t="shared" si="0"/>
        <v>1</v>
      </c>
      <c r="H27" s="8">
        <f t="shared" si="1"/>
        <v>0</v>
      </c>
      <c r="I27" s="8">
        <f t="shared" si="2"/>
        <v>0</v>
      </c>
      <c r="J27" s="8">
        <f t="shared" si="3"/>
        <v>0</v>
      </c>
    </row>
    <row r="28" spans="1:10">
      <c r="A28" s="45">
        <v>40343</v>
      </c>
      <c r="B28" s="46">
        <v>85</v>
      </c>
      <c r="C28" s="46">
        <v>19.5</v>
      </c>
      <c r="G28" s="8">
        <f t="shared" si="0"/>
        <v>1</v>
      </c>
      <c r="H28" s="8">
        <f t="shared" si="1"/>
        <v>0</v>
      </c>
      <c r="I28" s="8">
        <f t="shared" si="2"/>
        <v>0</v>
      </c>
      <c r="J28" s="8">
        <f t="shared" si="3"/>
        <v>0</v>
      </c>
    </row>
    <row r="29" spans="1:10">
      <c r="A29" s="45">
        <v>40344</v>
      </c>
      <c r="B29" s="46">
        <v>839</v>
      </c>
      <c r="C29" s="46">
        <v>85</v>
      </c>
      <c r="G29" s="8">
        <f t="shared" si="0"/>
        <v>0</v>
      </c>
      <c r="H29" s="8">
        <f t="shared" si="1"/>
        <v>0</v>
      </c>
      <c r="I29" s="8">
        <f t="shared" si="2"/>
        <v>0</v>
      </c>
      <c r="J29" s="8">
        <f t="shared" si="3"/>
        <v>1</v>
      </c>
    </row>
    <row r="30" spans="1:10">
      <c r="A30" s="45">
        <v>40345</v>
      </c>
      <c r="B30" s="46">
        <v>68.5</v>
      </c>
      <c r="C30" s="46">
        <v>839</v>
      </c>
      <c r="G30" s="8">
        <f t="shared" si="0"/>
        <v>0</v>
      </c>
      <c r="H30" s="8">
        <f t="shared" si="1"/>
        <v>1</v>
      </c>
      <c r="I30" s="8">
        <f t="shared" si="2"/>
        <v>0</v>
      </c>
      <c r="J30" s="8">
        <f t="shared" si="3"/>
        <v>0</v>
      </c>
    </row>
    <row r="31" spans="1:10">
      <c r="A31" s="45">
        <v>40346</v>
      </c>
      <c r="B31" s="46">
        <v>64</v>
      </c>
      <c r="C31" s="46">
        <v>68.5</v>
      </c>
      <c r="G31" s="8">
        <f t="shared" si="0"/>
        <v>1</v>
      </c>
      <c r="H31" s="8">
        <f t="shared" si="1"/>
        <v>0</v>
      </c>
      <c r="I31" s="8">
        <f t="shared" si="2"/>
        <v>0</v>
      </c>
      <c r="J31" s="8">
        <f t="shared" si="3"/>
        <v>0</v>
      </c>
    </row>
    <row r="32" spans="1:10">
      <c r="A32" s="45">
        <v>40347</v>
      </c>
      <c r="B32" s="3"/>
      <c r="C32" s="46">
        <v>64</v>
      </c>
      <c r="G32" s="8">
        <f t="shared" si="0"/>
        <v>0</v>
      </c>
      <c r="H32" s="8">
        <f t="shared" si="1"/>
        <v>0</v>
      </c>
      <c r="I32" s="8">
        <f t="shared" si="2"/>
        <v>0</v>
      </c>
      <c r="J32" s="8">
        <f t="shared" si="3"/>
        <v>0</v>
      </c>
    </row>
    <row r="33" spans="1:10">
      <c r="A33" s="45">
        <v>40348</v>
      </c>
      <c r="B33" s="46">
        <v>50</v>
      </c>
      <c r="C33" s="3"/>
      <c r="G33" s="8">
        <f t="shared" si="0"/>
        <v>0</v>
      </c>
      <c r="H33" s="8">
        <f t="shared" si="1"/>
        <v>0</v>
      </c>
      <c r="I33" s="8">
        <f t="shared" si="2"/>
        <v>0</v>
      </c>
      <c r="J33" s="8">
        <f t="shared" si="3"/>
        <v>0</v>
      </c>
    </row>
    <row r="34" spans="1:10">
      <c r="A34" s="45">
        <v>40349</v>
      </c>
      <c r="B34" s="46">
        <v>8</v>
      </c>
      <c r="C34" s="46">
        <v>50</v>
      </c>
      <c r="G34" s="8">
        <f t="shared" si="0"/>
        <v>1</v>
      </c>
      <c r="H34" s="8">
        <f t="shared" si="1"/>
        <v>0</v>
      </c>
      <c r="I34" s="8">
        <f t="shared" si="2"/>
        <v>0</v>
      </c>
      <c r="J34" s="8">
        <f t="shared" si="3"/>
        <v>0</v>
      </c>
    </row>
    <row r="35" spans="1:10">
      <c r="A35" s="45">
        <v>40350</v>
      </c>
      <c r="B35" s="46">
        <v>13</v>
      </c>
      <c r="C35" s="46">
        <v>8</v>
      </c>
      <c r="G35" s="8">
        <f t="shared" si="0"/>
        <v>1</v>
      </c>
      <c r="H35" s="8">
        <f t="shared" si="1"/>
        <v>0</v>
      </c>
      <c r="I35" s="8">
        <f t="shared" si="2"/>
        <v>0</v>
      </c>
      <c r="J35" s="8">
        <f t="shared" si="3"/>
        <v>0</v>
      </c>
    </row>
    <row r="36" spans="1:10">
      <c r="A36" s="45">
        <v>40351</v>
      </c>
      <c r="B36" s="46">
        <v>27</v>
      </c>
      <c r="C36" s="46">
        <v>13</v>
      </c>
      <c r="G36" s="8">
        <f t="shared" si="0"/>
        <v>1</v>
      </c>
      <c r="H36" s="8">
        <f t="shared" si="1"/>
        <v>0</v>
      </c>
      <c r="I36" s="8">
        <f t="shared" si="2"/>
        <v>0</v>
      </c>
      <c r="J36" s="8">
        <f t="shared" si="3"/>
        <v>0</v>
      </c>
    </row>
    <row r="37" spans="1:10">
      <c r="A37" s="45">
        <v>40352</v>
      </c>
      <c r="B37" s="46">
        <v>9</v>
      </c>
      <c r="C37" s="46">
        <v>27</v>
      </c>
      <c r="G37" s="8">
        <f t="shared" si="0"/>
        <v>1</v>
      </c>
      <c r="H37" s="8">
        <f t="shared" si="1"/>
        <v>0</v>
      </c>
      <c r="I37" s="8">
        <f t="shared" si="2"/>
        <v>0</v>
      </c>
      <c r="J37" s="8">
        <f t="shared" si="3"/>
        <v>0</v>
      </c>
    </row>
    <row r="38" spans="1:10">
      <c r="A38" s="45">
        <v>40353</v>
      </c>
      <c r="B38" s="46">
        <v>593</v>
      </c>
      <c r="C38" s="46">
        <v>9</v>
      </c>
      <c r="G38" s="8">
        <f t="shared" si="0"/>
        <v>0</v>
      </c>
      <c r="H38" s="8">
        <f t="shared" si="1"/>
        <v>0</v>
      </c>
      <c r="I38" s="8">
        <f t="shared" si="2"/>
        <v>0</v>
      </c>
      <c r="J38" s="8">
        <f t="shared" si="3"/>
        <v>1</v>
      </c>
    </row>
    <row r="39" spans="1:10">
      <c r="A39" s="45">
        <v>40354</v>
      </c>
      <c r="B39" s="3"/>
      <c r="C39" s="46">
        <v>593</v>
      </c>
      <c r="G39" s="8">
        <f t="shared" si="0"/>
        <v>0</v>
      </c>
      <c r="H39" s="8">
        <f t="shared" si="1"/>
        <v>0</v>
      </c>
      <c r="I39" s="8">
        <f t="shared" si="2"/>
        <v>0</v>
      </c>
      <c r="J39" s="8">
        <f t="shared" si="3"/>
        <v>0</v>
      </c>
    </row>
    <row r="40" spans="1:10">
      <c r="A40" s="45">
        <v>40355</v>
      </c>
      <c r="B40" s="48">
        <v>9</v>
      </c>
      <c r="C40" s="3"/>
      <c r="G40" s="8">
        <f t="shared" si="0"/>
        <v>0</v>
      </c>
      <c r="H40" s="8">
        <f t="shared" si="1"/>
        <v>0</v>
      </c>
      <c r="I40" s="8">
        <f t="shared" si="2"/>
        <v>0</v>
      </c>
      <c r="J40" s="8">
        <f t="shared" si="3"/>
        <v>0</v>
      </c>
    </row>
    <row r="41" spans="1:10">
      <c r="A41" s="45">
        <v>40356</v>
      </c>
      <c r="B41" s="47"/>
      <c r="C41" s="48">
        <v>9</v>
      </c>
      <c r="G41" s="8">
        <f t="shared" si="0"/>
        <v>0</v>
      </c>
      <c r="H41" s="8">
        <f t="shared" si="1"/>
        <v>0</v>
      </c>
      <c r="I41" s="8">
        <f t="shared" si="2"/>
        <v>0</v>
      </c>
      <c r="J41" s="8">
        <f t="shared" si="3"/>
        <v>0</v>
      </c>
    </row>
    <row r="42" spans="1:10">
      <c r="A42" s="45">
        <v>40357</v>
      </c>
      <c r="B42" s="48">
        <v>125</v>
      </c>
      <c r="C42" s="47"/>
      <c r="G42" s="8">
        <f t="shared" si="0"/>
        <v>0</v>
      </c>
      <c r="H42" s="8">
        <f t="shared" si="1"/>
        <v>0</v>
      </c>
      <c r="I42" s="8">
        <f t="shared" si="2"/>
        <v>0</v>
      </c>
      <c r="J42" s="8">
        <f t="shared" si="3"/>
        <v>0</v>
      </c>
    </row>
    <row r="43" spans="1:10">
      <c r="A43" s="45">
        <v>40358</v>
      </c>
      <c r="B43" s="47">
        <v>233</v>
      </c>
      <c r="C43" s="48">
        <v>125</v>
      </c>
      <c r="G43" s="8">
        <f t="shared" si="0"/>
        <v>1</v>
      </c>
      <c r="H43" s="8">
        <f t="shared" si="1"/>
        <v>0</v>
      </c>
      <c r="I43" s="8">
        <f t="shared" si="2"/>
        <v>0</v>
      </c>
      <c r="J43" s="8">
        <f t="shared" si="3"/>
        <v>0</v>
      </c>
    </row>
    <row r="44" spans="1:10">
      <c r="A44" s="45">
        <v>40359</v>
      </c>
      <c r="B44" s="47">
        <v>110</v>
      </c>
      <c r="C44" s="47">
        <v>233</v>
      </c>
      <c r="G44" s="8">
        <f t="shared" si="0"/>
        <v>1</v>
      </c>
      <c r="H44" s="8">
        <f t="shared" si="1"/>
        <v>0</v>
      </c>
      <c r="I44" s="8">
        <f t="shared" si="2"/>
        <v>0</v>
      </c>
      <c r="J44" s="8">
        <f t="shared" si="3"/>
        <v>0</v>
      </c>
    </row>
    <row r="45" spans="1:10">
      <c r="A45" s="45">
        <v>40360</v>
      </c>
      <c r="B45" s="47">
        <v>25</v>
      </c>
      <c r="C45" s="47">
        <v>110</v>
      </c>
      <c r="G45" s="8">
        <f t="shared" si="0"/>
        <v>1</v>
      </c>
      <c r="H45" s="8">
        <f t="shared" si="1"/>
        <v>0</v>
      </c>
      <c r="I45" s="8">
        <f t="shared" si="2"/>
        <v>0</v>
      </c>
      <c r="J45" s="8">
        <f t="shared" si="3"/>
        <v>0</v>
      </c>
    </row>
    <row r="46" spans="1:10">
      <c r="A46" s="45">
        <v>40361</v>
      </c>
      <c r="B46" s="47"/>
      <c r="C46" s="47">
        <v>25</v>
      </c>
      <c r="G46" s="8">
        <f t="shared" si="0"/>
        <v>0</v>
      </c>
      <c r="H46" s="8">
        <f t="shared" si="1"/>
        <v>0</v>
      </c>
      <c r="I46" s="8">
        <f t="shared" si="2"/>
        <v>0</v>
      </c>
      <c r="J46" s="8">
        <f t="shared" si="3"/>
        <v>0</v>
      </c>
    </row>
    <row r="47" spans="1:10">
      <c r="A47" s="45">
        <v>40362</v>
      </c>
      <c r="B47" s="47">
        <v>13</v>
      </c>
      <c r="C47" s="47"/>
      <c r="G47" s="8">
        <f t="shared" si="0"/>
        <v>0</v>
      </c>
      <c r="H47" s="8">
        <f t="shared" si="1"/>
        <v>0</v>
      </c>
      <c r="I47" s="8">
        <f t="shared" si="2"/>
        <v>0</v>
      </c>
      <c r="J47" s="8">
        <f t="shared" si="3"/>
        <v>0</v>
      </c>
    </row>
    <row r="48" spans="1:10">
      <c r="A48" s="45">
        <v>40363</v>
      </c>
      <c r="B48" s="47">
        <v>7</v>
      </c>
      <c r="C48" s="47">
        <v>13</v>
      </c>
      <c r="G48" s="8">
        <f t="shared" si="0"/>
        <v>1</v>
      </c>
      <c r="H48" s="8">
        <f t="shared" si="1"/>
        <v>0</v>
      </c>
      <c r="I48" s="8">
        <f t="shared" si="2"/>
        <v>0</v>
      </c>
      <c r="J48" s="8">
        <f t="shared" si="3"/>
        <v>0</v>
      </c>
    </row>
    <row r="49" spans="1:10">
      <c r="A49" s="45">
        <v>40364</v>
      </c>
      <c r="B49" s="47">
        <v>37</v>
      </c>
      <c r="C49" s="47">
        <v>7</v>
      </c>
      <c r="G49" s="8">
        <f t="shared" si="0"/>
        <v>1</v>
      </c>
      <c r="H49" s="8">
        <f t="shared" si="1"/>
        <v>0</v>
      </c>
      <c r="I49" s="8">
        <f t="shared" si="2"/>
        <v>0</v>
      </c>
      <c r="J49" s="8">
        <f t="shared" si="3"/>
        <v>0</v>
      </c>
    </row>
    <row r="50" spans="1:10">
      <c r="A50" s="45">
        <v>40365</v>
      </c>
      <c r="B50" s="47">
        <v>29</v>
      </c>
      <c r="C50" s="47">
        <v>37</v>
      </c>
      <c r="G50" s="8">
        <f t="shared" si="0"/>
        <v>1</v>
      </c>
      <c r="H50" s="8">
        <f t="shared" si="1"/>
        <v>0</v>
      </c>
      <c r="I50" s="8">
        <f t="shared" si="2"/>
        <v>0</v>
      </c>
      <c r="J50" s="8">
        <f t="shared" si="3"/>
        <v>0</v>
      </c>
    </row>
    <row r="51" spans="1:10">
      <c r="A51" s="45">
        <v>40366</v>
      </c>
      <c r="B51" s="47">
        <v>15</v>
      </c>
      <c r="C51" s="47">
        <v>29</v>
      </c>
      <c r="G51" s="8">
        <f t="shared" si="0"/>
        <v>1</v>
      </c>
      <c r="H51" s="8">
        <f t="shared" si="1"/>
        <v>0</v>
      </c>
      <c r="I51" s="8">
        <f t="shared" si="2"/>
        <v>0</v>
      </c>
      <c r="J51" s="8">
        <f t="shared" si="3"/>
        <v>0</v>
      </c>
    </row>
    <row r="52" spans="1:10">
      <c r="A52" s="45">
        <v>40367</v>
      </c>
      <c r="B52" s="47">
        <v>22</v>
      </c>
      <c r="C52" s="47">
        <v>15</v>
      </c>
      <c r="G52" s="8">
        <f t="shared" si="0"/>
        <v>1</v>
      </c>
      <c r="H52" s="8">
        <f t="shared" si="1"/>
        <v>0</v>
      </c>
      <c r="I52" s="8">
        <f t="shared" si="2"/>
        <v>0</v>
      </c>
      <c r="J52" s="8">
        <f t="shared" si="3"/>
        <v>0</v>
      </c>
    </row>
    <row r="53" spans="1:10">
      <c r="A53" s="45">
        <v>40368</v>
      </c>
      <c r="B53" s="25"/>
      <c r="C53" s="47">
        <v>22</v>
      </c>
      <c r="G53" s="8">
        <f t="shared" si="0"/>
        <v>0</v>
      </c>
      <c r="H53" s="8">
        <f t="shared" si="1"/>
        <v>0</v>
      </c>
      <c r="I53" s="8">
        <f t="shared" si="2"/>
        <v>0</v>
      </c>
      <c r="J53" s="8">
        <f t="shared" si="3"/>
        <v>0</v>
      </c>
    </row>
    <row r="54" spans="1:10">
      <c r="A54" s="45">
        <v>40369</v>
      </c>
      <c r="B54" s="47">
        <v>134</v>
      </c>
      <c r="C54" s="25"/>
      <c r="G54" s="8">
        <f t="shared" si="0"/>
        <v>0</v>
      </c>
      <c r="H54" s="8">
        <f t="shared" si="1"/>
        <v>0</v>
      </c>
      <c r="I54" s="8">
        <f t="shared" si="2"/>
        <v>0</v>
      </c>
      <c r="J54" s="8">
        <f t="shared" si="3"/>
        <v>0</v>
      </c>
    </row>
    <row r="55" spans="1:10">
      <c r="A55" s="45">
        <v>40370</v>
      </c>
      <c r="B55" s="47">
        <v>20</v>
      </c>
      <c r="C55" s="47">
        <v>134</v>
      </c>
      <c r="G55" s="8">
        <f t="shared" si="0"/>
        <v>1</v>
      </c>
      <c r="H55" s="8">
        <f t="shared" si="1"/>
        <v>0</v>
      </c>
      <c r="I55" s="8">
        <f t="shared" si="2"/>
        <v>0</v>
      </c>
      <c r="J55" s="8">
        <f t="shared" si="3"/>
        <v>0</v>
      </c>
    </row>
    <row r="56" spans="1:10">
      <c r="A56" s="45">
        <v>40371</v>
      </c>
      <c r="B56" s="47">
        <v>12</v>
      </c>
      <c r="C56" s="47">
        <v>20</v>
      </c>
      <c r="G56" s="8">
        <f t="shared" si="0"/>
        <v>1</v>
      </c>
      <c r="H56" s="8">
        <f t="shared" si="1"/>
        <v>0</v>
      </c>
      <c r="I56" s="8">
        <f t="shared" si="2"/>
        <v>0</v>
      </c>
      <c r="J56" s="8">
        <f t="shared" si="3"/>
        <v>0</v>
      </c>
    </row>
    <row r="57" spans="1:10">
      <c r="A57" s="45">
        <v>40372</v>
      </c>
      <c r="B57" s="47">
        <v>48</v>
      </c>
      <c r="C57" s="47">
        <v>12</v>
      </c>
      <c r="G57" s="8">
        <f t="shared" si="0"/>
        <v>1</v>
      </c>
      <c r="H57" s="8">
        <f t="shared" si="1"/>
        <v>0</v>
      </c>
      <c r="I57" s="8">
        <f t="shared" si="2"/>
        <v>0</v>
      </c>
      <c r="J57" s="8">
        <f t="shared" si="3"/>
        <v>0</v>
      </c>
    </row>
    <row r="58" spans="1:10">
      <c r="A58" s="45">
        <v>40373</v>
      </c>
      <c r="B58" s="47">
        <v>498</v>
      </c>
      <c r="C58" s="47">
        <v>48</v>
      </c>
      <c r="G58" s="8">
        <f t="shared" si="0"/>
        <v>0</v>
      </c>
      <c r="H58" s="8">
        <f t="shared" si="1"/>
        <v>0</v>
      </c>
      <c r="I58" s="8">
        <f t="shared" si="2"/>
        <v>0</v>
      </c>
      <c r="J58" s="8">
        <f t="shared" si="3"/>
        <v>1</v>
      </c>
    </row>
    <row r="59" spans="1:10">
      <c r="A59" s="45">
        <v>40374</v>
      </c>
      <c r="B59" s="47">
        <v>25</v>
      </c>
      <c r="C59" s="47">
        <v>498</v>
      </c>
      <c r="G59" s="8">
        <f t="shared" si="0"/>
        <v>0</v>
      </c>
      <c r="H59" s="8">
        <f t="shared" si="1"/>
        <v>1</v>
      </c>
      <c r="I59" s="8">
        <f t="shared" si="2"/>
        <v>0</v>
      </c>
      <c r="J59" s="8">
        <f t="shared" si="3"/>
        <v>0</v>
      </c>
    </row>
    <row r="60" spans="1:10">
      <c r="A60" s="45">
        <v>40375</v>
      </c>
      <c r="B60" s="25"/>
      <c r="C60" s="47">
        <v>25</v>
      </c>
      <c r="G60" s="8">
        <f t="shared" si="0"/>
        <v>0</v>
      </c>
      <c r="H60" s="8">
        <f t="shared" si="1"/>
        <v>0</v>
      </c>
      <c r="I60" s="8">
        <f t="shared" si="2"/>
        <v>0</v>
      </c>
      <c r="J60" s="8">
        <f t="shared" si="3"/>
        <v>0</v>
      </c>
    </row>
    <row r="61" spans="1:10">
      <c r="A61" s="45">
        <v>40376</v>
      </c>
      <c r="B61" s="47">
        <v>69</v>
      </c>
      <c r="C61" s="25"/>
      <c r="G61" s="8">
        <f t="shared" si="0"/>
        <v>0</v>
      </c>
      <c r="H61" s="8">
        <f t="shared" si="1"/>
        <v>0</v>
      </c>
      <c r="I61" s="8">
        <f t="shared" si="2"/>
        <v>0</v>
      </c>
      <c r="J61" s="8">
        <f t="shared" si="3"/>
        <v>0</v>
      </c>
    </row>
    <row r="62" spans="1:10">
      <c r="A62" s="45">
        <v>40377</v>
      </c>
      <c r="B62" s="47">
        <v>85</v>
      </c>
      <c r="C62" s="47">
        <v>69</v>
      </c>
      <c r="G62" s="8">
        <f t="shared" si="0"/>
        <v>1</v>
      </c>
      <c r="H62" s="8">
        <f t="shared" si="1"/>
        <v>0</v>
      </c>
      <c r="I62" s="8">
        <f t="shared" si="2"/>
        <v>0</v>
      </c>
      <c r="J62" s="8">
        <f t="shared" si="3"/>
        <v>0</v>
      </c>
    </row>
    <row r="63" spans="1:10">
      <c r="A63" s="45">
        <v>40378</v>
      </c>
      <c r="B63" s="47">
        <v>83</v>
      </c>
      <c r="C63" s="47">
        <v>85</v>
      </c>
      <c r="G63" s="8">
        <f t="shared" si="0"/>
        <v>1</v>
      </c>
      <c r="H63" s="8">
        <f t="shared" si="1"/>
        <v>0</v>
      </c>
      <c r="I63" s="8">
        <f t="shared" si="2"/>
        <v>0</v>
      </c>
      <c r="J63" s="8">
        <f t="shared" si="3"/>
        <v>0</v>
      </c>
    </row>
    <row r="64" spans="1:10">
      <c r="A64" s="45">
        <v>40379</v>
      </c>
      <c r="B64" s="47">
        <v>130</v>
      </c>
      <c r="C64" s="47">
        <v>83</v>
      </c>
      <c r="G64" s="8">
        <f t="shared" si="0"/>
        <v>1</v>
      </c>
      <c r="H64" s="8">
        <f t="shared" si="1"/>
        <v>0</v>
      </c>
      <c r="I64" s="8">
        <f t="shared" si="2"/>
        <v>0</v>
      </c>
      <c r="J64" s="8">
        <f t="shared" si="3"/>
        <v>0</v>
      </c>
    </row>
    <row r="65" spans="1:10">
      <c r="A65" s="45">
        <v>40380</v>
      </c>
      <c r="B65" s="47">
        <v>23</v>
      </c>
      <c r="C65" s="47">
        <v>130</v>
      </c>
      <c r="G65" s="8">
        <f t="shared" si="0"/>
        <v>1</v>
      </c>
      <c r="H65" s="8">
        <f t="shared" si="1"/>
        <v>0</v>
      </c>
      <c r="I65" s="8">
        <f t="shared" si="2"/>
        <v>0</v>
      </c>
      <c r="J65" s="8">
        <f t="shared" si="3"/>
        <v>0</v>
      </c>
    </row>
    <row r="66" spans="1:10">
      <c r="A66" s="45">
        <v>40381</v>
      </c>
      <c r="B66" s="47">
        <v>34</v>
      </c>
      <c r="C66" s="47">
        <v>23</v>
      </c>
      <c r="G66" s="8">
        <f t="shared" si="0"/>
        <v>1</v>
      </c>
      <c r="H66" s="8">
        <f t="shared" si="1"/>
        <v>0</v>
      </c>
      <c r="I66" s="8">
        <f t="shared" si="2"/>
        <v>0</v>
      </c>
      <c r="J66" s="8">
        <f t="shared" si="3"/>
        <v>0</v>
      </c>
    </row>
    <row r="67" spans="1:10">
      <c r="A67" s="45">
        <v>40382</v>
      </c>
      <c r="C67" s="47">
        <v>34</v>
      </c>
      <c r="G67" s="8">
        <f t="shared" si="0"/>
        <v>0</v>
      </c>
      <c r="H67" s="8">
        <f t="shared" si="1"/>
        <v>0</v>
      </c>
      <c r="I67" s="8">
        <f t="shared" si="2"/>
        <v>0</v>
      </c>
      <c r="J67" s="8">
        <f t="shared" si="3"/>
        <v>0</v>
      </c>
    </row>
    <row r="68" spans="1:10">
      <c r="A68" s="45">
        <v>40383</v>
      </c>
      <c r="B68" s="47">
        <v>203</v>
      </c>
      <c r="G68" s="8">
        <f t="shared" si="0"/>
        <v>0</v>
      </c>
      <c r="H68" s="8">
        <f t="shared" si="1"/>
        <v>0</v>
      </c>
      <c r="I68" s="8">
        <f t="shared" si="2"/>
        <v>0</v>
      </c>
      <c r="J68" s="8">
        <f t="shared" si="3"/>
        <v>0</v>
      </c>
    </row>
    <row r="69" spans="1:10">
      <c r="A69" s="45">
        <v>40384</v>
      </c>
      <c r="B69" s="47"/>
      <c r="C69" s="47">
        <v>203</v>
      </c>
      <c r="G69" s="8">
        <f t="shared" si="0"/>
        <v>0</v>
      </c>
      <c r="H69" s="8">
        <f t="shared" si="1"/>
        <v>0</v>
      </c>
      <c r="I69" s="8">
        <f t="shared" si="2"/>
        <v>0</v>
      </c>
      <c r="J69" s="8">
        <f t="shared" si="3"/>
        <v>0</v>
      </c>
    </row>
    <row r="70" spans="1:10">
      <c r="A70" s="45">
        <v>40385</v>
      </c>
      <c r="B70" s="47">
        <v>55</v>
      </c>
      <c r="C70" s="47"/>
      <c r="G70" s="8">
        <f t="shared" si="0"/>
        <v>0</v>
      </c>
      <c r="H70" s="8">
        <f t="shared" si="1"/>
        <v>0</v>
      </c>
      <c r="I70" s="8">
        <f t="shared" si="2"/>
        <v>0</v>
      </c>
      <c r="J70" s="8">
        <f t="shared" si="3"/>
        <v>0</v>
      </c>
    </row>
    <row r="71" spans="1:10">
      <c r="A71" s="45">
        <v>40386</v>
      </c>
      <c r="B71" s="47">
        <v>8</v>
      </c>
      <c r="C71" s="47">
        <v>55</v>
      </c>
      <c r="G71" s="8">
        <f t="shared" si="0"/>
        <v>1</v>
      </c>
      <c r="H71" s="8">
        <f t="shared" si="1"/>
        <v>0</v>
      </c>
      <c r="I71" s="8">
        <f t="shared" si="2"/>
        <v>0</v>
      </c>
      <c r="J71" s="8">
        <f t="shared" si="3"/>
        <v>0</v>
      </c>
    </row>
    <row r="72" spans="1:10">
      <c r="A72" s="45">
        <v>40387</v>
      </c>
      <c r="B72" s="47">
        <v>32</v>
      </c>
      <c r="C72" s="47">
        <v>8</v>
      </c>
      <c r="G72" s="8">
        <f t="shared" ref="G72:G106" si="4">IF(AND($C72&gt;0,$B72&gt;0),IF(AND($B72&lt;235,$C72&lt;235),1,0),0)</f>
        <v>1</v>
      </c>
      <c r="H72" s="8">
        <f t="shared" ref="H72:H106" si="5">IF(AND($C72&gt;0,$B72&gt;0),IF(AND($B72&lt;235,$C72&gt;235),1,0),0)</f>
        <v>0</v>
      </c>
      <c r="I72" s="8">
        <f t="shared" ref="I72:I106" si="6">IF(AND($C72&gt;0,$B72&gt;0),IF(AND($B72&gt;235,$C72&gt;235),1,0),0)</f>
        <v>0</v>
      </c>
      <c r="J72" s="8">
        <f t="shared" ref="J72:J106" si="7">IF(AND($C72&gt;0,$B72&gt;0),IF(AND($B72&gt;235,$C72&lt;235),1,0),0)</f>
        <v>0</v>
      </c>
    </row>
    <row r="73" spans="1:10">
      <c r="A73" s="45">
        <v>40388</v>
      </c>
      <c r="B73" s="47">
        <v>372</v>
      </c>
      <c r="C73" s="47">
        <v>32</v>
      </c>
      <c r="G73" s="8">
        <f t="shared" si="4"/>
        <v>0</v>
      </c>
      <c r="H73" s="8">
        <f t="shared" si="5"/>
        <v>0</v>
      </c>
      <c r="I73" s="8">
        <f t="shared" si="6"/>
        <v>0</v>
      </c>
      <c r="J73" s="8">
        <f t="shared" si="7"/>
        <v>1</v>
      </c>
    </row>
    <row r="74" spans="1:10">
      <c r="A74" s="45">
        <v>40389</v>
      </c>
      <c r="B74" s="47"/>
      <c r="C74" s="47">
        <v>372</v>
      </c>
      <c r="G74" s="8">
        <f t="shared" si="4"/>
        <v>0</v>
      </c>
      <c r="H74" s="8">
        <f t="shared" si="5"/>
        <v>0</v>
      </c>
      <c r="I74" s="8">
        <f t="shared" si="6"/>
        <v>0</v>
      </c>
      <c r="J74" s="8">
        <f t="shared" si="7"/>
        <v>0</v>
      </c>
    </row>
    <row r="75" spans="1:10">
      <c r="A75" s="45">
        <v>40390</v>
      </c>
      <c r="B75" s="47">
        <v>6</v>
      </c>
      <c r="C75" s="47"/>
      <c r="G75" s="8">
        <f t="shared" si="4"/>
        <v>0</v>
      </c>
      <c r="H75" s="8">
        <f t="shared" si="5"/>
        <v>0</v>
      </c>
      <c r="I75" s="8">
        <f t="shared" si="6"/>
        <v>0</v>
      </c>
      <c r="J75" s="8">
        <f t="shared" si="7"/>
        <v>0</v>
      </c>
    </row>
    <row r="76" spans="1:10">
      <c r="A76" s="45">
        <v>40391</v>
      </c>
      <c r="B76" s="47"/>
      <c r="C76" s="47">
        <v>6</v>
      </c>
      <c r="G76" s="8">
        <f t="shared" si="4"/>
        <v>0</v>
      </c>
      <c r="H76" s="8">
        <f t="shared" si="5"/>
        <v>0</v>
      </c>
      <c r="I76" s="8">
        <f t="shared" si="6"/>
        <v>0</v>
      </c>
      <c r="J76" s="8">
        <f t="shared" si="7"/>
        <v>0</v>
      </c>
    </row>
    <row r="77" spans="1:10">
      <c r="A77" s="45">
        <v>40392</v>
      </c>
      <c r="B77" s="47">
        <v>23</v>
      </c>
      <c r="C77" s="47"/>
      <c r="G77" s="8">
        <f t="shared" si="4"/>
        <v>0</v>
      </c>
      <c r="H77" s="8">
        <f t="shared" si="5"/>
        <v>0</v>
      </c>
      <c r="I77" s="8">
        <f t="shared" si="6"/>
        <v>0</v>
      </c>
      <c r="J77" s="8">
        <f t="shared" si="7"/>
        <v>0</v>
      </c>
    </row>
    <row r="78" spans="1:10">
      <c r="A78" s="45">
        <v>40393</v>
      </c>
      <c r="B78" s="47">
        <v>19</v>
      </c>
      <c r="C78" s="47">
        <v>23</v>
      </c>
      <c r="G78" s="8">
        <f t="shared" si="4"/>
        <v>1</v>
      </c>
      <c r="H78" s="8">
        <f t="shared" si="5"/>
        <v>0</v>
      </c>
      <c r="I78" s="8">
        <f t="shared" si="6"/>
        <v>0</v>
      </c>
      <c r="J78" s="8">
        <f t="shared" si="7"/>
        <v>0</v>
      </c>
    </row>
    <row r="79" spans="1:10">
      <c r="A79" s="45">
        <v>40394</v>
      </c>
      <c r="B79" s="47">
        <v>25</v>
      </c>
      <c r="C79" s="47">
        <v>19</v>
      </c>
      <c r="G79" s="8">
        <f t="shared" si="4"/>
        <v>1</v>
      </c>
      <c r="H79" s="8">
        <f t="shared" si="5"/>
        <v>0</v>
      </c>
      <c r="I79" s="8">
        <f t="shared" si="6"/>
        <v>0</v>
      </c>
      <c r="J79" s="8">
        <f t="shared" si="7"/>
        <v>0</v>
      </c>
    </row>
    <row r="80" spans="1:10">
      <c r="A80" s="45">
        <v>40395</v>
      </c>
      <c r="B80" s="47">
        <v>587</v>
      </c>
      <c r="C80" s="47">
        <v>25</v>
      </c>
      <c r="G80" s="8">
        <f t="shared" si="4"/>
        <v>0</v>
      </c>
      <c r="H80" s="8">
        <f t="shared" si="5"/>
        <v>0</v>
      </c>
      <c r="I80" s="8">
        <f t="shared" si="6"/>
        <v>0</v>
      </c>
      <c r="J80" s="8">
        <f t="shared" si="7"/>
        <v>1</v>
      </c>
    </row>
    <row r="81" spans="1:10">
      <c r="A81" s="45">
        <v>40396</v>
      </c>
      <c r="B81" s="47"/>
      <c r="C81" s="47">
        <v>587</v>
      </c>
      <c r="G81" s="8">
        <f t="shared" si="4"/>
        <v>0</v>
      </c>
      <c r="H81" s="8">
        <f t="shared" si="5"/>
        <v>0</v>
      </c>
      <c r="I81" s="8">
        <f t="shared" si="6"/>
        <v>0</v>
      </c>
      <c r="J81" s="8">
        <f t="shared" si="7"/>
        <v>0</v>
      </c>
    </row>
    <row r="82" spans="1:10">
      <c r="A82" s="45">
        <v>40397</v>
      </c>
      <c r="B82" s="47">
        <v>250</v>
      </c>
      <c r="C82" s="47"/>
      <c r="G82" s="8">
        <f t="shared" si="4"/>
        <v>0</v>
      </c>
      <c r="H82" s="8">
        <f t="shared" si="5"/>
        <v>0</v>
      </c>
      <c r="I82" s="8">
        <f t="shared" si="6"/>
        <v>0</v>
      </c>
      <c r="J82" s="8">
        <f t="shared" si="7"/>
        <v>0</v>
      </c>
    </row>
    <row r="83" spans="1:10">
      <c r="A83" s="45">
        <v>40398</v>
      </c>
      <c r="B83" s="47">
        <v>42</v>
      </c>
      <c r="C83" s="47">
        <v>250</v>
      </c>
      <c r="G83" s="8">
        <f t="shared" si="4"/>
        <v>0</v>
      </c>
      <c r="H83" s="8">
        <f t="shared" si="5"/>
        <v>1</v>
      </c>
      <c r="I83" s="8">
        <f t="shared" si="6"/>
        <v>0</v>
      </c>
      <c r="J83" s="8">
        <f t="shared" si="7"/>
        <v>0</v>
      </c>
    </row>
    <row r="84" spans="1:10">
      <c r="A84" s="45">
        <v>40399</v>
      </c>
      <c r="B84" s="47">
        <v>26</v>
      </c>
      <c r="C84" s="47">
        <v>42</v>
      </c>
      <c r="G84" s="8">
        <f t="shared" si="4"/>
        <v>1</v>
      </c>
      <c r="H84" s="8">
        <f t="shared" si="5"/>
        <v>0</v>
      </c>
      <c r="I84" s="8">
        <f t="shared" si="6"/>
        <v>0</v>
      </c>
      <c r="J84" s="8">
        <f t="shared" si="7"/>
        <v>0</v>
      </c>
    </row>
    <row r="85" spans="1:10">
      <c r="A85" s="45">
        <v>40400</v>
      </c>
      <c r="B85" s="47">
        <v>21</v>
      </c>
      <c r="C85" s="47">
        <v>26</v>
      </c>
      <c r="G85" s="8">
        <f t="shared" si="4"/>
        <v>1</v>
      </c>
      <c r="H85" s="8">
        <f t="shared" si="5"/>
        <v>0</v>
      </c>
      <c r="I85" s="8">
        <f t="shared" si="6"/>
        <v>0</v>
      </c>
      <c r="J85" s="8">
        <f t="shared" si="7"/>
        <v>0</v>
      </c>
    </row>
    <row r="86" spans="1:10">
      <c r="A86" s="45">
        <v>40401</v>
      </c>
      <c r="B86" s="47">
        <v>55</v>
      </c>
      <c r="C86" s="47">
        <v>21</v>
      </c>
      <c r="G86" s="8">
        <f t="shared" si="4"/>
        <v>1</v>
      </c>
      <c r="H86" s="8">
        <f t="shared" si="5"/>
        <v>0</v>
      </c>
      <c r="I86" s="8">
        <f t="shared" si="6"/>
        <v>0</v>
      </c>
      <c r="J86" s="8">
        <f t="shared" si="7"/>
        <v>0</v>
      </c>
    </row>
    <row r="87" spans="1:10">
      <c r="A87" s="45">
        <v>40402</v>
      </c>
      <c r="B87" s="47">
        <v>610</v>
      </c>
      <c r="C87" s="47">
        <v>55</v>
      </c>
      <c r="G87" s="8">
        <f t="shared" si="4"/>
        <v>0</v>
      </c>
      <c r="H87" s="8">
        <f t="shared" si="5"/>
        <v>0</v>
      </c>
      <c r="I87" s="8">
        <f t="shared" si="6"/>
        <v>0</v>
      </c>
      <c r="J87" s="8">
        <f t="shared" si="7"/>
        <v>1</v>
      </c>
    </row>
    <row r="88" spans="1:10">
      <c r="A88" s="45">
        <v>40403</v>
      </c>
      <c r="B88" s="47"/>
      <c r="C88" s="47">
        <v>610</v>
      </c>
      <c r="G88" s="8">
        <f t="shared" si="4"/>
        <v>0</v>
      </c>
      <c r="H88" s="8">
        <f t="shared" si="5"/>
        <v>0</v>
      </c>
      <c r="I88" s="8">
        <f t="shared" si="6"/>
        <v>0</v>
      </c>
      <c r="J88" s="8">
        <f t="shared" si="7"/>
        <v>0</v>
      </c>
    </row>
    <row r="89" spans="1:10">
      <c r="A89" s="45">
        <v>40404</v>
      </c>
      <c r="B89" s="47"/>
      <c r="C89" s="47"/>
      <c r="G89" s="8">
        <f t="shared" si="4"/>
        <v>0</v>
      </c>
      <c r="H89" s="8">
        <f t="shared" si="5"/>
        <v>0</v>
      </c>
      <c r="I89" s="8">
        <f t="shared" si="6"/>
        <v>0</v>
      </c>
      <c r="J89" s="8">
        <f t="shared" si="7"/>
        <v>0</v>
      </c>
    </row>
    <row r="90" spans="1:10">
      <c r="A90" s="45">
        <v>40405</v>
      </c>
      <c r="B90" s="47"/>
      <c r="C90" s="47"/>
      <c r="G90" s="8">
        <f t="shared" si="4"/>
        <v>0</v>
      </c>
      <c r="H90" s="8">
        <f t="shared" si="5"/>
        <v>0</v>
      </c>
      <c r="I90" s="8">
        <f t="shared" si="6"/>
        <v>0</v>
      </c>
      <c r="J90" s="8">
        <f t="shared" si="7"/>
        <v>0</v>
      </c>
    </row>
    <row r="91" spans="1:10">
      <c r="A91" s="45">
        <v>40406</v>
      </c>
      <c r="B91" s="47">
        <v>393</v>
      </c>
      <c r="C91" s="47"/>
      <c r="G91" s="8">
        <f t="shared" si="4"/>
        <v>0</v>
      </c>
      <c r="H91" s="8">
        <f t="shared" si="5"/>
        <v>0</v>
      </c>
      <c r="I91" s="8">
        <f t="shared" si="6"/>
        <v>0</v>
      </c>
      <c r="J91" s="8">
        <f t="shared" si="7"/>
        <v>0</v>
      </c>
    </row>
    <row r="92" spans="1:10">
      <c r="A92" s="45">
        <v>40407</v>
      </c>
      <c r="B92" s="47">
        <v>47</v>
      </c>
      <c r="C92" s="47">
        <v>393</v>
      </c>
      <c r="G92" s="8">
        <f t="shared" si="4"/>
        <v>0</v>
      </c>
      <c r="H92" s="8">
        <f t="shared" si="5"/>
        <v>1</v>
      </c>
      <c r="I92" s="8">
        <f t="shared" si="6"/>
        <v>0</v>
      </c>
      <c r="J92" s="8">
        <f t="shared" si="7"/>
        <v>0</v>
      </c>
    </row>
    <row r="93" spans="1:10">
      <c r="A93" s="45">
        <v>40408</v>
      </c>
      <c r="B93" s="47">
        <v>49</v>
      </c>
      <c r="C93" s="47">
        <v>47</v>
      </c>
      <c r="G93" s="8">
        <f t="shared" si="4"/>
        <v>1</v>
      </c>
      <c r="H93" s="8">
        <f t="shared" si="5"/>
        <v>0</v>
      </c>
      <c r="I93" s="8">
        <f t="shared" si="6"/>
        <v>0</v>
      </c>
      <c r="J93" s="8">
        <f t="shared" si="7"/>
        <v>0</v>
      </c>
    </row>
    <row r="94" spans="1:10">
      <c r="A94" s="45">
        <v>40409</v>
      </c>
      <c r="B94" s="47">
        <v>12</v>
      </c>
      <c r="C94" s="47">
        <v>49</v>
      </c>
      <c r="G94" s="8">
        <f t="shared" si="4"/>
        <v>1</v>
      </c>
      <c r="H94" s="8">
        <f t="shared" si="5"/>
        <v>0</v>
      </c>
      <c r="I94" s="8">
        <f t="shared" si="6"/>
        <v>0</v>
      </c>
      <c r="J94" s="8">
        <f t="shared" si="7"/>
        <v>0</v>
      </c>
    </row>
    <row r="95" spans="1:10">
      <c r="A95" s="45">
        <v>40410</v>
      </c>
      <c r="B95" s="47"/>
      <c r="C95" s="47">
        <v>12</v>
      </c>
      <c r="G95" s="8">
        <f t="shared" si="4"/>
        <v>0</v>
      </c>
      <c r="H95" s="8">
        <f t="shared" si="5"/>
        <v>0</v>
      </c>
      <c r="I95" s="8">
        <f t="shared" si="6"/>
        <v>0</v>
      </c>
      <c r="J95" s="8">
        <f t="shared" si="7"/>
        <v>0</v>
      </c>
    </row>
    <row r="96" spans="1:10">
      <c r="A96" s="45">
        <v>40411</v>
      </c>
      <c r="B96" s="47"/>
      <c r="C96" s="47"/>
      <c r="G96" s="8">
        <f t="shared" si="4"/>
        <v>0</v>
      </c>
      <c r="H96" s="8">
        <f t="shared" si="5"/>
        <v>0</v>
      </c>
      <c r="I96" s="8">
        <f t="shared" si="6"/>
        <v>0</v>
      </c>
      <c r="J96" s="8">
        <f t="shared" si="7"/>
        <v>0</v>
      </c>
    </row>
    <row r="97" spans="1:10">
      <c r="A97" s="45">
        <v>40412</v>
      </c>
      <c r="B97" s="47"/>
      <c r="C97" s="47"/>
      <c r="G97" s="8">
        <f t="shared" si="4"/>
        <v>0</v>
      </c>
      <c r="H97" s="8">
        <f t="shared" si="5"/>
        <v>0</v>
      </c>
      <c r="I97" s="8">
        <f t="shared" si="6"/>
        <v>0</v>
      </c>
      <c r="J97" s="8">
        <f t="shared" si="7"/>
        <v>0</v>
      </c>
    </row>
    <row r="98" spans="1:10">
      <c r="A98" s="45">
        <v>40413</v>
      </c>
      <c r="B98" s="47">
        <v>88</v>
      </c>
      <c r="C98" s="47"/>
      <c r="G98" s="8">
        <f t="shared" si="4"/>
        <v>0</v>
      </c>
      <c r="H98" s="8">
        <f t="shared" si="5"/>
        <v>0</v>
      </c>
      <c r="I98" s="8">
        <f t="shared" si="6"/>
        <v>0</v>
      </c>
      <c r="J98" s="8">
        <f t="shared" si="7"/>
        <v>0</v>
      </c>
    </row>
    <row r="99" spans="1:10">
      <c r="A99" s="45">
        <v>40414</v>
      </c>
      <c r="B99" s="47">
        <v>163</v>
      </c>
      <c r="C99" s="47">
        <v>88</v>
      </c>
      <c r="G99" s="8">
        <f t="shared" si="4"/>
        <v>1</v>
      </c>
      <c r="H99" s="8">
        <f t="shared" si="5"/>
        <v>0</v>
      </c>
      <c r="I99" s="8">
        <f t="shared" si="6"/>
        <v>0</v>
      </c>
      <c r="J99" s="8">
        <f t="shared" si="7"/>
        <v>0</v>
      </c>
    </row>
    <row r="100" spans="1:10">
      <c r="A100" s="45">
        <v>40415</v>
      </c>
      <c r="B100" s="47">
        <v>22</v>
      </c>
      <c r="C100" s="47">
        <v>163</v>
      </c>
      <c r="G100" s="8">
        <f t="shared" si="4"/>
        <v>1</v>
      </c>
      <c r="H100" s="8">
        <f t="shared" si="5"/>
        <v>0</v>
      </c>
      <c r="I100" s="8">
        <f t="shared" si="6"/>
        <v>0</v>
      </c>
      <c r="J100" s="8">
        <f t="shared" si="7"/>
        <v>0</v>
      </c>
    </row>
    <row r="101" spans="1:10">
      <c r="A101" s="45">
        <v>40416</v>
      </c>
      <c r="B101" s="47">
        <v>89</v>
      </c>
      <c r="C101" s="47">
        <v>22</v>
      </c>
      <c r="G101" s="8">
        <f t="shared" si="4"/>
        <v>1</v>
      </c>
      <c r="H101" s="8">
        <f t="shared" si="5"/>
        <v>0</v>
      </c>
      <c r="I101" s="8">
        <f t="shared" si="6"/>
        <v>0</v>
      </c>
      <c r="J101" s="8">
        <f t="shared" si="7"/>
        <v>0</v>
      </c>
    </row>
    <row r="102" spans="1:10">
      <c r="A102" s="45">
        <v>40417</v>
      </c>
      <c r="B102" s="47"/>
      <c r="C102" s="47">
        <v>89</v>
      </c>
      <c r="G102" s="8">
        <f t="shared" si="4"/>
        <v>0</v>
      </c>
      <c r="H102" s="8">
        <f t="shared" si="5"/>
        <v>0</v>
      </c>
      <c r="I102" s="8">
        <f t="shared" si="6"/>
        <v>0</v>
      </c>
      <c r="J102" s="8">
        <f t="shared" si="7"/>
        <v>0</v>
      </c>
    </row>
    <row r="103" spans="1:10">
      <c r="A103" s="45">
        <v>40418</v>
      </c>
      <c r="B103" s="47"/>
      <c r="C103" s="47"/>
      <c r="G103" s="8">
        <f t="shared" si="4"/>
        <v>0</v>
      </c>
      <c r="H103" s="8">
        <f t="shared" si="5"/>
        <v>0</v>
      </c>
      <c r="I103" s="8">
        <f t="shared" si="6"/>
        <v>0</v>
      </c>
      <c r="J103" s="8">
        <f t="shared" si="7"/>
        <v>0</v>
      </c>
    </row>
    <row r="104" spans="1:10">
      <c r="A104" s="45">
        <v>40419</v>
      </c>
      <c r="B104" s="47"/>
      <c r="C104" s="47"/>
      <c r="G104" s="8">
        <f t="shared" si="4"/>
        <v>0</v>
      </c>
      <c r="H104" s="8">
        <f t="shared" si="5"/>
        <v>0</v>
      </c>
      <c r="I104" s="8">
        <f t="shared" si="6"/>
        <v>0</v>
      </c>
      <c r="J104" s="8">
        <f t="shared" si="7"/>
        <v>0</v>
      </c>
    </row>
    <row r="105" spans="1:10">
      <c r="A105" s="45">
        <v>40420</v>
      </c>
      <c r="B105" s="47">
        <v>136</v>
      </c>
      <c r="C105" s="47"/>
      <c r="G105" s="8">
        <f t="shared" si="4"/>
        <v>0</v>
      </c>
      <c r="H105" s="8">
        <f t="shared" si="5"/>
        <v>0</v>
      </c>
      <c r="I105" s="8">
        <f t="shared" si="6"/>
        <v>0</v>
      </c>
      <c r="J105" s="8">
        <f t="shared" si="7"/>
        <v>0</v>
      </c>
    </row>
    <row r="106" spans="1:10">
      <c r="A106" s="45">
        <v>40421</v>
      </c>
      <c r="B106" s="47">
        <v>9</v>
      </c>
      <c r="C106" s="47">
        <v>136</v>
      </c>
      <c r="G106" s="8">
        <f t="shared" si="4"/>
        <v>1</v>
      </c>
      <c r="H106" s="8">
        <f t="shared" si="5"/>
        <v>0</v>
      </c>
      <c r="I106" s="8">
        <f t="shared" si="6"/>
        <v>0</v>
      </c>
      <c r="J106" s="8">
        <f t="shared" si="7"/>
        <v>0</v>
      </c>
    </row>
    <row r="107" spans="1:10">
      <c r="A107" s="45">
        <v>40422</v>
      </c>
      <c r="C107" s="47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Subseason 1</vt:lpstr>
      <vt:lpstr>Subseason 2</vt:lpstr>
      <vt:lpstr>TOTALS</vt:lpstr>
      <vt:lpstr>Prev day EC</vt:lpstr>
    </vt:vector>
  </TitlesOfParts>
  <Company>United States Geological Survey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Wilson</dc:creator>
  <cp:lastModifiedBy>dsfrancy</cp:lastModifiedBy>
  <cp:lastPrinted>2010-09-22T11:22:22Z</cp:lastPrinted>
  <dcterms:created xsi:type="dcterms:W3CDTF">2009-05-21T14:10:51Z</dcterms:created>
  <dcterms:modified xsi:type="dcterms:W3CDTF">2010-11-04T15:35:09Z</dcterms:modified>
</cp:coreProperties>
</file>