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ThisWorkbook"/>
  <bookViews>
    <workbookView xWindow="-15" yWindow="5565" windowWidth="12120" windowHeight="2820" activeTab="1"/>
  </bookViews>
  <sheets>
    <sheet name="Marketing Budget Plan" sheetId="7" r:id="rId1"/>
    <sheet name="Budget Plan Chart" sheetId="8" r:id="rId2"/>
  </sheets>
  <definedNames>
    <definedName name="_xlnm._FilterDatabase" localSheetId="0" hidden="1">'Marketing Budget Plan'!$A$2:$E$95</definedName>
    <definedName name="AdTotal">'Marketing Budget Plan'!$D$87</definedName>
    <definedName name="AdvertisingTotal">'Marketing Budget Plan'!#REF!</definedName>
    <definedName name="CommTotal">'Marketing Budget Plan'!$D$18</definedName>
    <definedName name="EventsTotal">'Marketing Budget Plan'!$66:$66</definedName>
    <definedName name="EventTotal">'Marketing Budget Plan'!$D$66</definedName>
    <definedName name="GrandTotal">'Marketing Budget Plan'!$D$97</definedName>
    <definedName name="NetworkingTotal">'Marketing Budget Plan'!$25:$25</definedName>
    <definedName name="NetworkTotal">'Marketing Budget Plan'!$D$25</definedName>
    <definedName name="_xlnm.Print_Area" localSheetId="1">'Budget Plan Chart'!$A$1:$L$33</definedName>
    <definedName name="_xlnm.Print_Area" localSheetId="0">'Marketing Budget Plan'!$A$1:$E$98</definedName>
    <definedName name="_xlnm.Print_Titles" localSheetId="0">'Marketing Budget Plan'!$2:$2</definedName>
    <definedName name="PromoTotal">'Marketing Budget Plan'!#REF!</definedName>
    <definedName name="ProTotal">'Marketing Budget Plan'!$D$75</definedName>
    <definedName name="PubRelTotal">'Marketing Budget Plan'!$D$95</definedName>
    <definedName name="Research">'Marketing Budget Plan'!$A$4:$D$10</definedName>
    <definedName name="ResearchTotal">'Marketing Budget Plan'!$D$10</definedName>
  </definedNames>
  <calcPr calcId="144525"/>
  <customWorkbookViews>
    <customWorkbookView name="Astrid - Personal View" guid="{BAAEBD33-55A1-4BE1-819C-02523CC96E6A}" mergeInterval="0" personalView="1" maximized="1" windowWidth="1003" windowHeight="233" activeSheetId="1"/>
    <customWorkbookView name="Eileen  Brewer - Personal View" guid="{CCE102FF-7A4A-40A9-B3BE-A5FD62318598}" mergeInterval="0" personalView="1" maximized="1" windowWidth="984" windowHeight="558" activeSheetId="1"/>
    <customWorkbookView name="Astrid Klopsch - Personal View" guid="{436D111F-628A-46A2-A6BF-7830CC8DF5B7}" mergeInterval="0" personalView="1" maximized="1" windowWidth="988" windowHeight="369" activeSheetId="1"/>
    <customWorkbookView name="darcie - Personal View" guid="{EEDD1B77-D165-48DB-B06A-8BE20C52DE8D}" mergeInterval="0" personalView="1" maximized="1" windowWidth="1020" windowHeight="592" activeSheetId="1"/>
  </customWorkbookViews>
</workbook>
</file>

<file path=xl/calcChain.xml><?xml version="1.0" encoding="utf-8"?>
<calcChain xmlns="http://schemas.openxmlformats.org/spreadsheetml/2006/main">
  <c r="H98" i="8" l="1"/>
  <c r="E98" i="8"/>
  <c r="F98" i="8"/>
  <c r="G98" i="8"/>
  <c r="D98" i="8"/>
  <c r="C98" i="8"/>
  <c r="B98" i="8"/>
  <c r="D97" i="7" l="1"/>
  <c r="I98" i="8" s="1"/>
  <c r="D75" i="7" l="1"/>
  <c r="D5" i="7" l="1"/>
  <c r="D6" i="7"/>
  <c r="D7" i="7"/>
  <c r="D8" i="7"/>
  <c r="D13" i="7"/>
  <c r="D14" i="7"/>
  <c r="D15" i="7"/>
  <c r="D16" i="7"/>
  <c r="D21" i="7"/>
  <c r="D22" i="7"/>
  <c r="D23" i="7"/>
  <c r="D30" i="7"/>
  <c r="C31" i="7"/>
  <c r="D31" i="7" s="1"/>
  <c r="D36" i="7"/>
  <c r="D37" i="7"/>
  <c r="D38" i="7"/>
  <c r="D39" i="7"/>
  <c r="D43" i="7"/>
  <c r="D44" i="7"/>
  <c r="D45" i="7"/>
  <c r="D46" i="7"/>
  <c r="D47" i="7"/>
  <c r="D48" i="7"/>
  <c r="D49" i="7"/>
  <c r="D50" i="7"/>
  <c r="D55" i="7"/>
  <c r="D56" i="7"/>
  <c r="D57" i="7"/>
  <c r="D58" i="7"/>
  <c r="D62" i="7"/>
  <c r="D63" i="7"/>
  <c r="D71" i="7"/>
  <c r="D72" i="7"/>
  <c r="D73" i="7"/>
  <c r="D78" i="7"/>
  <c r="D79" i="7"/>
  <c r="D80" i="7"/>
  <c r="D81" i="7"/>
  <c r="D82" i="7"/>
  <c r="D83" i="7"/>
  <c r="D84" i="7"/>
  <c r="D85" i="7"/>
  <c r="D90" i="7"/>
  <c r="D91" i="7"/>
  <c r="D92" i="7"/>
  <c r="D93" i="7"/>
  <c r="C51" i="7"/>
  <c r="D64" i="7" l="1"/>
  <c r="D87" i="7"/>
  <c r="C32" i="7"/>
  <c r="D32" i="7" s="1"/>
  <c r="D33" i="7" s="1"/>
  <c r="D40" i="7"/>
  <c r="D95" i="7"/>
  <c r="D59" i="7"/>
  <c r="D51" i="7"/>
  <c r="D52" i="7" s="1"/>
  <c r="D66" i="7" l="1"/>
  <c r="B68" i="7" l="1"/>
</calcChain>
</file>

<file path=xl/comments1.xml><?xml version="1.0" encoding="utf-8"?>
<comments xmlns="http://schemas.openxmlformats.org/spreadsheetml/2006/main">
  <authors>
    <author>GMetrix</author>
  </authors>
  <commentList>
    <comment ref="A62" authorId="0">
      <text>
        <r>
          <rPr>
            <b/>
            <sz val="9"/>
            <color indexed="81"/>
            <rFont val="Tahoma"/>
            <charset val="1"/>
          </rPr>
          <t>Let's giveaway something big this year.</t>
        </r>
      </text>
    </comment>
  </commentList>
</comments>
</file>

<file path=xl/sharedStrings.xml><?xml version="1.0" encoding="utf-8"?>
<sst xmlns="http://schemas.openxmlformats.org/spreadsheetml/2006/main" count="105" uniqueCount="84">
  <si>
    <t>Audio/Visual Services</t>
  </si>
  <si>
    <t>Audio/Visual Services Subtotal</t>
  </si>
  <si>
    <t>Additional Costs</t>
  </si>
  <si>
    <t>Additional Costs Subtotal</t>
  </si>
  <si>
    <t>Giveaways</t>
  </si>
  <si>
    <t>Giveaway Subtotal</t>
  </si>
  <si>
    <t>Estimated
Subtotal</t>
  </si>
  <si>
    <t>List Services</t>
  </si>
  <si>
    <t>Event</t>
  </si>
  <si>
    <t>Research</t>
  </si>
  <si>
    <t>Communications</t>
  </si>
  <si>
    <t>Networking</t>
  </si>
  <si>
    <t>Promotions</t>
  </si>
  <si>
    <t>Advertising</t>
  </si>
  <si>
    <t>Public Relations</t>
  </si>
  <si>
    <t>Radio</t>
  </si>
  <si>
    <t>Mailings</t>
  </si>
  <si>
    <t>Postcards</t>
  </si>
  <si>
    <t>Billboards</t>
  </si>
  <si>
    <t>Sponsorships</t>
  </si>
  <si>
    <t>Category</t>
  </si>
  <si>
    <t>Meal Costs Subtotal</t>
  </si>
  <si>
    <t>List Service Costs Subtotal</t>
  </si>
  <si>
    <t>ESTIMATED MARKETING GRAND TOTAL</t>
  </si>
  <si>
    <t>Estimated
Cost per Unit</t>
  </si>
  <si>
    <t>Number of attendees</t>
  </si>
  <si>
    <t>Bus sides</t>
  </si>
  <si>
    <t>Charity events</t>
  </si>
  <si>
    <t>Employee promotions</t>
  </si>
  <si>
    <t>Television</t>
  </si>
  <si>
    <t>Estimated
Quantity</t>
  </si>
  <si>
    <t>Research Costs Total</t>
  </si>
  <si>
    <t>Networking Costs Total</t>
  </si>
  <si>
    <t>Event Costs Total</t>
  </si>
  <si>
    <t>Promotions Costs Total</t>
  </si>
  <si>
    <t>Advertising Costs Total</t>
  </si>
  <si>
    <t>Public Relations Costs Total</t>
  </si>
  <si>
    <t>Event Price per Person</t>
  </si>
  <si>
    <t>Brochures (development and production)</t>
  </si>
  <si>
    <t>Newspapers</t>
  </si>
  <si>
    <t>Research firm fees</t>
  </si>
  <si>
    <t>Web research</t>
  </si>
  <si>
    <t>Independent research</t>
  </si>
  <si>
    <t>Other research</t>
  </si>
  <si>
    <t>Promotional brochures</t>
  </si>
  <si>
    <t>Web</t>
  </si>
  <si>
    <t>Memberships</t>
  </si>
  <si>
    <t>Affiliations</t>
  </si>
  <si>
    <t>Subscriptions</t>
  </si>
  <si>
    <t>Food</t>
  </si>
  <si>
    <t>Tax (10%)</t>
  </si>
  <si>
    <t>Food and beverage gratuity (20%)</t>
  </si>
  <si>
    <t>Valet services</t>
  </si>
  <si>
    <t>Entertainment #1</t>
  </si>
  <si>
    <t>Entertainment #2</t>
  </si>
  <si>
    <t>Other services</t>
  </si>
  <si>
    <t>Basic PA system and podium</t>
  </si>
  <si>
    <t>Screen</t>
  </si>
  <si>
    <t>XGA data/video projector rental</t>
  </si>
  <si>
    <t>Wireless mouse</t>
  </si>
  <si>
    <t>Power strips</t>
  </si>
  <si>
    <t>Extension cords</t>
  </si>
  <si>
    <t>Lavalier microphone</t>
  </si>
  <si>
    <t>Labor and AV technicians</t>
  </si>
  <si>
    <t>Tax (8.8%)</t>
  </si>
  <si>
    <t>Time &amp; Expense (T&amp;E)</t>
  </si>
  <si>
    <t>Company staff T&amp;E</t>
  </si>
  <si>
    <t>Customer testimonial T&amp;E</t>
  </si>
  <si>
    <t xml:space="preserve"> </t>
  </si>
  <si>
    <t>Giveaway #1</t>
  </si>
  <si>
    <t>Giveaway #2</t>
  </si>
  <si>
    <t>Product giveaways</t>
  </si>
  <si>
    <t>Product discounts</t>
  </si>
  <si>
    <t>Special offers</t>
  </si>
  <si>
    <t>Fusion Tomo Marketing Budget Plan</t>
  </si>
  <si>
    <r>
      <t xml:space="preserve">Meal </t>
    </r>
    <r>
      <rPr>
        <sz val="10"/>
        <color theme="1"/>
        <rFont val="Tahoma"/>
        <family val="2"/>
      </rPr>
      <t>(breakfast, lunch, or dinner)</t>
    </r>
  </si>
  <si>
    <r>
      <t xml:space="preserve">Invitation 
</t>
    </r>
    <r>
      <rPr>
        <i/>
        <sz val="10"/>
        <color theme="1"/>
        <rFont val="Tahoma"/>
        <family val="2"/>
      </rPr>
      <t>(printing and postage costs)</t>
    </r>
  </si>
  <si>
    <t>CHART</t>
  </si>
  <si>
    <t>Budget</t>
  </si>
  <si>
    <t xml:space="preserve">Fusion Tomo Marketing Budget Plan
</t>
  </si>
  <si>
    <t>Data</t>
  </si>
  <si>
    <t>Communications Costs Total</t>
  </si>
  <si>
    <t>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</si>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</sst>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.00"/>
    <numFmt numFmtId="165" formatCode="[$$-409]#,##0.00_);[Red]\([$$-409]#,##0.00\)"/>
    <numFmt numFmtId="166" formatCode="[$$-409]#,##0.00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theme="1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10"/>
      <color theme="1"/>
      <name val="Tahoma"/>
      <family val="2"/>
    </font>
    <font>
      <i/>
      <sz val="10"/>
      <color theme="1"/>
      <name val="Tahoma"/>
      <family val="2"/>
    </font>
    <font>
      <sz val="8"/>
      <color theme="1"/>
      <name val="Tahoma"/>
      <family val="2"/>
    </font>
    <font>
      <b/>
      <sz val="9"/>
      <color theme="0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b/>
      <sz val="12"/>
      <color theme="0"/>
      <name val="Tahoma"/>
      <family val="2"/>
    </font>
    <font>
      <sz val="11"/>
      <color rgb="FF3F3F76"/>
      <name val="Franklin Gothic Medium"/>
      <family val="2"/>
      <scheme val="minor"/>
    </font>
    <font>
      <b/>
      <sz val="9"/>
      <color indexed="81"/>
      <name val="Tahoma"/>
      <charset val="1"/>
    </font>
    <font>
      <sz val="15"/>
      <name val="Arial"/>
      <family val="2"/>
    </font>
    <font>
      <b/>
      <sz val="15"/>
      <name val="Arial"/>
      <family val="2"/>
    </font>
    <font>
      <u/>
      <sz val="10"/>
      <color theme="10"/>
      <name val="Arial"/>
      <family val="2"/>
    </font>
    <font>
      <sz val="18"/>
      <color theme="0"/>
      <name val="Arial"/>
      <family val="2"/>
    </font>
    <font>
      <sz val="11"/>
      <color theme="0"/>
      <name val="Franklin Gothic Medium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3" fillId="6" borderId="12" applyNumberFormat="0" applyAlignment="0" applyProtection="0"/>
    <xf numFmtId="0" fontId="17" fillId="0" borderId="0" applyNumberFormat="0" applyFill="0" applyBorder="0" applyAlignment="0" applyProtection="0"/>
  </cellStyleXfs>
  <cellXfs count="137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1" fontId="4" fillId="0" borderId="0" xfId="1" applyNumberFormat="1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 indent="1"/>
    </xf>
    <xf numFmtId="3" fontId="3" fillId="0" borderId="0" xfId="1" applyNumberFormat="1" applyFont="1" applyFill="1" applyBorder="1" applyAlignment="1">
      <alignment horizontal="center" vertical="center" wrapText="1"/>
    </xf>
    <xf numFmtId="165" fontId="3" fillId="0" borderId="0" xfId="1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 indent="1"/>
    </xf>
    <xf numFmtId="3" fontId="6" fillId="0" borderId="0" xfId="1" applyNumberFormat="1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>
      <alignment horizontal="right" vertical="center" wrapText="1"/>
    </xf>
    <xf numFmtId="164" fontId="6" fillId="0" borderId="0" xfId="1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left" vertical="center" wrapText="1"/>
    </xf>
    <xf numFmtId="166" fontId="3" fillId="0" borderId="0" xfId="1" applyNumberFormat="1" applyFont="1" applyFill="1" applyBorder="1" applyAlignment="1">
      <alignment horizontal="right" vertical="center" wrapText="1"/>
    </xf>
    <xf numFmtId="166" fontId="6" fillId="0" borderId="0" xfId="1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left" vertical="center" wrapText="1"/>
    </xf>
    <xf numFmtId="164" fontId="3" fillId="0" borderId="0" xfId="1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 indent="1"/>
    </xf>
    <xf numFmtId="44" fontId="3" fillId="0" borderId="0" xfId="1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 indent="2"/>
    </xf>
    <xf numFmtId="3" fontId="6" fillId="0" borderId="0" xfId="0" applyNumberFormat="1" applyFont="1" applyFill="1" applyBorder="1" applyAlignment="1">
      <alignment horizontal="center" vertical="center" wrapText="1"/>
    </xf>
    <xf numFmtId="44" fontId="3" fillId="0" borderId="0" xfId="1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6" fillId="2" borderId="5" xfId="0" applyFont="1" applyFill="1" applyBorder="1" applyAlignment="1">
      <alignment horizontal="left" vertical="center" wrapText="1" indent="3"/>
    </xf>
    <xf numFmtId="3" fontId="6" fillId="2" borderId="5" xfId="1" applyNumberFormat="1" applyFont="1" applyFill="1" applyBorder="1" applyAlignment="1">
      <alignment horizontal="center" vertical="center" wrapText="1"/>
    </xf>
    <xf numFmtId="166" fontId="6" fillId="2" borderId="5" xfId="1" applyNumberFormat="1" applyFont="1" applyFill="1" applyBorder="1" applyAlignment="1">
      <alignment horizontal="right" vertical="center" wrapText="1"/>
    </xf>
    <xf numFmtId="0" fontId="3" fillId="0" borderId="5" xfId="0" applyFont="1" applyBorder="1" applyAlignment="1">
      <alignment horizontal="left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3" fontId="3" fillId="2" borderId="5" xfId="1" applyNumberFormat="1" applyFont="1" applyFill="1" applyBorder="1" applyAlignment="1">
      <alignment horizontal="center" vertical="center" wrapText="1"/>
    </xf>
    <xf numFmtId="166" fontId="3" fillId="2" borderId="5" xfId="1" applyNumberFormat="1" applyFont="1" applyFill="1" applyBorder="1" applyAlignment="1">
      <alignment horizontal="right" vertical="center" wrapText="1"/>
    </xf>
    <xf numFmtId="0" fontId="6" fillId="0" borderId="0" xfId="0" applyFont="1" applyBorder="1" applyAlignment="1">
      <alignment horizontal="right" vertical="center" wrapText="1"/>
    </xf>
    <xf numFmtId="0" fontId="3" fillId="0" borderId="0" xfId="0" applyFont="1" applyFill="1" applyBorder="1" applyAlignment="1">
      <alignment horizontal="left" vertical="center" wrapText="1" indent="2"/>
    </xf>
    <xf numFmtId="0" fontId="3" fillId="0" borderId="0" xfId="0" applyFont="1" applyFill="1" applyAlignment="1">
      <alignment vertical="center"/>
    </xf>
    <xf numFmtId="44" fontId="3" fillId="0" borderId="0" xfId="0" applyNumberFormat="1" applyFont="1" applyBorder="1" applyAlignment="1">
      <alignment horizontal="right" vertical="center" wrapText="1"/>
    </xf>
    <xf numFmtId="44" fontId="6" fillId="0" borderId="0" xfId="1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2" borderId="0" xfId="0" applyFont="1" applyFill="1" applyBorder="1" applyAlignment="1">
      <alignment horizontal="left" vertical="center" wrapText="1" indent="3"/>
    </xf>
    <xf numFmtId="3" fontId="6" fillId="2" borderId="0" xfId="1" applyNumberFormat="1" applyFont="1" applyFill="1" applyBorder="1" applyAlignment="1">
      <alignment horizontal="center" vertical="center" wrapText="1"/>
    </xf>
    <xf numFmtId="166" fontId="3" fillId="2" borderId="0" xfId="1" applyNumberFormat="1" applyFont="1" applyFill="1" applyBorder="1" applyAlignment="1">
      <alignment horizontal="right" vertical="center" wrapText="1"/>
    </xf>
    <xf numFmtId="0" fontId="5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wrapText="1" indent="3"/>
    </xf>
    <xf numFmtId="164" fontId="6" fillId="0" borderId="0" xfId="1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3" fontId="6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indent="1"/>
    </xf>
    <xf numFmtId="3" fontId="3" fillId="0" borderId="0" xfId="0" applyNumberFormat="1" applyFont="1" applyFill="1" applyBorder="1" applyAlignment="1">
      <alignment horizontal="center" vertical="center"/>
    </xf>
    <xf numFmtId="166" fontId="3" fillId="0" borderId="0" xfId="0" applyNumberFormat="1" applyFont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indent="1"/>
    </xf>
    <xf numFmtId="166" fontId="3" fillId="0" borderId="0" xfId="0" applyNumberFormat="1" applyFont="1" applyFill="1" applyBorder="1" applyAlignment="1">
      <alignment horizontal="right" vertical="center"/>
    </xf>
    <xf numFmtId="1" fontId="6" fillId="0" borderId="0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left" vertical="center"/>
    </xf>
    <xf numFmtId="1" fontId="6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right" vertical="center"/>
    </xf>
    <xf numFmtId="0" fontId="10" fillId="4" borderId="1" xfId="0" applyFont="1" applyFill="1" applyBorder="1" applyAlignment="1">
      <alignment vertical="center" wrapText="1"/>
    </xf>
    <xf numFmtId="3" fontId="10" fillId="4" borderId="1" xfId="1" applyNumberFormat="1" applyFont="1" applyFill="1" applyBorder="1" applyAlignment="1">
      <alignment horizontal="center" vertical="center" wrapText="1"/>
    </xf>
    <xf numFmtId="164" fontId="11" fillId="4" borderId="1" xfId="1" applyNumberFormat="1" applyFont="1" applyFill="1" applyBorder="1" applyAlignment="1">
      <alignment horizontal="right" vertical="center" wrapText="1"/>
    </xf>
    <xf numFmtId="0" fontId="10" fillId="4" borderId="2" xfId="0" applyFont="1" applyFill="1" applyBorder="1" applyAlignment="1">
      <alignment vertical="center"/>
    </xf>
    <xf numFmtId="3" fontId="10" fillId="4" borderId="2" xfId="0" applyNumberFormat="1" applyFont="1" applyFill="1" applyBorder="1" applyAlignment="1">
      <alignment horizontal="center" vertical="center"/>
    </xf>
    <xf numFmtId="164" fontId="11" fillId="4" borderId="2" xfId="0" applyNumberFormat="1" applyFont="1" applyFill="1" applyBorder="1" applyAlignment="1">
      <alignment horizontal="right" vertical="center"/>
    </xf>
    <xf numFmtId="0" fontId="10" fillId="4" borderId="0" xfId="0" applyFont="1" applyFill="1" applyBorder="1" applyAlignment="1">
      <alignment vertical="center"/>
    </xf>
    <xf numFmtId="3" fontId="10" fillId="4" borderId="0" xfId="0" applyNumberFormat="1" applyFont="1" applyFill="1" applyBorder="1" applyAlignment="1">
      <alignment horizontal="center" vertical="center"/>
    </xf>
    <xf numFmtId="164" fontId="11" fillId="4" borderId="0" xfId="0" applyNumberFormat="1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left" vertical="center" wrapText="1"/>
    </xf>
    <xf numFmtId="3" fontId="10" fillId="4" borderId="2" xfId="1" applyNumberFormat="1" applyFont="1" applyFill="1" applyBorder="1" applyAlignment="1">
      <alignment horizontal="center" vertical="center" wrapText="1"/>
    </xf>
    <xf numFmtId="164" fontId="10" fillId="4" borderId="2" xfId="1" applyNumberFormat="1" applyFont="1" applyFill="1" applyBorder="1" applyAlignment="1">
      <alignment horizontal="right" vertical="center" wrapText="1"/>
    </xf>
    <xf numFmtId="3" fontId="11" fillId="4" borderId="2" xfId="0" applyNumberFormat="1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1" fontId="9" fillId="3" borderId="1" xfId="1" applyNumberFormat="1" applyFont="1" applyFill="1" applyBorder="1" applyAlignment="1">
      <alignment horizontal="center" vertical="center" wrapText="1"/>
    </xf>
    <xf numFmtId="164" fontId="9" fillId="3" borderId="1" xfId="1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/>
    </xf>
    <xf numFmtId="1" fontId="10" fillId="4" borderId="2" xfId="1" applyNumberFormat="1" applyFont="1" applyFill="1" applyBorder="1" applyAlignment="1">
      <alignment horizontal="center" vertical="center" wrapText="1"/>
    </xf>
    <xf numFmtId="164" fontId="10" fillId="4" borderId="2" xfId="1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3" fillId="6" borderId="12" xfId="2" applyAlignment="1">
      <alignment horizontal="center"/>
    </xf>
    <xf numFmtId="0" fontId="0" fillId="7" borderId="0" xfId="0" applyFill="1"/>
    <xf numFmtId="0" fontId="15" fillId="7" borderId="0" xfId="0" applyFont="1" applyFill="1" applyAlignment="1">
      <alignment vertical="center"/>
    </xf>
    <xf numFmtId="0" fontId="9" fillId="3" borderId="1" xfId="1" applyNumberFormat="1" applyFont="1" applyFill="1" applyBorder="1" applyAlignment="1">
      <alignment horizontal="center" vertical="center" wrapText="1"/>
    </xf>
    <xf numFmtId="0" fontId="4" fillId="0" borderId="0" xfId="1" applyNumberFormat="1" applyFont="1" applyFill="1" applyBorder="1" applyAlignment="1">
      <alignment horizontal="center" vertical="center" wrapText="1"/>
    </xf>
    <xf numFmtId="0" fontId="10" fillId="4" borderId="2" xfId="1" applyNumberFormat="1" applyFont="1" applyFill="1" applyBorder="1" applyAlignment="1">
      <alignment horizontal="center" vertical="center" wrapText="1"/>
    </xf>
    <xf numFmtId="0" fontId="3" fillId="5" borderId="0" xfId="1" applyNumberFormat="1" applyFont="1" applyFill="1" applyBorder="1" applyAlignment="1">
      <alignment horizontal="right" vertical="center" wrapText="1"/>
    </xf>
    <xf numFmtId="0" fontId="6" fillId="0" borderId="0" xfId="1" applyNumberFormat="1" applyFont="1" applyFill="1" applyBorder="1" applyAlignment="1">
      <alignment horizontal="right" vertical="center" wrapText="1"/>
    </xf>
    <xf numFmtId="0" fontId="10" fillId="4" borderId="2" xfId="1" applyNumberFormat="1" applyFont="1" applyFill="1" applyBorder="1" applyAlignment="1">
      <alignment horizontal="right" vertical="center" wrapText="1"/>
    </xf>
    <xf numFmtId="0" fontId="6" fillId="5" borderId="0" xfId="1" applyNumberFormat="1" applyFont="1" applyFill="1" applyBorder="1" applyAlignment="1">
      <alignment horizontal="right" vertical="center" wrapText="1"/>
    </xf>
    <xf numFmtId="0" fontId="11" fillId="4" borderId="2" xfId="1" applyNumberFormat="1" applyFont="1" applyFill="1" applyBorder="1" applyAlignment="1">
      <alignment horizontal="right" vertical="center" wrapText="1"/>
    </xf>
    <xf numFmtId="0" fontId="3" fillId="0" borderId="0" xfId="1" applyNumberFormat="1" applyFont="1" applyFill="1" applyBorder="1" applyAlignment="1">
      <alignment horizontal="right" vertical="center" wrapText="1"/>
    </xf>
    <xf numFmtId="0" fontId="3" fillId="0" borderId="0" xfId="0" applyNumberFormat="1" applyFont="1" applyFill="1" applyBorder="1" applyAlignment="1">
      <alignment horizontal="left" vertical="center"/>
    </xf>
    <xf numFmtId="0" fontId="3" fillId="2" borderId="8" xfId="0" applyNumberFormat="1" applyFont="1" applyFill="1" applyBorder="1" applyAlignment="1">
      <alignment horizontal="right" vertical="center"/>
    </xf>
    <xf numFmtId="0" fontId="3" fillId="2" borderId="9" xfId="0" applyNumberFormat="1" applyFont="1" applyFill="1" applyBorder="1" applyAlignment="1">
      <alignment horizontal="right" vertical="center"/>
    </xf>
    <xf numFmtId="0" fontId="3" fillId="2" borderId="10" xfId="0" applyNumberFormat="1" applyFont="1" applyFill="1" applyBorder="1" applyAlignment="1">
      <alignment horizontal="right" vertical="center"/>
    </xf>
    <xf numFmtId="0" fontId="3" fillId="0" borderId="0" xfId="0" applyNumberFormat="1" applyFont="1" applyFill="1" applyBorder="1" applyAlignment="1">
      <alignment horizontal="right" vertical="center"/>
    </xf>
    <xf numFmtId="0" fontId="10" fillId="4" borderId="1" xfId="1" applyNumberFormat="1" applyFont="1" applyFill="1" applyBorder="1" applyAlignment="1">
      <alignment horizontal="right" vertical="center" wrapText="1"/>
    </xf>
    <xf numFmtId="0" fontId="3" fillId="0" borderId="0" xfId="0" applyNumberFormat="1" applyFont="1" applyBorder="1" applyAlignment="1">
      <alignment horizontal="right" vertical="center"/>
    </xf>
    <xf numFmtId="0" fontId="11" fillId="4" borderId="2" xfId="0" applyNumberFormat="1" applyFont="1" applyFill="1" applyBorder="1" applyAlignment="1">
      <alignment horizontal="right" vertical="center"/>
    </xf>
    <xf numFmtId="0" fontId="3" fillId="5" borderId="0" xfId="0" applyNumberFormat="1" applyFont="1" applyFill="1" applyBorder="1" applyAlignment="1">
      <alignment horizontal="right" vertical="center"/>
    </xf>
    <xf numFmtId="0" fontId="11" fillId="4" borderId="0" xfId="0" applyNumberFormat="1" applyFont="1" applyFill="1" applyBorder="1" applyAlignment="1">
      <alignment horizontal="right" vertical="center"/>
    </xf>
    <xf numFmtId="0" fontId="12" fillId="3" borderId="4" xfId="0" applyNumberFormat="1" applyFont="1" applyFill="1" applyBorder="1" applyAlignment="1">
      <alignment horizontal="right" vertical="center"/>
    </xf>
    <xf numFmtId="0" fontId="3" fillId="0" borderId="0" xfId="0" applyNumberFormat="1" applyFont="1" applyAlignment="1">
      <alignment horizontal="right" vertical="center"/>
    </xf>
    <xf numFmtId="0" fontId="10" fillId="4" borderId="1" xfId="0" applyFont="1" applyFill="1" applyBorder="1" applyAlignment="1">
      <alignment horizontal="left" vertical="center" indent="1"/>
    </xf>
    <xf numFmtId="3" fontId="10" fillId="4" borderId="1" xfId="0" applyNumberFormat="1" applyFont="1" applyFill="1" applyBorder="1" applyAlignment="1">
      <alignment horizontal="center" vertical="center"/>
    </xf>
    <xf numFmtId="166" fontId="11" fillId="4" borderId="1" xfId="0" applyNumberFormat="1" applyFont="1" applyFill="1" applyBorder="1" applyAlignment="1">
      <alignment horizontal="right" vertical="center"/>
    </xf>
    <xf numFmtId="0" fontId="10" fillId="4" borderId="1" xfId="0" applyNumberFormat="1" applyFont="1" applyFill="1" applyBorder="1" applyAlignment="1">
      <alignment horizontal="right" vertical="center"/>
    </xf>
    <xf numFmtId="0" fontId="10" fillId="4" borderId="1" xfId="0" applyFont="1" applyFill="1" applyBorder="1" applyAlignment="1">
      <alignment vertical="center"/>
    </xf>
    <xf numFmtId="1" fontId="10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 wrapText="1" indent="1"/>
    </xf>
    <xf numFmtId="166" fontId="11" fillId="4" borderId="1" xfId="1" applyNumberFormat="1" applyFont="1" applyFill="1" applyBorder="1" applyAlignment="1">
      <alignment horizontal="right" vertical="center" wrapText="1"/>
    </xf>
    <xf numFmtId="0" fontId="10" fillId="4" borderId="7" xfId="1" applyNumberFormat="1" applyFont="1" applyFill="1" applyBorder="1" applyAlignment="1">
      <alignment horizontal="right" vertical="center" wrapText="1"/>
    </xf>
    <xf numFmtId="165" fontId="11" fillId="4" borderId="1" xfId="1" applyNumberFormat="1" applyFont="1" applyFill="1" applyBorder="1" applyAlignment="1">
      <alignment horizontal="right" vertical="center" wrapText="1"/>
    </xf>
    <xf numFmtId="0" fontId="19" fillId="7" borderId="0" xfId="2" applyFont="1" applyFill="1" applyBorder="1" applyAlignment="1">
      <alignment horizontal="center"/>
    </xf>
    <xf numFmtId="0" fontId="19" fillId="7" borderId="0" xfId="2" applyNumberFormat="1" applyFont="1" applyFill="1" applyBorder="1" applyAlignment="1">
      <alignment horizontal="center"/>
    </xf>
    <xf numFmtId="0" fontId="13" fillId="6" borderId="12" xfId="2" applyNumberFormat="1" applyAlignment="1">
      <alignment horizontal="center"/>
    </xf>
    <xf numFmtId="0" fontId="18" fillId="4" borderId="2" xfId="3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right" vertical="center"/>
    </xf>
    <xf numFmtId="0" fontId="12" fillId="3" borderId="3" xfId="0" applyFont="1" applyFill="1" applyBorder="1" applyAlignment="1">
      <alignment horizontal="right" vertical="center"/>
    </xf>
    <xf numFmtId="0" fontId="16" fillId="7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/>
    </xf>
    <xf numFmtId="9" fontId="13" fillId="6" borderId="12" xfId="2" applyNumberFormat="1" applyAlignment="1">
      <alignment horizontal="center"/>
    </xf>
  </cellXfs>
  <cellStyles count="4">
    <cellStyle name="Currency" xfId="1" builtinId="4"/>
    <cellStyle name="Hyperlink" xfId="3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094947047702953"/>
          <c:y val="0.31159368715274227"/>
          <c:w val="0.34162050547877326"/>
          <c:h val="0.50755046528274883"/>
        </c:manualLayout>
      </c:layout>
      <c:pieChart>
        <c:varyColors val="1"/>
        <c:ser>
          <c:idx val="0"/>
          <c:order val="0"/>
          <c:dLbls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'Budget Plan Chart'!$B$97:$H$97</c:f>
              <c:strCache>
                <c:ptCount val="7"/>
                <c:pt idx="0">
                  <c:v>Research</c:v>
                </c:pt>
                <c:pt idx="1">
                  <c:v>Communications</c:v>
                </c:pt>
                <c:pt idx="2">
                  <c:v>Networking</c:v>
                </c:pt>
                <c:pt idx="3">
                  <c:v>Event</c:v>
                </c:pt>
                <c:pt idx="4">
                  <c:v>Promotions</c:v>
                </c:pt>
                <c:pt idx="5">
                  <c:v>Advertising</c:v>
                </c:pt>
                <c:pt idx="6">
                  <c:v>Public Relations</c:v>
                </c:pt>
              </c:strCache>
            </c:strRef>
          </c:cat>
          <c:val>
            <c:numRef>
              <c:f>'Budget Plan Chart'!$B$98:$H$98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6515.4160000000002</c:v>
                </c:pt>
                <c:pt idx="4">
                  <c:v>1800</c:v>
                </c:pt>
                <c:pt idx="5">
                  <c:v>7007</c:v>
                </c:pt>
                <c:pt idx="6">
                  <c:v>3200</c:v>
                </c:pt>
              </c:numCache>
            </c:numRef>
          </c:val>
        </c:ser>
        <c:ser>
          <c:idx val="1"/>
          <c:order val="1"/>
          <c:dLbls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'Budget Plan Chart'!$B$97:$H$97</c:f>
              <c:strCache>
                <c:ptCount val="7"/>
                <c:pt idx="0">
                  <c:v>Research</c:v>
                </c:pt>
                <c:pt idx="1">
                  <c:v>Communications</c:v>
                </c:pt>
                <c:pt idx="2">
                  <c:v>Networking</c:v>
                </c:pt>
                <c:pt idx="3">
                  <c:v>Event</c:v>
                </c:pt>
                <c:pt idx="4">
                  <c:v>Promotions</c:v>
                </c:pt>
                <c:pt idx="5">
                  <c:v>Advertising</c:v>
                </c:pt>
                <c:pt idx="6">
                  <c:v>Public Relations</c:v>
                </c:pt>
              </c:strCache>
            </c:strRef>
          </c:cat>
          <c:val>
            <c:numRef>
              <c:f>'Budget Plan Chart'!$B$99:$H$99</c:f>
              <c:numCache>
                <c:formatCode>General</c:formatCode>
                <c:ptCount val="7"/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15</xdr:row>
      <xdr:rowOff>76200</xdr:rowOff>
    </xdr:from>
    <xdr:to>
      <xdr:col>8</xdr:col>
      <xdr:colOff>9524</xdr:colOff>
      <xdr:row>38</xdr:row>
      <xdr:rowOff>19050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152399</xdr:colOff>
      <xdr:row>2</xdr:row>
      <xdr:rowOff>142876</xdr:rowOff>
    </xdr:from>
    <xdr:to>
      <xdr:col>2</xdr:col>
      <xdr:colOff>952499</xdr:colOff>
      <xdr:row>14</xdr:row>
      <xdr:rowOff>104776</xdr:rowOff>
    </xdr:to>
    <xdr:pic>
      <xdr:nvPicPr>
        <xdr:cNvPr id="4" name="Picture 3" descr="C:\Program Files\Microsoft Office\MEDIA\CAGCAT10\j0291984.wm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399" y="466726"/>
          <a:ext cx="22193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Grid">
  <a:themeElements>
    <a:clrScheme name="Grid">
      <a:dk1>
        <a:sysClr val="windowText" lastClr="000000"/>
      </a:dk1>
      <a:lt1>
        <a:sysClr val="window" lastClr="FFFFFF"/>
      </a:lt1>
      <a:dk2>
        <a:srgbClr val="534949"/>
      </a:dk2>
      <a:lt2>
        <a:srgbClr val="CCD1B9"/>
      </a:lt2>
      <a:accent1>
        <a:srgbClr val="C66951"/>
      </a:accent1>
      <a:accent2>
        <a:srgbClr val="BF974D"/>
      </a:accent2>
      <a:accent3>
        <a:srgbClr val="928B70"/>
      </a:accent3>
      <a:accent4>
        <a:srgbClr val="87706B"/>
      </a:accent4>
      <a:accent5>
        <a:srgbClr val="94734E"/>
      </a:accent5>
      <a:accent6>
        <a:srgbClr val="6F777D"/>
      </a:accent6>
      <a:hlink>
        <a:srgbClr val="CC9900"/>
      </a:hlink>
      <a:folHlink>
        <a:srgbClr val="C0C0C0"/>
      </a:folHlink>
    </a:clrScheme>
    <a:fontScheme name="Grid">
      <a:majorFont>
        <a:latin typeface="Franklin Gothic Medium"/>
        <a:ea typeface=""/>
        <a:cs typeface=""/>
        <a:font script="Jpan" typeface="HG創英角ｺﾞｼｯｸUB"/>
        <a:font script="Hang" typeface="HY견고딕"/>
        <a:font script="Hans" typeface="微软雅黑"/>
        <a:font script="Hant" typeface="微軟正黑體"/>
        <a:font script="Arab" typeface="Arial Bold"/>
        <a:font script="Hebr" typeface="Arial Bold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 Bold"/>
        <a:font script="Uigh" typeface="Microsoft Uighur"/>
        <a:font script="Geor" typeface="Sylfaen"/>
      </a:majorFont>
      <a:minorFont>
        <a:latin typeface="Franklin Gothic Medium"/>
        <a:ea typeface=""/>
        <a:cs typeface=""/>
        <a:font script="Jpan" typeface="HG創英角ｺﾞｼｯｸUB"/>
        <a:font script="Hang" typeface="HY견고딕"/>
        <a:font script="Hans" typeface="微软雅黑"/>
        <a:font script="Hant" typeface="微軟正黑體"/>
        <a:font script="Arab" typeface="Arial Bold"/>
        <a:font script="Hebr" typeface="Arial Bold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 Bold"/>
        <a:font script="Uigh" typeface="Microsoft Uighur"/>
        <a:font script="Geor" typeface="Sylfaen"/>
      </a:minorFont>
    </a:fontScheme>
    <a:fmtScheme name="Grid">
      <a:fillStyleLst>
        <a:solidFill>
          <a:schemeClr val="phClr"/>
        </a:solidFill>
        <a:solidFill>
          <a:schemeClr val="phClr">
            <a:tint val="5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</a:schemeClr>
            </a:gs>
            <a:gs pos="100000">
              <a:schemeClr val="phClr">
                <a:shade val="85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175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3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3000"/>
                <a:satMod val="11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theme="1"/>
  </sheetPr>
  <dimension ref="A1:F101"/>
  <sheetViews>
    <sheetView zoomScale="85" workbookViewId="0">
      <pane ySplit="1" topLeftCell="A53" activePane="bottomLeft" state="frozen"/>
      <selection pane="bottomLeft" activeCell="D87" sqref="D87"/>
    </sheetView>
  </sheetViews>
  <sheetFormatPr defaultRowHeight="12.75" x14ac:dyDescent="0.2"/>
  <cols>
    <col min="1" max="1" width="35" style="1" customWidth="1"/>
    <col min="2" max="2" width="13.28515625" style="69" customWidth="1"/>
    <col min="3" max="3" width="16.42578125" style="70" customWidth="1"/>
    <col min="4" max="4" width="15.140625" style="117" customWidth="1"/>
    <col min="5" max="5" width="32.5703125" style="1" customWidth="1"/>
    <col min="6" max="16384" width="9.140625" style="1"/>
  </cols>
  <sheetData>
    <row r="1" spans="1:5" ht="24.75" customHeight="1" x14ac:dyDescent="0.2">
      <c r="A1" s="131" t="s">
        <v>74</v>
      </c>
      <c r="B1" s="131"/>
      <c r="C1" s="131"/>
      <c r="D1" s="131"/>
      <c r="E1" s="131"/>
    </row>
    <row r="2" spans="1:5" s="2" customFormat="1" ht="33" customHeight="1" thickBot="1" x14ac:dyDescent="0.25">
      <c r="A2" s="85" t="s">
        <v>20</v>
      </c>
      <c r="B2" s="86" t="s">
        <v>30</v>
      </c>
      <c r="C2" s="87" t="s">
        <v>24</v>
      </c>
      <c r="D2" s="97" t="s">
        <v>6</v>
      </c>
      <c r="E2" s="88" t="s">
        <v>80</v>
      </c>
    </row>
    <row r="3" spans="1:5" s="7" customFormat="1" ht="7.5" customHeight="1" thickBot="1" x14ac:dyDescent="0.25">
      <c r="A3" s="3"/>
      <c r="B3" s="4"/>
      <c r="C3" s="5"/>
      <c r="D3" s="98"/>
      <c r="E3" s="6"/>
    </row>
    <row r="4" spans="1:5" s="9" customFormat="1" ht="13.5" customHeight="1" x14ac:dyDescent="0.2">
      <c r="A4" s="80" t="s">
        <v>9</v>
      </c>
      <c r="B4" s="91"/>
      <c r="C4" s="92"/>
      <c r="D4" s="99"/>
      <c r="E4" s="8"/>
    </row>
    <row r="5" spans="1:5" s="13" customFormat="1" ht="13.5" customHeight="1" x14ac:dyDescent="0.2">
      <c r="A5" s="10" t="s">
        <v>40</v>
      </c>
      <c r="B5" s="11">
        <v>2</v>
      </c>
      <c r="C5" s="12">
        <v>2300</v>
      </c>
      <c r="D5" s="100">
        <f>SUM(B5*C5)</f>
        <v>4600</v>
      </c>
      <c r="E5" s="8"/>
    </row>
    <row r="6" spans="1:5" s="9" customFormat="1" ht="13.5" customHeight="1" x14ac:dyDescent="0.2">
      <c r="A6" s="10" t="s">
        <v>41</v>
      </c>
      <c r="B6" s="11">
        <v>1</v>
      </c>
      <c r="C6" s="12">
        <v>1100</v>
      </c>
      <c r="D6" s="100">
        <f>SUM(B6*C6)</f>
        <v>1100</v>
      </c>
      <c r="E6" s="8"/>
    </row>
    <row r="7" spans="1:5" s="9" customFormat="1" ht="13.5" customHeight="1" x14ac:dyDescent="0.2">
      <c r="A7" s="10" t="s">
        <v>42</v>
      </c>
      <c r="B7" s="11">
        <v>3</v>
      </c>
      <c r="C7" s="12">
        <v>300</v>
      </c>
      <c r="D7" s="100">
        <f>SUM(B7*C7)</f>
        <v>900</v>
      </c>
      <c r="E7" s="8"/>
    </row>
    <row r="8" spans="1:5" s="9" customFormat="1" ht="13.5" customHeight="1" x14ac:dyDescent="0.2">
      <c r="A8" s="10" t="s">
        <v>43</v>
      </c>
      <c r="B8" s="11">
        <v>2</v>
      </c>
      <c r="C8" s="12">
        <v>250</v>
      </c>
      <c r="D8" s="100">
        <f>SUM(B8*C8)</f>
        <v>500</v>
      </c>
      <c r="E8" s="8" t="s">
        <v>68</v>
      </c>
    </row>
    <row r="9" spans="1:5" s="9" customFormat="1" ht="13.5" customHeight="1" x14ac:dyDescent="0.2">
      <c r="A9" s="10"/>
      <c r="B9" s="11"/>
      <c r="C9" s="12"/>
      <c r="D9" s="100"/>
      <c r="E9" s="8"/>
    </row>
    <row r="10" spans="1:5" s="2" customFormat="1" ht="13.5" customHeight="1" thickBot="1" x14ac:dyDescent="0.25">
      <c r="A10" s="124" t="s">
        <v>31</v>
      </c>
      <c r="B10" s="72"/>
      <c r="C10" s="127"/>
      <c r="D10" s="126"/>
      <c r="E10" s="14"/>
    </row>
    <row r="11" spans="1:5" s="7" customFormat="1" ht="7.5" customHeight="1" thickBot="1" x14ac:dyDescent="0.25">
      <c r="A11" s="15"/>
      <c r="B11" s="16"/>
      <c r="C11" s="17"/>
      <c r="D11" s="101"/>
      <c r="E11" s="19"/>
    </row>
    <row r="12" spans="1:5" s="9" customFormat="1" ht="13.5" customHeight="1" x14ac:dyDescent="0.2">
      <c r="A12" s="80" t="s">
        <v>10</v>
      </c>
      <c r="B12" s="81"/>
      <c r="C12" s="82"/>
      <c r="D12" s="102"/>
      <c r="E12" s="19"/>
    </row>
    <row r="13" spans="1:5" s="9" customFormat="1" ht="13.5" customHeight="1" x14ac:dyDescent="0.2">
      <c r="A13" s="10" t="s">
        <v>44</v>
      </c>
      <c r="B13" s="11">
        <v>5000</v>
      </c>
      <c r="C13" s="20">
        <v>0.15</v>
      </c>
      <c r="D13" s="100">
        <f>SUM(B13*C13)</f>
        <v>750</v>
      </c>
      <c r="E13" s="8"/>
    </row>
    <row r="14" spans="1:5" s="9" customFormat="1" ht="13.5" customHeight="1" x14ac:dyDescent="0.2">
      <c r="A14" s="10" t="s">
        <v>29</v>
      </c>
      <c r="B14" s="11">
        <v>5</v>
      </c>
      <c r="C14" s="20">
        <v>4000</v>
      </c>
      <c r="D14" s="100">
        <f>SUM(B14*C14)</f>
        <v>20000</v>
      </c>
      <c r="E14" s="8"/>
    </row>
    <row r="15" spans="1:5" s="9" customFormat="1" ht="13.5" customHeight="1" x14ac:dyDescent="0.2">
      <c r="A15" s="10" t="s">
        <v>15</v>
      </c>
      <c r="B15" s="11">
        <v>13</v>
      </c>
      <c r="C15" s="20">
        <v>350</v>
      </c>
      <c r="D15" s="100">
        <f>SUM(B15*C15)</f>
        <v>4550</v>
      </c>
      <c r="E15" s="8"/>
    </row>
    <row r="16" spans="1:5" s="9" customFormat="1" ht="13.5" customHeight="1" x14ac:dyDescent="0.2">
      <c r="A16" s="10" t="s">
        <v>45</v>
      </c>
      <c r="B16" s="11">
        <v>1</v>
      </c>
      <c r="C16" s="20">
        <v>350</v>
      </c>
      <c r="D16" s="100">
        <f>SUM(B16*C16)</f>
        <v>350</v>
      </c>
      <c r="E16" s="8"/>
    </row>
    <row r="17" spans="1:6" s="9" customFormat="1" ht="13.5" customHeight="1" x14ac:dyDescent="0.2">
      <c r="A17" s="10"/>
      <c r="B17" s="16"/>
      <c r="C17" s="21"/>
      <c r="D17" s="103"/>
      <c r="E17" s="8" t="s">
        <v>68</v>
      </c>
    </row>
    <row r="18" spans="1:6" s="9" customFormat="1" ht="13.5" customHeight="1" thickBot="1" x14ac:dyDescent="0.25">
      <c r="A18" s="124" t="s">
        <v>81</v>
      </c>
      <c r="B18" s="72"/>
      <c r="C18" s="125"/>
      <c r="D18" s="126"/>
      <c r="E18" s="22"/>
    </row>
    <row r="19" spans="1:6" s="13" customFormat="1" ht="7.5" customHeight="1" thickBot="1" x14ac:dyDescent="0.25">
      <c r="A19" s="15"/>
      <c r="B19" s="16"/>
      <c r="C19" s="17"/>
      <c r="D19" s="101"/>
      <c r="E19" s="19"/>
    </row>
    <row r="20" spans="1:6" s="9" customFormat="1" ht="13.5" customHeight="1" x14ac:dyDescent="0.2">
      <c r="A20" s="80" t="s">
        <v>11</v>
      </c>
      <c r="B20" s="81"/>
      <c r="C20" s="82"/>
      <c r="D20" s="102"/>
      <c r="E20" s="19"/>
    </row>
    <row r="21" spans="1:6" s="9" customFormat="1" ht="13.5" customHeight="1" x14ac:dyDescent="0.2">
      <c r="A21" s="10" t="s">
        <v>46</v>
      </c>
      <c r="B21" s="11">
        <v>3</v>
      </c>
      <c r="C21" s="20">
        <v>50</v>
      </c>
      <c r="D21" s="100">
        <f>SUM(B21*C21)</f>
        <v>150</v>
      </c>
      <c r="E21" s="8"/>
    </row>
    <row r="22" spans="1:6" s="9" customFormat="1" ht="13.5" customHeight="1" x14ac:dyDescent="0.2">
      <c r="A22" s="10" t="s">
        <v>47</v>
      </c>
      <c r="B22" s="11">
        <v>2</v>
      </c>
      <c r="C22" s="20">
        <v>20</v>
      </c>
      <c r="D22" s="100">
        <f>SUM(B22*C22)</f>
        <v>40</v>
      </c>
      <c r="E22" s="8"/>
    </row>
    <row r="23" spans="1:6" s="9" customFormat="1" ht="13.5" customHeight="1" x14ac:dyDescent="0.2">
      <c r="A23" s="10" t="s">
        <v>48</v>
      </c>
      <c r="B23" s="11">
        <v>2</v>
      </c>
      <c r="C23" s="20">
        <v>32</v>
      </c>
      <c r="D23" s="100">
        <f>SUM(B23*C23)</f>
        <v>64</v>
      </c>
      <c r="E23" s="8"/>
    </row>
    <row r="24" spans="1:6" s="9" customFormat="1" ht="13.5" customHeight="1" x14ac:dyDescent="0.2">
      <c r="A24" s="10"/>
      <c r="B24" s="11"/>
      <c r="C24" s="20"/>
      <c r="D24" s="100"/>
      <c r="E24" s="8"/>
    </row>
    <row r="25" spans="1:6" s="2" customFormat="1" ht="13.5" customHeight="1" thickBot="1" x14ac:dyDescent="0.25">
      <c r="A25" s="124" t="s">
        <v>32</v>
      </c>
      <c r="B25" s="72"/>
      <c r="C25" s="125"/>
      <c r="D25" s="126"/>
      <c r="E25" s="22"/>
    </row>
    <row r="26" spans="1:6" s="7" customFormat="1" ht="7.5" customHeight="1" thickBot="1" x14ac:dyDescent="0.25">
      <c r="A26" s="15"/>
      <c r="B26" s="16"/>
      <c r="C26" s="23"/>
      <c r="D26" s="101"/>
      <c r="E26" s="19"/>
    </row>
    <row r="27" spans="1:6" s="9" customFormat="1" ht="13.5" customHeight="1" x14ac:dyDescent="0.2">
      <c r="A27" s="80" t="s">
        <v>8</v>
      </c>
      <c r="B27" s="83"/>
      <c r="C27" s="84"/>
      <c r="D27" s="104"/>
      <c r="E27" s="24"/>
    </row>
    <row r="28" spans="1:6" s="9" customFormat="1" x14ac:dyDescent="0.2">
      <c r="A28" s="25" t="s">
        <v>25</v>
      </c>
      <c r="B28" s="16">
        <v>50</v>
      </c>
      <c r="C28" s="8"/>
      <c r="D28" s="105"/>
      <c r="E28" s="24"/>
    </row>
    <row r="29" spans="1:6" s="2" customFormat="1" x14ac:dyDescent="0.2">
      <c r="A29" s="26" t="s">
        <v>75</v>
      </c>
      <c r="B29" s="16"/>
      <c r="C29" s="27"/>
      <c r="D29" s="106"/>
      <c r="E29" s="28"/>
    </row>
    <row r="30" spans="1:6" s="9" customFormat="1" x14ac:dyDescent="0.2">
      <c r="A30" s="29" t="s">
        <v>49</v>
      </c>
      <c r="B30" s="16"/>
      <c r="C30" s="20">
        <v>23</v>
      </c>
      <c r="D30" s="100">
        <f>C30*B28</f>
        <v>1150</v>
      </c>
      <c r="E30" s="28"/>
    </row>
    <row r="31" spans="1:6" s="33" customFormat="1" ht="12.75" customHeight="1" x14ac:dyDescent="0.2">
      <c r="A31" s="29" t="s">
        <v>50</v>
      </c>
      <c r="B31" s="30"/>
      <c r="C31" s="20">
        <f>SUM(C29:C30)*0.1</f>
        <v>2.3000000000000003</v>
      </c>
      <c r="D31" s="100">
        <f>C31*B28</f>
        <v>115.00000000000001</v>
      </c>
      <c r="E31" s="31"/>
      <c r="F31" s="32"/>
    </row>
    <row r="32" spans="1:6" s="35" customFormat="1" ht="13.5" customHeight="1" x14ac:dyDescent="0.2">
      <c r="A32" s="29" t="s">
        <v>51</v>
      </c>
      <c r="B32" s="30"/>
      <c r="C32" s="20">
        <f>SUM(C29:C31)*(0.2)</f>
        <v>5.0600000000000005</v>
      </c>
      <c r="D32" s="100">
        <f>C32*B28</f>
        <v>253.00000000000003</v>
      </c>
      <c r="E32" s="31"/>
      <c r="F32" s="34"/>
    </row>
    <row r="33" spans="1:5" ht="13.5" customHeight="1" x14ac:dyDescent="0.2">
      <c r="A33" s="36" t="s">
        <v>21</v>
      </c>
      <c r="B33" s="37"/>
      <c r="C33" s="38"/>
      <c r="D33" s="107">
        <f>SUM(D30:D32)</f>
        <v>1518</v>
      </c>
      <c r="E33" s="39"/>
    </row>
    <row r="34" spans="1:5" ht="7.5" customHeight="1" x14ac:dyDescent="0.2">
      <c r="A34" s="40"/>
      <c r="B34" s="16"/>
      <c r="C34" s="18"/>
      <c r="D34" s="101"/>
      <c r="E34" s="28"/>
    </row>
    <row r="35" spans="1:5" s="41" customFormat="1" x14ac:dyDescent="0.2">
      <c r="A35" s="26" t="s">
        <v>7</v>
      </c>
      <c r="B35" s="16"/>
      <c r="C35" s="18"/>
      <c r="D35" s="101"/>
      <c r="E35" s="28"/>
    </row>
    <row r="36" spans="1:5" x14ac:dyDescent="0.2">
      <c r="A36" s="29" t="s">
        <v>52</v>
      </c>
      <c r="B36" s="11">
        <v>1</v>
      </c>
      <c r="C36" s="20">
        <v>300</v>
      </c>
      <c r="D36" s="100">
        <f>SUM(B36*C36)</f>
        <v>300</v>
      </c>
      <c r="E36" s="28"/>
    </row>
    <row r="37" spans="1:5" x14ac:dyDescent="0.2">
      <c r="A37" s="29" t="s">
        <v>53</v>
      </c>
      <c r="B37" s="11">
        <v>1</v>
      </c>
      <c r="C37" s="20">
        <v>800</v>
      </c>
      <c r="D37" s="100">
        <f>SUM(B37*C37)</f>
        <v>800</v>
      </c>
      <c r="E37" s="28"/>
    </row>
    <row r="38" spans="1:5" x14ac:dyDescent="0.2">
      <c r="A38" s="29" t="s">
        <v>54</v>
      </c>
      <c r="B38" s="11">
        <v>1</v>
      </c>
      <c r="C38" s="20">
        <v>1200</v>
      </c>
      <c r="D38" s="100">
        <f>SUM(B38*C38)</f>
        <v>1200</v>
      </c>
      <c r="E38" s="28"/>
    </row>
    <row r="39" spans="1:5" x14ac:dyDescent="0.2">
      <c r="A39" s="29" t="s">
        <v>55</v>
      </c>
      <c r="B39" s="11">
        <v>1</v>
      </c>
      <c r="C39" s="20">
        <v>200</v>
      </c>
      <c r="D39" s="100">
        <f>SUM(B39*C39)</f>
        <v>200</v>
      </c>
      <c r="E39" s="28"/>
    </row>
    <row r="40" spans="1:5" s="41" customFormat="1" ht="13.5" customHeight="1" x14ac:dyDescent="0.2">
      <c r="A40" s="36" t="s">
        <v>22</v>
      </c>
      <c r="B40" s="42"/>
      <c r="C40" s="43"/>
      <c r="D40" s="108">
        <f>SUM(D36:D39)</f>
        <v>2500</v>
      </c>
      <c r="E40" s="39"/>
    </row>
    <row r="41" spans="1:5" ht="7.5" customHeight="1" x14ac:dyDescent="0.2">
      <c r="A41" s="44"/>
      <c r="B41" s="11"/>
      <c r="C41" s="17"/>
      <c r="D41" s="105"/>
      <c r="E41" s="28"/>
    </row>
    <row r="42" spans="1:5" s="41" customFormat="1" x14ac:dyDescent="0.2">
      <c r="A42" s="26" t="s">
        <v>0</v>
      </c>
      <c r="B42" s="16"/>
      <c r="C42" s="18"/>
      <c r="D42" s="101"/>
      <c r="E42" s="28"/>
    </row>
    <row r="43" spans="1:5" x14ac:dyDescent="0.2">
      <c r="A43" s="29" t="s">
        <v>56</v>
      </c>
      <c r="B43" s="11">
        <v>1</v>
      </c>
      <c r="C43" s="20">
        <v>0</v>
      </c>
      <c r="D43" s="100">
        <f t="shared" ref="D43:D50" si="0">C43*B43</f>
        <v>0</v>
      </c>
      <c r="E43" s="28"/>
    </row>
    <row r="44" spans="1:5" x14ac:dyDescent="0.2">
      <c r="A44" s="29" t="s">
        <v>57</v>
      </c>
      <c r="B44" s="11">
        <v>1</v>
      </c>
      <c r="C44" s="20">
        <v>0</v>
      </c>
      <c r="D44" s="100">
        <f t="shared" si="0"/>
        <v>0</v>
      </c>
      <c r="E44" s="28"/>
    </row>
    <row r="45" spans="1:5" x14ac:dyDescent="0.2">
      <c r="A45" s="29" t="s">
        <v>58</v>
      </c>
      <c r="B45" s="11">
        <v>1</v>
      </c>
      <c r="C45" s="20">
        <v>45</v>
      </c>
      <c r="D45" s="100">
        <f t="shared" si="0"/>
        <v>45</v>
      </c>
      <c r="E45" s="28"/>
    </row>
    <row r="46" spans="1:5" x14ac:dyDescent="0.2">
      <c r="A46" s="29" t="s">
        <v>59</v>
      </c>
      <c r="B46" s="11">
        <v>1</v>
      </c>
      <c r="C46" s="20">
        <v>12</v>
      </c>
      <c r="D46" s="100">
        <f t="shared" si="0"/>
        <v>12</v>
      </c>
      <c r="E46" s="28"/>
    </row>
    <row r="47" spans="1:5" x14ac:dyDescent="0.2">
      <c r="A47" s="29" t="s">
        <v>60</v>
      </c>
      <c r="B47" s="11">
        <v>1</v>
      </c>
      <c r="C47" s="20">
        <v>0</v>
      </c>
      <c r="D47" s="100">
        <f t="shared" si="0"/>
        <v>0</v>
      </c>
      <c r="E47" s="28"/>
    </row>
    <row r="48" spans="1:5" x14ac:dyDescent="0.2">
      <c r="A48" s="29" t="s">
        <v>61</v>
      </c>
      <c r="B48" s="11">
        <v>1</v>
      </c>
      <c r="C48" s="20">
        <v>0</v>
      </c>
      <c r="D48" s="100">
        <f t="shared" si="0"/>
        <v>0</v>
      </c>
      <c r="E48" s="28"/>
    </row>
    <row r="49" spans="1:6" x14ac:dyDescent="0.2">
      <c r="A49" s="29" t="s">
        <v>62</v>
      </c>
      <c r="B49" s="11">
        <v>1</v>
      </c>
      <c r="C49" s="20">
        <v>0</v>
      </c>
      <c r="D49" s="100">
        <f t="shared" si="0"/>
        <v>0</v>
      </c>
      <c r="E49" s="28"/>
    </row>
    <row r="50" spans="1:6" x14ac:dyDescent="0.2">
      <c r="A50" s="29" t="s">
        <v>63</v>
      </c>
      <c r="B50" s="11">
        <v>1</v>
      </c>
      <c r="C50" s="20">
        <v>300</v>
      </c>
      <c r="D50" s="100">
        <f t="shared" si="0"/>
        <v>300</v>
      </c>
      <c r="E50" s="28"/>
    </row>
    <row r="51" spans="1:6" x14ac:dyDescent="0.2">
      <c r="A51" s="29" t="s">
        <v>64</v>
      </c>
      <c r="B51" s="16"/>
      <c r="C51" s="20">
        <f>SUM(C43:C50)*(0.088)</f>
        <v>31.415999999999997</v>
      </c>
      <c r="D51" s="100">
        <f>SUM(D43:D50)*(0.088)</f>
        <v>31.415999999999997</v>
      </c>
      <c r="E51" s="28"/>
    </row>
    <row r="52" spans="1:6" ht="25.5" x14ac:dyDescent="0.2">
      <c r="A52" s="36" t="s">
        <v>1</v>
      </c>
      <c r="B52" s="37"/>
      <c r="C52" s="43"/>
      <c r="D52" s="108">
        <f>SUM(D43:D51)</f>
        <v>388.416</v>
      </c>
      <c r="E52" s="39"/>
    </row>
    <row r="53" spans="1:6" ht="7.5" customHeight="1" x14ac:dyDescent="0.2">
      <c r="A53" s="40"/>
      <c r="B53" s="16"/>
      <c r="C53" s="17"/>
      <c r="D53" s="105"/>
      <c r="E53" s="28"/>
    </row>
    <row r="54" spans="1:6" x14ac:dyDescent="0.2">
      <c r="A54" s="26" t="s">
        <v>2</v>
      </c>
      <c r="B54" s="16"/>
      <c r="C54" s="18"/>
      <c r="D54" s="101"/>
      <c r="E54" s="28"/>
    </row>
    <row r="55" spans="1:6" s="46" customFormat="1" ht="30" customHeight="1" x14ac:dyDescent="0.2">
      <c r="A55" s="45" t="s">
        <v>76</v>
      </c>
      <c r="B55" s="16"/>
      <c r="C55" s="20">
        <v>834</v>
      </c>
      <c r="D55" s="100">
        <f>C55</f>
        <v>834</v>
      </c>
      <c r="E55" s="8"/>
    </row>
    <row r="56" spans="1:6" s="46" customFormat="1" x14ac:dyDescent="0.2">
      <c r="A56" s="45" t="s">
        <v>65</v>
      </c>
      <c r="B56" s="16"/>
      <c r="C56" s="20">
        <v>600</v>
      </c>
      <c r="D56" s="100">
        <f>C56</f>
        <v>600</v>
      </c>
      <c r="E56" s="8"/>
    </row>
    <row r="57" spans="1:6" s="46" customFormat="1" x14ac:dyDescent="0.2">
      <c r="A57" s="45" t="s">
        <v>66</v>
      </c>
      <c r="B57" s="16" t="s">
        <v>68</v>
      </c>
      <c r="C57" s="20">
        <v>200</v>
      </c>
      <c r="D57" s="100">
        <f>C57</f>
        <v>200</v>
      </c>
      <c r="E57" s="8"/>
    </row>
    <row r="58" spans="1:6" s="46" customFormat="1" x14ac:dyDescent="0.2">
      <c r="A58" s="45" t="s">
        <v>67</v>
      </c>
      <c r="B58" s="16"/>
      <c r="C58" s="20">
        <v>100</v>
      </c>
      <c r="D58" s="100">
        <f>C58</f>
        <v>100</v>
      </c>
      <c r="E58" s="8"/>
    </row>
    <row r="59" spans="1:6" s="41" customFormat="1" x14ac:dyDescent="0.2">
      <c r="A59" s="36" t="s">
        <v>3</v>
      </c>
      <c r="B59" s="37"/>
      <c r="C59" s="38"/>
      <c r="D59" s="107">
        <f>SUM(D55:D58)</f>
        <v>1734</v>
      </c>
      <c r="E59" s="39"/>
    </row>
    <row r="60" spans="1:6" s="49" customFormat="1" ht="7.5" customHeight="1" x14ac:dyDescent="0.2">
      <c r="A60" s="40"/>
      <c r="B60" s="30"/>
      <c r="C60" s="47"/>
      <c r="D60" s="105"/>
      <c r="E60" s="48"/>
      <c r="F60" s="41"/>
    </row>
    <row r="61" spans="1:6" x14ac:dyDescent="0.2">
      <c r="A61" s="26" t="s">
        <v>4</v>
      </c>
      <c r="B61" s="16">
        <v>0</v>
      </c>
      <c r="C61" s="17"/>
      <c r="D61" s="100"/>
      <c r="E61" s="28"/>
    </row>
    <row r="62" spans="1:6" x14ac:dyDescent="0.2">
      <c r="A62" s="45" t="s">
        <v>69</v>
      </c>
      <c r="B62" s="11">
        <v>25</v>
      </c>
      <c r="C62" s="20">
        <v>10</v>
      </c>
      <c r="D62" s="100">
        <f>C62*B62</f>
        <v>250</v>
      </c>
      <c r="E62" s="8"/>
    </row>
    <row r="63" spans="1:6" x14ac:dyDescent="0.2">
      <c r="A63" s="45" t="s">
        <v>70</v>
      </c>
      <c r="B63" s="11">
        <v>25</v>
      </c>
      <c r="C63" s="20">
        <v>5</v>
      </c>
      <c r="D63" s="100">
        <f>C63*B63</f>
        <v>125</v>
      </c>
      <c r="E63" s="8"/>
    </row>
    <row r="64" spans="1:6" s="41" customFormat="1" x14ac:dyDescent="0.2">
      <c r="A64" s="50" t="s">
        <v>5</v>
      </c>
      <c r="B64" s="51"/>
      <c r="C64" s="52"/>
      <c r="D64" s="109">
        <f>SUM(D62:D63)</f>
        <v>375</v>
      </c>
      <c r="E64" s="28"/>
    </row>
    <row r="65" spans="1:5" ht="7.5" customHeight="1" x14ac:dyDescent="0.2">
      <c r="A65" s="44"/>
      <c r="B65" s="16"/>
      <c r="C65" s="17"/>
      <c r="D65" s="110"/>
      <c r="E65" s="28"/>
    </row>
    <row r="66" spans="1:5" s="53" customFormat="1" ht="15.75" customHeight="1" thickBot="1" x14ac:dyDescent="0.25">
      <c r="A66" s="71" t="s">
        <v>33</v>
      </c>
      <c r="B66" s="72"/>
      <c r="C66" s="73"/>
      <c r="D66" s="111">
        <f>SUM(D33+D40+D52+D59+D64)</f>
        <v>6515.4160000000002</v>
      </c>
      <c r="E66" s="22"/>
    </row>
    <row r="67" spans="1:5" s="46" customFormat="1" ht="7.5" customHeight="1" x14ac:dyDescent="0.2">
      <c r="A67" s="54"/>
      <c r="B67" s="16"/>
      <c r="C67" s="17"/>
      <c r="D67" s="105"/>
      <c r="E67" s="8"/>
    </row>
    <row r="68" spans="1:5" ht="13.5" thickBot="1" x14ac:dyDescent="0.25">
      <c r="A68" s="55" t="s">
        <v>37</v>
      </c>
      <c r="B68" s="56">
        <f>D66/B28</f>
        <v>130.30832000000001</v>
      </c>
      <c r="C68" s="18"/>
      <c r="D68" s="101"/>
      <c r="E68" s="28"/>
    </row>
    <row r="69" spans="1:5" ht="13.5" thickBot="1" x14ac:dyDescent="0.25">
      <c r="A69" s="57"/>
      <c r="B69" s="58"/>
      <c r="C69" s="59"/>
      <c r="D69" s="112"/>
      <c r="E69" s="60"/>
    </row>
    <row r="70" spans="1:5" x14ac:dyDescent="0.2">
      <c r="A70" s="74" t="s">
        <v>12</v>
      </c>
      <c r="B70" s="75"/>
      <c r="C70" s="76"/>
      <c r="D70" s="113"/>
      <c r="E70" s="24"/>
    </row>
    <row r="71" spans="1:5" x14ac:dyDescent="0.2">
      <c r="A71" s="61" t="s">
        <v>71</v>
      </c>
      <c r="B71" s="62">
        <v>50</v>
      </c>
      <c r="C71" s="63">
        <v>8</v>
      </c>
      <c r="D71" s="114">
        <f>SUM(B71*C71)</f>
        <v>400</v>
      </c>
      <c r="E71" s="60"/>
    </row>
    <row r="72" spans="1:5" x14ac:dyDescent="0.2">
      <c r="A72" s="61" t="s">
        <v>72</v>
      </c>
      <c r="B72" s="62">
        <v>300</v>
      </c>
      <c r="C72" s="63">
        <v>3</v>
      </c>
      <c r="D72" s="114">
        <f>SUM(B72*C72)</f>
        <v>900</v>
      </c>
      <c r="E72" s="60"/>
    </row>
    <row r="73" spans="1:5" x14ac:dyDescent="0.2">
      <c r="A73" s="61" t="s">
        <v>73</v>
      </c>
      <c r="B73" s="62">
        <v>200</v>
      </c>
      <c r="C73" s="63">
        <v>2.5</v>
      </c>
      <c r="D73" s="114">
        <f>SUM(B73*C73)</f>
        <v>500</v>
      </c>
      <c r="E73" s="60"/>
    </row>
    <row r="74" spans="1:5" x14ac:dyDescent="0.2">
      <c r="A74" s="57"/>
      <c r="B74" s="62"/>
      <c r="C74" s="63"/>
      <c r="D74" s="114"/>
      <c r="E74" s="60"/>
    </row>
    <row r="75" spans="1:5" s="41" customFormat="1" ht="17.25" customHeight="1" thickBot="1" x14ac:dyDescent="0.25">
      <c r="A75" s="118" t="s">
        <v>34</v>
      </c>
      <c r="B75" s="119"/>
      <c r="C75" s="120"/>
      <c r="D75" s="115">
        <f>SUM(D71:D74)</f>
        <v>1800</v>
      </c>
      <c r="E75" s="64"/>
    </row>
    <row r="76" spans="1:5" ht="7.5" customHeight="1" thickBot="1" x14ac:dyDescent="0.25">
      <c r="A76" s="57"/>
      <c r="B76" s="58"/>
      <c r="C76" s="59"/>
      <c r="D76" s="112"/>
      <c r="E76" s="60"/>
    </row>
    <row r="77" spans="1:5" x14ac:dyDescent="0.2">
      <c r="A77" s="74" t="s">
        <v>13</v>
      </c>
      <c r="B77" s="75"/>
      <c r="C77" s="76"/>
      <c r="D77" s="113"/>
      <c r="E77" s="24"/>
    </row>
    <row r="78" spans="1:5" x14ac:dyDescent="0.2">
      <c r="A78" s="65" t="s">
        <v>38</v>
      </c>
      <c r="B78" s="62">
        <v>5000</v>
      </c>
      <c r="C78" s="66">
        <v>0.15</v>
      </c>
      <c r="D78" s="114">
        <f>SUM(B78*C78)</f>
        <v>750</v>
      </c>
      <c r="E78" s="24"/>
    </row>
    <row r="79" spans="1:5" x14ac:dyDescent="0.2">
      <c r="A79" s="65" t="s">
        <v>16</v>
      </c>
      <c r="B79" s="62">
        <v>15000</v>
      </c>
      <c r="C79" s="66">
        <v>0.04</v>
      </c>
      <c r="D79" s="114">
        <f t="shared" ref="D79:D85" si="1">SUM(B79*C79)</f>
        <v>600</v>
      </c>
      <c r="E79" s="24"/>
    </row>
    <row r="80" spans="1:5" x14ac:dyDescent="0.2">
      <c r="A80" s="65" t="s">
        <v>17</v>
      </c>
      <c r="B80" s="62">
        <v>15000</v>
      </c>
      <c r="C80" s="66">
        <v>0.03</v>
      </c>
      <c r="D80" s="114">
        <f t="shared" si="1"/>
        <v>450</v>
      </c>
      <c r="E80" s="24"/>
    </row>
    <row r="81" spans="1:5" x14ac:dyDescent="0.2">
      <c r="A81" s="65" t="s">
        <v>29</v>
      </c>
      <c r="B81" s="62">
        <v>2</v>
      </c>
      <c r="C81" s="66">
        <v>600</v>
      </c>
      <c r="D81" s="114">
        <f t="shared" si="1"/>
        <v>1200</v>
      </c>
      <c r="E81" s="24"/>
    </row>
    <row r="82" spans="1:5" x14ac:dyDescent="0.2">
      <c r="A82" s="61" t="s">
        <v>15</v>
      </c>
      <c r="B82" s="62">
        <v>4</v>
      </c>
      <c r="C82" s="63">
        <v>300</v>
      </c>
      <c r="D82" s="114">
        <f t="shared" si="1"/>
        <v>1200</v>
      </c>
      <c r="E82" s="60"/>
    </row>
    <row r="83" spans="1:5" x14ac:dyDescent="0.2">
      <c r="A83" s="61" t="s">
        <v>39</v>
      </c>
      <c r="B83" s="62">
        <v>6</v>
      </c>
      <c r="C83" s="63">
        <v>220</v>
      </c>
      <c r="D83" s="114">
        <f t="shared" si="1"/>
        <v>1320</v>
      </c>
      <c r="E83" s="60"/>
    </row>
    <row r="84" spans="1:5" x14ac:dyDescent="0.2">
      <c r="A84" s="61" t="s">
        <v>18</v>
      </c>
      <c r="B84" s="62">
        <v>2</v>
      </c>
      <c r="C84" s="63">
        <v>556</v>
      </c>
      <c r="D84" s="114">
        <f t="shared" si="1"/>
        <v>1112</v>
      </c>
      <c r="E84" s="60"/>
    </row>
    <row r="85" spans="1:5" x14ac:dyDescent="0.2">
      <c r="A85" s="61" t="s">
        <v>26</v>
      </c>
      <c r="B85" s="62">
        <v>3</v>
      </c>
      <c r="C85" s="63">
        <v>125</v>
      </c>
      <c r="D85" s="114">
        <f t="shared" si="1"/>
        <v>375</v>
      </c>
      <c r="E85" s="60"/>
    </row>
    <row r="86" spans="1:5" x14ac:dyDescent="0.2">
      <c r="A86" s="57"/>
      <c r="B86" s="58"/>
      <c r="C86" s="63"/>
      <c r="D86" s="114"/>
      <c r="E86" s="60"/>
    </row>
    <row r="87" spans="1:5" s="41" customFormat="1" ht="17.25" customHeight="1" thickBot="1" x14ac:dyDescent="0.25">
      <c r="A87" s="118" t="s">
        <v>35</v>
      </c>
      <c r="B87" s="119"/>
      <c r="C87" s="120"/>
      <c r="D87" s="121">
        <f>SUM(D78:D86)</f>
        <v>7007</v>
      </c>
      <c r="E87" s="64"/>
    </row>
    <row r="88" spans="1:5" ht="12.75" customHeight="1" x14ac:dyDescent="0.2">
      <c r="A88" s="57"/>
      <c r="B88" s="58"/>
      <c r="C88" s="59"/>
      <c r="D88" s="112"/>
      <c r="E88" s="60"/>
    </row>
    <row r="89" spans="1:5" x14ac:dyDescent="0.2">
      <c r="A89" s="77" t="s">
        <v>14</v>
      </c>
      <c r="B89" s="78"/>
      <c r="C89" s="79"/>
      <c r="D89" s="115"/>
      <c r="E89" s="24"/>
    </row>
    <row r="90" spans="1:5" x14ac:dyDescent="0.2">
      <c r="A90" s="61" t="s">
        <v>27</v>
      </c>
      <c r="B90" s="62">
        <v>3</v>
      </c>
      <c r="C90" s="63">
        <v>200</v>
      </c>
      <c r="D90" s="114">
        <f>SUM(B90*C90)</f>
        <v>600</v>
      </c>
      <c r="E90" s="60"/>
    </row>
    <row r="91" spans="1:5" x14ac:dyDescent="0.2">
      <c r="A91" s="61" t="s">
        <v>13</v>
      </c>
      <c r="B91" s="62">
        <v>4</v>
      </c>
      <c r="C91" s="63">
        <v>200</v>
      </c>
      <c r="D91" s="114">
        <f>SUM(B91*C91)</f>
        <v>800</v>
      </c>
      <c r="E91" s="60"/>
    </row>
    <row r="92" spans="1:5" x14ac:dyDescent="0.2">
      <c r="A92" s="61" t="s">
        <v>28</v>
      </c>
      <c r="B92" s="62">
        <v>6</v>
      </c>
      <c r="C92" s="63">
        <v>200</v>
      </c>
      <c r="D92" s="114">
        <f>SUM(B92*C92)</f>
        <v>1200</v>
      </c>
      <c r="E92" s="60"/>
    </row>
    <row r="93" spans="1:5" x14ac:dyDescent="0.2">
      <c r="A93" s="61" t="s">
        <v>19</v>
      </c>
      <c r="B93" s="62">
        <v>3</v>
      </c>
      <c r="C93" s="63">
        <v>200</v>
      </c>
      <c r="D93" s="114">
        <f>SUM(B93*C93)</f>
        <v>600</v>
      </c>
      <c r="E93" s="60"/>
    </row>
    <row r="94" spans="1:5" x14ac:dyDescent="0.2">
      <c r="A94" s="57"/>
      <c r="B94" s="62"/>
      <c r="C94" s="63"/>
      <c r="D94" s="114"/>
      <c r="E94" s="60"/>
    </row>
    <row r="95" spans="1:5" s="41" customFormat="1" ht="17.25" customHeight="1" thickBot="1" x14ac:dyDescent="0.25">
      <c r="A95" s="122" t="s">
        <v>36</v>
      </c>
      <c r="B95" s="123"/>
      <c r="C95" s="120"/>
      <c r="D95" s="121">
        <f>SUM(D90:D94)</f>
        <v>3200</v>
      </c>
      <c r="E95" s="64"/>
    </row>
    <row r="96" spans="1:5" ht="13.5" thickBot="1" x14ac:dyDescent="0.25">
      <c r="A96" s="57"/>
      <c r="B96" s="67"/>
      <c r="C96" s="59"/>
      <c r="D96" s="112"/>
      <c r="E96" s="60"/>
    </row>
    <row r="97" spans="1:5" ht="24.75" customHeight="1" thickTop="1" thickBot="1" x14ac:dyDescent="0.25">
      <c r="A97" s="132" t="s">
        <v>23</v>
      </c>
      <c r="B97" s="133"/>
      <c r="C97" s="133"/>
      <c r="D97" s="116">
        <f>SUM(D10+D18+D25+D66+D75+D87+D95)</f>
        <v>18522.416000000001</v>
      </c>
      <c r="E97" s="68"/>
    </row>
    <row r="98" spans="1:5" ht="13.5" thickTop="1" x14ac:dyDescent="0.2">
      <c r="A98" s="57"/>
    </row>
    <row r="99" spans="1:5" x14ac:dyDescent="0.2">
      <c r="A99" s="57"/>
    </row>
    <row r="101" spans="1:5" x14ac:dyDescent="0.2">
      <c r="D101" s="112"/>
    </row>
  </sheetData>
  <mergeCells count="2">
    <mergeCell ref="A1:E1"/>
    <mergeCell ref="A97:C97"/>
  </mergeCells>
  <phoneticPr fontId="2" type="noConversion"/>
  <hyperlinks>
    <hyperlink ref="A1:E1" location="'Budget Plan Chart'!A1" display="Fusion Tomo Marketing Budget Plan"/>
  </hyperlinks>
  <pageMargins left="0.7" right="0.7" top="0.75" bottom="0.75" header="0.3" footer="0.3"/>
  <pageSetup paperSize="3" orientation="landscape" horizontalDpi="300" verticalDpi="300" r:id="rId1"/>
  <headerFooter alignWithMargins="0">
    <oddHeader>&amp;C&amp;A</oddHeader>
    <oddFooter>&amp;LConfidential &amp; Proprietary&amp;R&amp;8Page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4"/>
  </sheetPr>
  <dimension ref="A3:I98"/>
  <sheetViews>
    <sheetView tabSelected="1" topLeftCell="A10" workbookViewId="0">
      <selection activeCell="B41" sqref="B41"/>
    </sheetView>
  </sheetViews>
  <sheetFormatPr defaultRowHeight="12.75" x14ac:dyDescent="0.2"/>
  <cols>
    <col min="2" max="2" width="12.140625" customWidth="1"/>
    <col min="3" max="3" width="16.42578125" customWidth="1"/>
    <col min="4" max="4" width="14.140625" customWidth="1"/>
    <col min="5" max="7" width="12.140625" customWidth="1"/>
    <col min="8" max="8" width="25.5703125" customWidth="1"/>
  </cols>
  <sheetData>
    <row r="3" spans="1:8" ht="12.75" customHeight="1" x14ac:dyDescent="0.2">
      <c r="A3" s="95"/>
      <c r="B3" s="96"/>
      <c r="C3" s="96"/>
      <c r="D3" s="134" t="s">
        <v>79</v>
      </c>
      <c r="E3" s="135"/>
      <c r="F3" s="135"/>
      <c r="G3" s="135"/>
      <c r="H3" s="135"/>
    </row>
    <row r="4" spans="1:8" ht="12.75" customHeight="1" x14ac:dyDescent="0.2">
      <c r="A4" s="96"/>
      <c r="B4" s="96"/>
      <c r="C4" s="96"/>
      <c r="D4" s="135"/>
      <c r="E4" s="135"/>
      <c r="F4" s="135"/>
      <c r="G4" s="135"/>
      <c r="H4" s="135"/>
    </row>
    <row r="5" spans="1:8" ht="12.75" customHeight="1" x14ac:dyDescent="0.2">
      <c r="A5" s="96"/>
      <c r="B5" s="96"/>
      <c r="C5" s="96"/>
      <c r="D5" s="135"/>
      <c r="E5" s="135"/>
      <c r="F5" s="135"/>
      <c r="G5" s="135"/>
      <c r="H5" s="135"/>
    </row>
    <row r="6" spans="1:8" ht="12.75" customHeight="1" x14ac:dyDescent="0.2">
      <c r="A6" s="96"/>
      <c r="B6" s="96"/>
      <c r="C6" s="96"/>
      <c r="D6" s="135"/>
      <c r="E6" s="135"/>
      <c r="F6" s="135"/>
      <c r="G6" s="135"/>
      <c r="H6" s="135"/>
    </row>
    <row r="7" spans="1:8" ht="12.75" customHeight="1" x14ac:dyDescent="0.2">
      <c r="A7" s="96"/>
      <c r="B7" s="96"/>
      <c r="C7" s="96"/>
      <c r="D7" s="135"/>
      <c r="E7" s="135"/>
      <c r="F7" s="135"/>
      <c r="G7" s="135"/>
      <c r="H7" s="135"/>
    </row>
    <row r="8" spans="1:8" ht="12.75" customHeight="1" x14ac:dyDescent="0.2">
      <c r="A8" s="96"/>
      <c r="B8" s="96"/>
      <c r="C8" s="96"/>
      <c r="D8" s="135"/>
      <c r="E8" s="135"/>
      <c r="F8" s="135"/>
      <c r="G8" s="135"/>
      <c r="H8" s="135"/>
    </row>
    <row r="9" spans="1:8" ht="12.75" customHeight="1" x14ac:dyDescent="0.2">
      <c r="A9" s="96"/>
      <c r="B9" s="96"/>
      <c r="C9" s="96"/>
      <c r="D9" s="135"/>
      <c r="E9" s="135"/>
      <c r="F9" s="135"/>
      <c r="G9" s="135"/>
      <c r="H9" s="135"/>
    </row>
    <row r="10" spans="1:8" ht="12.75" customHeight="1" x14ac:dyDescent="0.2">
      <c r="A10" s="96"/>
      <c r="B10" s="96"/>
      <c r="C10" s="96"/>
      <c r="D10" s="135"/>
      <c r="E10" s="135"/>
      <c r="F10" s="135"/>
      <c r="G10" s="135"/>
      <c r="H10" s="135"/>
    </row>
    <row r="11" spans="1:8" ht="12.75" customHeight="1" x14ac:dyDescent="0.2">
      <c r="A11" s="96"/>
      <c r="B11" s="96"/>
      <c r="C11" s="96"/>
      <c r="D11" s="135"/>
      <c r="E11" s="135"/>
      <c r="F11" s="135"/>
      <c r="G11" s="135"/>
      <c r="H11" s="135"/>
    </row>
    <row r="12" spans="1:8" ht="12.75" customHeight="1" x14ac:dyDescent="0.2">
      <c r="A12" s="96"/>
      <c r="B12" s="96"/>
      <c r="C12" s="96"/>
      <c r="D12" s="135"/>
      <c r="E12" s="135"/>
      <c r="F12" s="135"/>
      <c r="G12" s="135"/>
      <c r="H12" s="135"/>
    </row>
    <row r="13" spans="1:8" ht="12.75" customHeight="1" x14ac:dyDescent="0.2">
      <c r="A13" s="96"/>
      <c r="B13" s="96"/>
      <c r="C13" s="96"/>
      <c r="D13" s="135"/>
      <c r="E13" s="135"/>
      <c r="F13" s="135"/>
      <c r="G13" s="135"/>
      <c r="H13" s="135"/>
    </row>
    <row r="14" spans="1:8" ht="12.75" customHeight="1" x14ac:dyDescent="0.2">
      <c r="A14" s="96"/>
      <c r="B14" s="96"/>
      <c r="C14" s="96"/>
      <c r="D14" s="135"/>
      <c r="E14" s="135"/>
      <c r="F14" s="135"/>
      <c r="G14" s="135"/>
      <c r="H14" s="135"/>
    </row>
    <row r="15" spans="1:8" x14ac:dyDescent="0.2">
      <c r="A15" s="95"/>
      <c r="B15" s="95"/>
      <c r="C15" s="95"/>
      <c r="D15" s="135"/>
      <c r="E15" s="135"/>
      <c r="F15" s="135"/>
      <c r="G15" s="135"/>
      <c r="H15" s="135"/>
    </row>
    <row r="16" spans="1:8" x14ac:dyDescent="0.2">
      <c r="A16" s="95"/>
      <c r="B16" s="95"/>
      <c r="C16" s="95"/>
      <c r="D16" s="135"/>
      <c r="E16" s="135"/>
      <c r="F16" s="135"/>
      <c r="G16" s="135"/>
      <c r="H16" s="135"/>
    </row>
    <row r="26" spans="1:9" x14ac:dyDescent="0.2">
      <c r="I26" s="93"/>
    </row>
    <row r="27" spans="1:9" x14ac:dyDescent="0.2">
      <c r="I27" s="90"/>
    </row>
    <row r="28" spans="1:9" x14ac:dyDescent="0.2">
      <c r="A28" s="93"/>
      <c r="B28" s="90"/>
      <c r="C28" s="90"/>
      <c r="D28" s="90"/>
      <c r="E28" s="90"/>
      <c r="F28" s="90"/>
      <c r="G28" s="90"/>
      <c r="H28" s="90"/>
      <c r="I28" s="90"/>
    </row>
    <row r="29" spans="1:9" x14ac:dyDescent="0.2">
      <c r="A29" s="93"/>
      <c r="B29" s="90"/>
      <c r="C29" s="90"/>
      <c r="D29" s="90"/>
      <c r="E29" s="90"/>
      <c r="F29" s="90"/>
      <c r="G29" s="90"/>
      <c r="H29" s="90"/>
      <c r="I29" s="90"/>
    </row>
    <row r="30" spans="1:9" x14ac:dyDescent="0.2">
      <c r="A30" s="93"/>
      <c r="B30" s="90"/>
      <c r="C30" s="90"/>
      <c r="D30" s="90"/>
      <c r="E30" s="90"/>
      <c r="F30" s="90"/>
      <c r="G30" s="90"/>
      <c r="H30" s="90"/>
      <c r="I30" s="90"/>
    </row>
    <row r="31" spans="1:9" x14ac:dyDescent="0.2">
      <c r="A31" s="93"/>
      <c r="B31" s="90"/>
      <c r="C31" s="90"/>
      <c r="D31" s="90"/>
      <c r="E31" s="90"/>
      <c r="F31" s="90"/>
      <c r="G31" s="90"/>
      <c r="H31" s="90"/>
      <c r="I31" s="90"/>
    </row>
    <row r="32" spans="1:9" x14ac:dyDescent="0.2">
      <c r="A32" s="93"/>
      <c r="B32" s="90"/>
      <c r="C32" s="90"/>
      <c r="D32" s="90"/>
      <c r="E32" s="90"/>
      <c r="F32" s="90"/>
      <c r="G32" s="90"/>
      <c r="H32" s="90"/>
      <c r="I32" s="90"/>
    </row>
    <row r="33" spans="1:9" x14ac:dyDescent="0.2">
      <c r="A33" s="93"/>
      <c r="B33" s="90"/>
      <c r="C33" s="90"/>
      <c r="D33" s="90"/>
      <c r="E33" s="90"/>
      <c r="F33" s="90"/>
      <c r="G33" s="90"/>
      <c r="H33" s="90"/>
      <c r="I33" s="90"/>
    </row>
    <row r="34" spans="1:9" x14ac:dyDescent="0.2">
      <c r="A34" s="93"/>
      <c r="B34" s="90"/>
      <c r="C34" s="90"/>
      <c r="D34" s="90"/>
      <c r="E34" s="90"/>
      <c r="F34" s="90"/>
      <c r="G34" s="90"/>
      <c r="H34" s="90"/>
      <c r="I34" s="90"/>
    </row>
    <row r="35" spans="1:9" x14ac:dyDescent="0.2">
      <c r="A35" s="89"/>
    </row>
    <row r="40" spans="1:9" ht="15.75" x14ac:dyDescent="0.3">
      <c r="A40" s="94" t="s">
        <v>77</v>
      </c>
      <c r="B40" s="94" t="s">
        <v>9</v>
      </c>
      <c r="C40" s="94" t="s">
        <v>10</v>
      </c>
      <c r="D40" s="94" t="s">
        <v>11</v>
      </c>
      <c r="E40" s="94" t="s">
        <v>8</v>
      </c>
      <c r="F40" s="94" t="s">
        <v>12</v>
      </c>
      <c r="G40" s="94" t="s">
        <v>13</v>
      </c>
      <c r="H40" s="94" t="s">
        <v>14</v>
      </c>
    </row>
    <row r="41" spans="1:9" ht="15.75" x14ac:dyDescent="0.3">
      <c r="A41" s="94" t="s">
        <v>78</v>
      </c>
      <c r="B41" s="136"/>
      <c r="C41" s="136"/>
      <c r="D41" s="136"/>
      <c r="E41" s="136"/>
      <c r="F41" s="136"/>
      <c r="G41" s="136"/>
      <c r="H41" s="136"/>
    </row>
    <row r="42" spans="1:9" ht="15.75" x14ac:dyDescent="0.3">
      <c r="A42" s="94" t="s">
        <v>82</v>
      </c>
      <c r="B42" s="130"/>
      <c r="C42" s="130"/>
      <c r="D42" s="130"/>
      <c r="E42" s="130"/>
      <c r="F42" s="130"/>
      <c r="G42" s="130"/>
      <c r="H42" s="130"/>
    </row>
    <row r="97" spans="1:9" ht="15.75" x14ac:dyDescent="0.3">
      <c r="A97" s="128" t="s">
        <v>77</v>
      </c>
      <c r="B97" s="128" t="s">
        <v>9</v>
      </c>
      <c r="C97" s="128" t="s">
        <v>10</v>
      </c>
      <c r="D97" s="128" t="s">
        <v>11</v>
      </c>
      <c r="E97" s="128" t="s">
        <v>8</v>
      </c>
      <c r="F97" s="128" t="s">
        <v>12</v>
      </c>
      <c r="G97" s="128" t="s">
        <v>13</v>
      </c>
      <c r="H97" s="128" t="s">
        <v>14</v>
      </c>
      <c r="I97" s="128" t="s">
        <v>83</v>
      </c>
    </row>
    <row r="98" spans="1:9" ht="15.75" x14ac:dyDescent="0.3">
      <c r="A98" s="128" t="s">
        <v>82</v>
      </c>
      <c r="B98" s="129">
        <f>ResearchTotal</f>
        <v>0</v>
      </c>
      <c r="C98" s="129">
        <f>CommTotal</f>
        <v>0</v>
      </c>
      <c r="D98" s="129">
        <f>NetworkTotal</f>
        <v>0</v>
      </c>
      <c r="E98" s="129">
        <f>EventTotal</f>
        <v>6515.4160000000002</v>
      </c>
      <c r="F98" s="129">
        <f>ProTotal</f>
        <v>1800</v>
      </c>
      <c r="G98" s="129">
        <f>AdTotal</f>
        <v>7007</v>
      </c>
      <c r="H98" s="129">
        <f>PubRelTotal</f>
        <v>3200</v>
      </c>
      <c r="I98" s="129">
        <f>GrandTotal</f>
        <v>18522.416000000001</v>
      </c>
    </row>
  </sheetData>
  <mergeCells count="1">
    <mergeCell ref="D3:H16"/>
  </mergeCells>
  <phoneticPr fontId="2" type="noConversion"/>
  <pageMargins left="1.28" right="0.75" top="1.39" bottom="1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Marketing Budget Plan</vt:lpstr>
      <vt:lpstr>Budget Plan Chart</vt:lpstr>
      <vt:lpstr>AdTotal</vt:lpstr>
      <vt:lpstr>CommTotal</vt:lpstr>
      <vt:lpstr>EventsTotal</vt:lpstr>
      <vt:lpstr>EventTotal</vt:lpstr>
      <vt:lpstr>GrandTotal</vt:lpstr>
      <vt:lpstr>NetworkingTotal</vt:lpstr>
      <vt:lpstr>NetworkTotal</vt:lpstr>
      <vt:lpstr>'Budget Plan Chart'!Print_Area</vt:lpstr>
      <vt:lpstr>'Marketing Budget Plan'!Print_Area</vt:lpstr>
      <vt:lpstr>'Marketing Budget Plan'!Print_Titles</vt:lpstr>
      <vt:lpstr>ProTotal</vt:lpstr>
      <vt:lpstr>PubRelTotal</vt:lpstr>
      <vt:lpstr>Research</vt:lpstr>
      <vt:lpstr>ResearchTotal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GMetrix</dc:creator>
  <cp:lastModifiedBy>Mihija</cp:lastModifiedBy>
  <cp:lastPrinted>2004-09-15T17:44:51Z</cp:lastPrinted>
  <dcterms:created xsi:type="dcterms:W3CDTF">2002-03-19T21:41:08Z</dcterms:created>
  <dcterms:modified xsi:type="dcterms:W3CDTF">2010-11-04T19:12:02Z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TC011507371033</vt:lpwstr>
  </property>
</Properties>
</file>