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L\Data\"/>
    </mc:Choice>
  </mc:AlternateContent>
  <xr:revisionPtr revIDLastSave="0" documentId="13_ncr:1_{AFF328AB-5ECD-48E8-B256-BB705AF25C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cion_Variables_Modelo_Fina" sheetId="1" r:id="rId1"/>
  </sheets>
  <calcPr calcId="191029"/>
</workbook>
</file>

<file path=xl/calcChain.xml><?xml version="1.0" encoding="utf-8"?>
<calcChain xmlns="http://schemas.openxmlformats.org/spreadsheetml/2006/main">
  <c r="M23" i="1" l="1"/>
  <c r="M26" i="1"/>
  <c r="M6" i="1"/>
  <c r="L8" i="1"/>
  <c r="L9" i="1"/>
  <c r="L11" i="1"/>
  <c r="L14" i="1"/>
  <c r="L15" i="1"/>
  <c r="M7" i="1"/>
  <c r="M8" i="1"/>
  <c r="M9" i="1"/>
  <c r="M10" i="1"/>
  <c r="M11" i="1"/>
  <c r="M12" i="1"/>
  <c r="M13" i="1"/>
  <c r="M14" i="1"/>
  <c r="M15" i="1"/>
  <c r="I33" i="1"/>
  <c r="Q30" i="1" s="1"/>
  <c r="H33" i="1"/>
  <c r="M32" i="1"/>
  <c r="G32" i="1"/>
  <c r="L32" i="1" s="1"/>
  <c r="M31" i="1"/>
  <c r="G31" i="1"/>
  <c r="L31" i="1" s="1"/>
  <c r="M30" i="1"/>
  <c r="G30" i="1"/>
  <c r="L30" i="1" s="1"/>
  <c r="M29" i="1"/>
  <c r="G29" i="1"/>
  <c r="L29" i="1" s="1"/>
  <c r="M28" i="1"/>
  <c r="G28" i="1"/>
  <c r="L28" i="1" s="1"/>
  <c r="M27" i="1"/>
  <c r="G27" i="1"/>
  <c r="L27" i="1" s="1"/>
  <c r="G26" i="1"/>
  <c r="L26" i="1" s="1"/>
  <c r="M25" i="1"/>
  <c r="G25" i="1"/>
  <c r="L25" i="1" s="1"/>
  <c r="M24" i="1"/>
  <c r="G24" i="1"/>
  <c r="L24" i="1" s="1"/>
  <c r="K23" i="1"/>
  <c r="G23" i="1"/>
  <c r="L23" i="1" s="1"/>
  <c r="I16" i="1"/>
  <c r="Q15" i="1" s="1"/>
  <c r="H16" i="1"/>
  <c r="G15" i="1"/>
  <c r="G14" i="1"/>
  <c r="G13" i="1"/>
  <c r="L13" i="1" s="1"/>
  <c r="G12" i="1"/>
  <c r="L12" i="1" s="1"/>
  <c r="G11" i="1"/>
  <c r="G10" i="1"/>
  <c r="L10" i="1" s="1"/>
  <c r="G9" i="1"/>
  <c r="G8" i="1"/>
  <c r="G7" i="1"/>
  <c r="L7" i="1" s="1"/>
  <c r="Q6" i="1"/>
  <c r="S6" i="1" s="1"/>
  <c r="K6" i="1"/>
  <c r="K7" i="1" s="1"/>
  <c r="G6" i="1"/>
  <c r="L6" i="1" s="1"/>
  <c r="Q10" i="1" l="1"/>
  <c r="Q7" i="1"/>
  <c r="Q13" i="1"/>
  <c r="M33" i="1"/>
  <c r="N25" i="1" s="1"/>
  <c r="Q8" i="1"/>
  <c r="Q9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Q23" i="1"/>
  <c r="S23" i="1" s="1"/>
  <c r="Q28" i="1"/>
  <c r="Q31" i="1"/>
  <c r="Q29" i="1"/>
  <c r="Q27" i="1"/>
  <c r="Q32" i="1"/>
  <c r="Q26" i="1"/>
  <c r="Q24" i="1"/>
  <c r="Q25" i="1"/>
  <c r="J6" i="1"/>
  <c r="J7" i="1" s="1"/>
  <c r="J8" i="1" s="1"/>
  <c r="M16" i="1"/>
  <c r="N10" i="1" s="1"/>
  <c r="N7" i="1"/>
  <c r="N15" i="1"/>
  <c r="Q11" i="1"/>
  <c r="N13" i="1"/>
  <c r="N6" i="1"/>
  <c r="G16" i="1"/>
  <c r="Q14" i="1"/>
  <c r="N14" i="1"/>
  <c r="S7" i="1"/>
  <c r="N8" i="1"/>
  <c r="N12" i="1"/>
  <c r="S8" i="1"/>
  <c r="S9" i="1" s="1"/>
  <c r="S10" i="1" s="1"/>
  <c r="S11" i="1" s="1"/>
  <c r="K24" i="1"/>
  <c r="K8" i="1"/>
  <c r="G33" i="1"/>
  <c r="Q12" i="1"/>
  <c r="S24" i="1" l="1"/>
  <c r="S25" i="1" s="1"/>
  <c r="S26" i="1" s="1"/>
  <c r="S27" i="1" s="1"/>
  <c r="S28" i="1" s="1"/>
  <c r="S29" i="1" s="1"/>
  <c r="S30" i="1" s="1"/>
  <c r="S31" i="1" s="1"/>
  <c r="S32" i="1" s="1"/>
  <c r="N32" i="1"/>
  <c r="N31" i="1"/>
  <c r="N30" i="1"/>
  <c r="N29" i="1"/>
  <c r="N23" i="1"/>
  <c r="N24" i="1"/>
  <c r="N28" i="1"/>
  <c r="N26" i="1"/>
  <c r="N27" i="1"/>
  <c r="N9" i="1"/>
  <c r="N11" i="1"/>
  <c r="K25" i="1"/>
  <c r="J9" i="1"/>
  <c r="S12" i="1"/>
  <c r="S13" i="1" s="1"/>
  <c r="S14" i="1" s="1"/>
  <c r="S15" i="1" s="1"/>
  <c r="K9" i="1"/>
  <c r="K10" i="1" l="1"/>
  <c r="J10" i="1"/>
  <c r="K26" i="1"/>
  <c r="J11" i="1" l="1"/>
  <c r="K27" i="1"/>
  <c r="K11" i="1"/>
  <c r="K12" i="1" l="1"/>
  <c r="K28" i="1"/>
  <c r="J12" i="1"/>
  <c r="J13" i="1" l="1"/>
  <c r="K29" i="1"/>
  <c r="K13" i="1"/>
  <c r="K14" i="1" l="1"/>
  <c r="J14" i="1"/>
  <c r="K30" i="1"/>
  <c r="K31" i="1" l="1"/>
  <c r="J15" i="1"/>
  <c r="O14" i="1" s="1"/>
  <c r="K15" i="1"/>
  <c r="P14" i="1" s="1"/>
  <c r="R14" i="1" l="1"/>
  <c r="K32" i="1"/>
  <c r="P15" i="1"/>
  <c r="P6" i="1"/>
  <c r="P7" i="1"/>
  <c r="P8" i="1"/>
  <c r="P9" i="1"/>
  <c r="P10" i="1"/>
  <c r="P11" i="1"/>
  <c r="P12" i="1"/>
  <c r="P13" i="1"/>
  <c r="O15" i="1"/>
  <c r="O6" i="1"/>
  <c r="O7" i="1"/>
  <c r="O8" i="1"/>
  <c r="O9" i="1"/>
  <c r="O10" i="1"/>
  <c r="O11" i="1"/>
  <c r="O12" i="1"/>
  <c r="O13" i="1"/>
  <c r="R10" i="1" l="1"/>
  <c r="O32" i="1"/>
  <c r="O23" i="1"/>
  <c r="O24" i="1"/>
  <c r="O25" i="1"/>
  <c r="O26" i="1"/>
  <c r="O27" i="1"/>
  <c r="O28" i="1"/>
  <c r="O29" i="1"/>
  <c r="O30" i="1"/>
  <c r="O31" i="1"/>
  <c r="R8" i="1"/>
  <c r="R7" i="1"/>
  <c r="R9" i="1"/>
  <c r="R6" i="1"/>
  <c r="R13" i="1"/>
  <c r="R15" i="1"/>
  <c r="R12" i="1"/>
  <c r="P32" i="1"/>
  <c r="P23" i="1"/>
  <c r="P24" i="1"/>
  <c r="P25" i="1"/>
  <c r="R25" i="1" s="1"/>
  <c r="P26" i="1"/>
  <c r="R26" i="1" s="1"/>
  <c r="P27" i="1"/>
  <c r="P28" i="1"/>
  <c r="P29" i="1"/>
  <c r="P30" i="1"/>
  <c r="R30" i="1" s="1"/>
  <c r="R11" i="1"/>
  <c r="P31" i="1"/>
  <c r="R32" i="1" l="1"/>
  <c r="R24" i="1"/>
  <c r="R27" i="1"/>
  <c r="R31" i="1"/>
  <c r="R28" i="1"/>
  <c r="R23" i="1"/>
  <c r="R29" i="1"/>
</calcChain>
</file>

<file path=xl/sharedStrings.xml><?xml version="1.0" encoding="utf-8"?>
<sst xmlns="http://schemas.openxmlformats.org/spreadsheetml/2006/main" count="50" uniqueCount="36">
  <si>
    <t>Testing</t>
  </si>
  <si>
    <t>Score</t>
  </si>
  <si>
    <t>Total</t>
  </si>
  <si>
    <t>buenos acum</t>
  </si>
  <si>
    <t>malos acum</t>
  </si>
  <si>
    <t>% buenos</t>
  </si>
  <si>
    <t>% malos</t>
  </si>
  <si>
    <t>Lift</t>
  </si>
  <si>
    <t>% buenos acum</t>
  </si>
  <si>
    <t>% malos acum</t>
  </si>
  <si>
    <t>%pob</t>
  </si>
  <si>
    <t>KS</t>
  </si>
  <si>
    <t>%pob acum</t>
  </si>
  <si>
    <t>Training</t>
  </si>
  <si>
    <t>SUM_CA_Pesos_Mov_Dias_sum</t>
  </si>
  <si>
    <t>SUM_TC_limite_sum</t>
  </si>
  <si>
    <t>SUM_TC_revol_sum</t>
  </si>
  <si>
    <t>Cliente_Edad_ord</t>
  </si>
  <si>
    <t>SUM_TC_origencomprastot_1_6</t>
  </si>
  <si>
    <t>SUM_CA_Pesos_Sueldo_acreditacion_mto_de_1_6</t>
  </si>
  <si>
    <t>SUM_Tx_Tas_sum</t>
  </si>
  <si>
    <t>SUM_TC_pago_min_1_9</t>
  </si>
  <si>
    <t>SUM_Tx_HB_sum</t>
  </si>
  <si>
    <t>SUM_TC_pago_min_1_6</t>
  </si>
  <si>
    <t>SUM_TC_consumocuot_1_9</t>
  </si>
  <si>
    <t>SUM_Tx_Caja_sum</t>
  </si>
  <si>
    <t>SUM_CA_Pesos_SD_Primer_Dia_Mes_sum</t>
  </si>
  <si>
    <t>tc_producto_new_dummy_J55660124XX012</t>
  </si>
  <si>
    <t>SUM_TC_limite_1_9</t>
  </si>
  <si>
    <t>PAQUETE_VIG_dummy_No</t>
  </si>
  <si>
    <t>TC_Tit_CoBranding_dummy_No</t>
  </si>
  <si>
    <t>CA_Vig_Pesos_PS_dummy_No</t>
  </si>
  <si>
    <t>tc_producto_new_dummy_J55660104XX012</t>
  </si>
  <si>
    <t>tc_producto_new_dummy_J55660123XX012</t>
  </si>
  <si>
    <t>malo</t>
  </si>
  <si>
    <t>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</si>
</sst>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4" fontId="0" fillId="0" borderId="14" xfId="1" applyNumberFormat="1" applyFont="1" applyBorder="1"/>
    <xf numFmtId="164" fontId="0" fillId="0" borderId="14" xfId="1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9" fontId="0" fillId="34" borderId="14" xfId="2" applyFont="1" applyFill="1" applyBorder="1" applyAlignment="1">
      <alignment vertical="center"/>
    </xf>
    <xf numFmtId="9" fontId="0" fillId="0" borderId="14" xfId="2" applyFon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9" fontId="0" fillId="35" borderId="15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0" borderId="17" xfId="1" applyNumberFormat="1" applyFont="1" applyBorder="1"/>
    <xf numFmtId="0" fontId="0" fillId="0" borderId="17" xfId="0" applyBorder="1" applyAlignment="1">
      <alignment vertical="center"/>
    </xf>
    <xf numFmtId="9" fontId="0" fillId="34" borderId="17" xfId="2" applyFont="1" applyFill="1" applyBorder="1" applyAlignment="1">
      <alignment vertical="center"/>
    </xf>
    <xf numFmtId="9" fontId="1" fillId="0" borderId="14" xfId="2" applyFont="1" applyBorder="1" applyAlignment="1">
      <alignment vertical="center"/>
    </xf>
    <xf numFmtId="9" fontId="0" fillId="0" borderId="17" xfId="2" applyFont="1" applyBorder="1" applyAlignment="1">
      <alignment vertical="center"/>
    </xf>
    <xf numFmtId="9" fontId="0" fillId="0" borderId="18" xfId="2" applyFont="1" applyBorder="1" applyAlignment="1">
      <alignment vertical="center"/>
    </xf>
    <xf numFmtId="0" fontId="0" fillId="0" borderId="14" xfId="0" applyBorder="1"/>
    <xf numFmtId="164" fontId="0" fillId="0" borderId="14" xfId="0" applyNumberFormat="1" applyBorder="1" applyAlignment="1">
      <alignment vertical="center"/>
    </xf>
    <xf numFmtId="9" fontId="1" fillId="34" borderId="14" xfId="2" applyFont="1" applyFill="1" applyBorder="1" applyAlignment="1">
      <alignment vertical="center"/>
    </xf>
    <xf numFmtId="0" fontId="18" fillId="0" borderId="17" xfId="0" applyFont="1" applyBorder="1" applyAlignment="1">
      <alignment vertical="center"/>
    </xf>
    <xf numFmtId="164" fontId="1" fillId="0" borderId="14" xfId="1" applyNumberFormat="1" applyFont="1" applyBorder="1"/>
    <xf numFmtId="164" fontId="1" fillId="0" borderId="17" xfId="1" applyNumberFormat="1" applyFont="1" applyBorder="1"/>
    <xf numFmtId="165" fontId="0" fillId="36" borderId="14" xfId="0" applyNumberFormat="1" applyFill="1" applyBorder="1" applyAlignment="1">
      <alignment vertical="center"/>
    </xf>
    <xf numFmtId="0" fontId="18" fillId="0" borderId="0" xfId="0" applyFont="1"/>
    <xf numFmtId="9" fontId="1" fillId="0" borderId="14" xfId="2" applyFont="1" applyFill="1" applyBorder="1" applyAlignment="1">
      <alignment vertical="center"/>
    </xf>
    <xf numFmtId="9" fontId="0" fillId="0" borderId="14" xfId="2" applyFont="1" applyFill="1" applyBorder="1" applyAlignment="1">
      <alignment vertical="center"/>
    </xf>
    <xf numFmtId="9" fontId="0" fillId="0" borderId="17" xfId="2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/>
    <xf numFmtId="9" fontId="0" fillId="0" borderId="0" xfId="2" applyFont="1"/>
    <xf numFmtId="164" fontId="0" fillId="36" borderId="14" xfId="1" applyNumberFormat="1" applyFont="1" applyFill="1" applyBorder="1" applyAlignment="1">
      <alignment vertical="center"/>
    </xf>
    <xf numFmtId="164" fontId="1" fillId="36" borderId="14" xfId="1" applyNumberFormat="1" applyFont="1" applyFill="1" applyBorder="1" applyAlignment="1">
      <alignment vertical="center"/>
    </xf>
    <xf numFmtId="164" fontId="1" fillId="0" borderId="14" xfId="1" applyNumberFormat="1" applyFont="1" applyBorder="1" applyAlignment="1">
      <alignment vertic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624840</xdr:colOff>
      <xdr:row>4</xdr:row>
      <xdr:rowOff>175260</xdr:rowOff>
    </xdr:from>
    <xdr:to>
      <xdr:col>24</xdr:col>
      <xdr:colOff>338630</xdr:colOff>
      <xdr:row>17</xdr:row>
      <xdr:rowOff>102558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AC63D6-C8AE-4D4A-AEEB-49AEFD1EC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1280" y="914400"/>
          <a:ext cx="3676190" cy="24952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28</xdr:col>
      <xdr:colOff>441112</xdr:colOff>
      <xdr:row>49</xdr:row>
      <xdr:rowOff>165050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D92F9B-BA69-4630-9D27-4BDFE8283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28920" y="4046220"/>
          <a:ext cx="6780952" cy="5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C4" workbookViewId="0">
      <selection activeCell="D13" sqref="D13"/>
    </sheetView>
  </sheetViews>
  <sheetFormatPr baseColWidth="10" defaultRowHeight="14.4" x14ac:dyDescent="0.3"/>
  <cols>
    <col min="1" max="1" width="43.33203125" bestFit="1" customWidth="1"/>
  </cols>
  <sheetData>
    <row r="1" spans="1:19" x14ac:dyDescent="0.3">
      <c r="B1">
        <v>0</v>
      </c>
    </row>
    <row r="2" spans="1:19" x14ac:dyDescent="0.3">
      <c r="A2" t="s">
        <v>14</v>
      </c>
      <c r="B2">
        <v>100</v>
      </c>
    </row>
    <row r="3" spans="1:19" ht="15" thickBot="1" x14ac:dyDescent="0.35">
      <c r="A3" t="s">
        <v>15</v>
      </c>
      <c r="B3">
        <v>91</v>
      </c>
    </row>
    <row r="4" spans="1:19" x14ac:dyDescent="0.3">
      <c r="A4" t="s">
        <v>16</v>
      </c>
      <c r="B4">
        <v>91</v>
      </c>
      <c r="F4" s="30" t="s">
        <v>13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</row>
    <row r="5" spans="1:19" ht="28.8" x14ac:dyDescent="0.3">
      <c r="A5" t="s">
        <v>17</v>
      </c>
      <c r="B5">
        <v>86</v>
      </c>
      <c r="F5" s="1" t="s">
        <v>1</v>
      </c>
      <c r="G5" s="2" t="s">
        <v>34</v>
      </c>
      <c r="H5" s="2" t="s">
        <v>35</v>
      </c>
      <c r="I5" s="2" t="s">
        <v>2</v>
      </c>
      <c r="J5" s="2" t="s">
        <v>4</v>
      </c>
      <c r="K5" s="2" t="s">
        <v>3</v>
      </c>
      <c r="L5" s="2" t="s">
        <v>6</v>
      </c>
      <c r="M5" s="2" t="s">
        <v>5</v>
      </c>
      <c r="N5" s="2" t="s">
        <v>7</v>
      </c>
      <c r="O5" s="2" t="s">
        <v>9</v>
      </c>
      <c r="P5" s="2" t="s">
        <v>8</v>
      </c>
      <c r="Q5" s="2" t="s">
        <v>10</v>
      </c>
      <c r="R5" s="2" t="s">
        <v>11</v>
      </c>
      <c r="S5" s="3" t="s">
        <v>12</v>
      </c>
    </row>
    <row r="6" spans="1:19" x14ac:dyDescent="0.3">
      <c r="A6" t="s">
        <v>18</v>
      </c>
      <c r="B6">
        <v>85</v>
      </c>
      <c r="F6" s="4">
        <v>1</v>
      </c>
      <c r="G6" s="5">
        <f>+I6-H6</f>
        <v>374</v>
      </c>
      <c r="H6" s="5">
        <v>1743</v>
      </c>
      <c r="I6" s="5">
        <v>2117</v>
      </c>
      <c r="J6" s="6">
        <f>+G6</f>
        <v>374</v>
      </c>
      <c r="K6" s="7">
        <f>+H6</f>
        <v>1743</v>
      </c>
      <c r="L6" s="27">
        <f t="shared" ref="L6:L15" si="0">+G6/I6</f>
        <v>0.17666509211147852</v>
      </c>
      <c r="M6" s="28">
        <f>+H6/I6</f>
        <v>0.82333490788852148</v>
      </c>
      <c r="N6" s="35">
        <f>+M6/$M$16</f>
        <v>3.1504615564324339</v>
      </c>
      <c r="O6" s="9">
        <f t="shared" ref="O6:P15" si="1">+J6/J$15</f>
        <v>2.3919160910718853E-2</v>
      </c>
      <c r="P6" s="9">
        <f t="shared" si="1"/>
        <v>0.31507592190889372</v>
      </c>
      <c r="Q6" s="9">
        <f t="shared" ref="Q6:Q15" si="2">+I6/$I$16</f>
        <v>0.10000944822373393</v>
      </c>
      <c r="R6" s="10">
        <f>+P6-O6</f>
        <v>0.29115676099817489</v>
      </c>
      <c r="S6" s="11">
        <f>+Q6</f>
        <v>0.10000944822373393</v>
      </c>
    </row>
    <row r="7" spans="1:19" x14ac:dyDescent="0.3">
      <c r="A7" t="s">
        <v>19</v>
      </c>
      <c r="B7">
        <v>84</v>
      </c>
      <c r="F7" s="4">
        <v>2</v>
      </c>
      <c r="G7" s="5">
        <f t="shared" ref="G7:G15" si="3">+I7-H7</f>
        <v>819</v>
      </c>
      <c r="H7" s="5">
        <v>1298</v>
      </c>
      <c r="I7" s="5">
        <v>2117</v>
      </c>
      <c r="J7" s="6">
        <f>+J6+G7</f>
        <v>1193</v>
      </c>
      <c r="K7" s="7">
        <f>+K6+H7</f>
        <v>3041</v>
      </c>
      <c r="L7" s="28">
        <f t="shared" si="0"/>
        <v>0.38686820973075109</v>
      </c>
      <c r="M7" s="9">
        <f t="shared" ref="M6:M14" si="4">+H7/I7</f>
        <v>0.61313179026924891</v>
      </c>
      <c r="N7" s="6">
        <f t="shared" ref="N7:N15" si="5">+M7/$M$16</f>
        <v>2.3461268504012045</v>
      </c>
      <c r="O7" s="9">
        <f t="shared" si="1"/>
        <v>7.6298286006651311E-2</v>
      </c>
      <c r="P7" s="9">
        <f t="shared" si="1"/>
        <v>0.54971077368040488</v>
      </c>
      <c r="Q7" s="9">
        <f t="shared" si="2"/>
        <v>0.10000944822373393</v>
      </c>
      <c r="R7" s="10">
        <f t="shared" ref="R7:R14" si="6">+P7-O7</f>
        <v>0.47341248767375355</v>
      </c>
      <c r="S7" s="11">
        <f t="shared" ref="S7:S15" si="7">+Q7+S6</f>
        <v>0.20001889644746787</v>
      </c>
    </row>
    <row r="8" spans="1:19" x14ac:dyDescent="0.3">
      <c r="A8" t="s">
        <v>20</v>
      </c>
      <c r="B8">
        <v>79</v>
      </c>
      <c r="F8" s="4">
        <v>3</v>
      </c>
      <c r="G8" s="5">
        <f t="shared" si="3"/>
        <v>1136</v>
      </c>
      <c r="H8" s="5">
        <v>981</v>
      </c>
      <c r="I8" s="5">
        <v>2117</v>
      </c>
      <c r="J8" s="6">
        <f t="shared" ref="J8:K15" si="8">+J7+G8</f>
        <v>2329</v>
      </c>
      <c r="K8" s="7">
        <f t="shared" si="8"/>
        <v>4022</v>
      </c>
      <c r="L8" s="28">
        <f t="shared" si="0"/>
        <v>0.53660840812470478</v>
      </c>
      <c r="M8" s="9">
        <f t="shared" si="4"/>
        <v>0.46339159187529522</v>
      </c>
      <c r="N8" s="6">
        <f t="shared" si="5"/>
        <v>1.773151340711542</v>
      </c>
      <c r="O8" s="9">
        <f t="shared" si="1"/>
        <v>0.14895113839856741</v>
      </c>
      <c r="P8" s="9">
        <f t="shared" si="1"/>
        <v>0.72704266088214031</v>
      </c>
      <c r="Q8" s="9">
        <f t="shared" si="2"/>
        <v>0.10000944822373393</v>
      </c>
      <c r="R8" s="10">
        <f t="shared" si="6"/>
        <v>0.57809152248357287</v>
      </c>
      <c r="S8" s="11">
        <f t="shared" si="7"/>
        <v>0.30002834467120182</v>
      </c>
    </row>
    <row r="9" spans="1:19" x14ac:dyDescent="0.3">
      <c r="A9" t="s">
        <v>21</v>
      </c>
      <c r="B9">
        <v>77</v>
      </c>
      <c r="F9" s="4">
        <v>4</v>
      </c>
      <c r="G9" s="5">
        <f t="shared" si="3"/>
        <v>1436</v>
      </c>
      <c r="H9" s="5">
        <v>681</v>
      </c>
      <c r="I9" s="5">
        <v>2117</v>
      </c>
      <c r="J9" s="6">
        <f t="shared" si="8"/>
        <v>3765</v>
      </c>
      <c r="K9" s="7">
        <f t="shared" si="8"/>
        <v>4703</v>
      </c>
      <c r="L9" s="28">
        <f t="shared" si="0"/>
        <v>0.6783183750590458</v>
      </c>
      <c r="M9" s="9">
        <f t="shared" si="4"/>
        <v>0.3216816249409542</v>
      </c>
      <c r="N9" s="6">
        <f t="shared" si="5"/>
        <v>1.2309032242859941</v>
      </c>
      <c r="O9" s="9">
        <f t="shared" si="1"/>
        <v>0.24079048349961626</v>
      </c>
      <c r="P9" s="9">
        <f t="shared" si="1"/>
        <v>0.8501446131597975</v>
      </c>
      <c r="Q9" s="9">
        <f t="shared" si="2"/>
        <v>0.10000944822373393</v>
      </c>
      <c r="R9" s="25">
        <f t="shared" si="6"/>
        <v>0.60935412966018121</v>
      </c>
      <c r="S9" s="11">
        <f t="shared" si="7"/>
        <v>0.40003779289493574</v>
      </c>
    </row>
    <row r="10" spans="1:19" x14ac:dyDescent="0.3">
      <c r="A10" t="s">
        <v>22</v>
      </c>
      <c r="B10">
        <v>76</v>
      </c>
      <c r="F10" s="4">
        <v>5</v>
      </c>
      <c r="G10" s="5">
        <f t="shared" si="3"/>
        <v>1641</v>
      </c>
      <c r="H10" s="5">
        <v>476</v>
      </c>
      <c r="I10" s="5">
        <v>2117</v>
      </c>
      <c r="J10" s="6">
        <f t="shared" si="8"/>
        <v>5406</v>
      </c>
      <c r="K10" s="7">
        <f t="shared" si="8"/>
        <v>5179</v>
      </c>
      <c r="L10" s="28">
        <f t="shared" si="0"/>
        <v>0.77515351913084551</v>
      </c>
      <c r="M10" s="9">
        <f t="shared" si="4"/>
        <v>0.22484648086915446</v>
      </c>
      <c r="N10" s="6">
        <f t="shared" si="5"/>
        <v>0.86036701139520277</v>
      </c>
      <c r="O10" s="9">
        <f t="shared" si="1"/>
        <v>0.34574059861857254</v>
      </c>
      <c r="P10" s="9">
        <f t="shared" si="1"/>
        <v>0.93618944323933473</v>
      </c>
      <c r="Q10" s="9">
        <f t="shared" si="2"/>
        <v>0.10000944822373393</v>
      </c>
      <c r="R10" s="10">
        <f t="shared" si="6"/>
        <v>0.59044884462076219</v>
      </c>
      <c r="S10" s="11">
        <f t="shared" si="7"/>
        <v>0.50004724111866972</v>
      </c>
    </row>
    <row r="11" spans="1:19" x14ac:dyDescent="0.3">
      <c r="A11" t="s">
        <v>23</v>
      </c>
      <c r="B11">
        <v>74</v>
      </c>
      <c r="F11" s="4">
        <v>6</v>
      </c>
      <c r="G11" s="5">
        <f t="shared" si="3"/>
        <v>1889</v>
      </c>
      <c r="H11" s="5">
        <v>227</v>
      </c>
      <c r="I11" s="5">
        <v>2116</v>
      </c>
      <c r="J11" s="6">
        <f t="shared" si="8"/>
        <v>7295</v>
      </c>
      <c r="K11" s="7">
        <f t="shared" si="8"/>
        <v>5406</v>
      </c>
      <c r="L11" s="28">
        <f t="shared" si="0"/>
        <v>0.89272211720226846</v>
      </c>
      <c r="M11" s="9">
        <f t="shared" si="4"/>
        <v>0.10727788279773157</v>
      </c>
      <c r="N11" s="6">
        <f t="shared" si="5"/>
        <v>0.41049497886160197</v>
      </c>
      <c r="O11" s="9">
        <f t="shared" si="1"/>
        <v>0.46655154771041185</v>
      </c>
      <c r="P11" s="9">
        <f t="shared" si="1"/>
        <v>0.97722342733188716</v>
      </c>
      <c r="Q11" s="9">
        <f t="shared" si="2"/>
        <v>9.9962207105064246E-2</v>
      </c>
      <c r="R11" s="10">
        <f t="shared" si="6"/>
        <v>0.51067187962147531</v>
      </c>
      <c r="S11" s="11">
        <f t="shared" si="7"/>
        <v>0.60000944822373392</v>
      </c>
    </row>
    <row r="12" spans="1:19" x14ac:dyDescent="0.3">
      <c r="A12" t="s">
        <v>24</v>
      </c>
      <c r="B12">
        <v>72</v>
      </c>
      <c r="F12" s="4">
        <v>7</v>
      </c>
      <c r="G12" s="5">
        <f t="shared" si="3"/>
        <v>2020</v>
      </c>
      <c r="H12" s="5">
        <v>96</v>
      </c>
      <c r="I12" s="5">
        <v>2116</v>
      </c>
      <c r="J12" s="6">
        <f t="shared" si="8"/>
        <v>9315</v>
      </c>
      <c r="K12" s="7">
        <f t="shared" si="8"/>
        <v>5502</v>
      </c>
      <c r="L12" s="28">
        <f t="shared" si="0"/>
        <v>0.95463137996219283</v>
      </c>
      <c r="M12" s="9">
        <f t="shared" si="4"/>
        <v>4.5368620037807186E-2</v>
      </c>
      <c r="N12" s="6">
        <f t="shared" si="5"/>
        <v>0.17360140075204314</v>
      </c>
      <c r="O12" s="9">
        <f t="shared" si="1"/>
        <v>0.59574059861857254</v>
      </c>
      <c r="P12" s="9">
        <f t="shared" si="1"/>
        <v>0.99457700650759218</v>
      </c>
      <c r="Q12" s="9">
        <f t="shared" si="2"/>
        <v>9.9962207105064246E-2</v>
      </c>
      <c r="R12" s="10">
        <f t="shared" si="6"/>
        <v>0.39883640788901964</v>
      </c>
      <c r="S12" s="11">
        <f t="shared" si="7"/>
        <v>0.69997165532879813</v>
      </c>
    </row>
    <row r="13" spans="1:19" x14ac:dyDescent="0.3">
      <c r="A13" t="s">
        <v>25</v>
      </c>
      <c r="B13">
        <v>64</v>
      </c>
      <c r="F13" s="4">
        <v>8</v>
      </c>
      <c r="G13" s="5">
        <f t="shared" si="3"/>
        <v>2093</v>
      </c>
      <c r="H13" s="5">
        <v>26</v>
      </c>
      <c r="I13" s="5">
        <v>2119</v>
      </c>
      <c r="J13" s="6">
        <f t="shared" si="8"/>
        <v>11408</v>
      </c>
      <c r="K13" s="7">
        <f t="shared" si="8"/>
        <v>5528</v>
      </c>
      <c r="L13" s="28">
        <f t="shared" si="0"/>
        <v>0.98773006134969321</v>
      </c>
      <c r="M13" s="9">
        <f t="shared" si="4"/>
        <v>1.2269938650306749E-2</v>
      </c>
      <c r="N13" s="6">
        <f t="shared" si="5"/>
        <v>4.6950481082735591E-2</v>
      </c>
      <c r="O13" s="9">
        <f t="shared" si="1"/>
        <v>0.72959836275262213</v>
      </c>
      <c r="P13" s="9">
        <f t="shared" si="1"/>
        <v>0.99927693420101227</v>
      </c>
      <c r="Q13" s="9">
        <f t="shared" si="2"/>
        <v>0.10010393046107331</v>
      </c>
      <c r="R13" s="10">
        <f t="shared" si="6"/>
        <v>0.26967857144839014</v>
      </c>
      <c r="S13" s="11">
        <f t="shared" si="7"/>
        <v>0.80007558578987148</v>
      </c>
    </row>
    <row r="14" spans="1:19" x14ac:dyDescent="0.3">
      <c r="A14" t="s">
        <v>26</v>
      </c>
      <c r="B14">
        <v>58</v>
      </c>
      <c r="F14" s="4">
        <v>9</v>
      </c>
      <c r="G14" s="5">
        <f t="shared" si="3"/>
        <v>2228</v>
      </c>
      <c r="H14" s="23">
        <v>4</v>
      </c>
      <c r="I14" s="5">
        <v>2232</v>
      </c>
      <c r="J14" s="6">
        <f t="shared" si="8"/>
        <v>13636</v>
      </c>
      <c r="K14" s="7">
        <f t="shared" si="8"/>
        <v>5532</v>
      </c>
      <c r="L14" s="28">
        <f t="shared" si="0"/>
        <v>0.99820788530465954</v>
      </c>
      <c r="M14" s="9">
        <f t="shared" si="4"/>
        <v>1.7921146953405018E-3</v>
      </c>
      <c r="N14" s="6">
        <f t="shared" si="5"/>
        <v>6.8574627387866498E-3</v>
      </c>
      <c r="O14" s="9">
        <f t="shared" si="1"/>
        <v>0.87209004860578154</v>
      </c>
      <c r="P14" s="9">
        <f t="shared" si="1"/>
        <v>1</v>
      </c>
      <c r="Q14" s="9">
        <f t="shared" si="2"/>
        <v>0.10544217687074831</v>
      </c>
      <c r="R14" s="10">
        <f t="shared" si="6"/>
        <v>0.12790995139421846</v>
      </c>
      <c r="S14" s="11">
        <f t="shared" si="7"/>
        <v>0.90551776266061978</v>
      </c>
    </row>
    <row r="15" spans="1:19" x14ac:dyDescent="0.3">
      <c r="A15" t="s">
        <v>27</v>
      </c>
      <c r="B15">
        <v>57</v>
      </c>
      <c r="F15" s="4">
        <v>10</v>
      </c>
      <c r="G15" s="5">
        <f t="shared" si="3"/>
        <v>2000</v>
      </c>
      <c r="H15" s="5">
        <v>0</v>
      </c>
      <c r="I15" s="5">
        <v>2000</v>
      </c>
      <c r="J15" s="6">
        <f t="shared" si="8"/>
        <v>15636</v>
      </c>
      <c r="K15" s="7">
        <f t="shared" si="8"/>
        <v>5532</v>
      </c>
      <c r="L15" s="28">
        <f t="shared" si="0"/>
        <v>1</v>
      </c>
      <c r="M15" s="9">
        <f>+H15/I15</f>
        <v>0</v>
      </c>
      <c r="N15" s="6">
        <f t="shared" si="5"/>
        <v>0</v>
      </c>
      <c r="O15" s="9">
        <f t="shared" si="1"/>
        <v>1</v>
      </c>
      <c r="P15" s="9">
        <f t="shared" si="1"/>
        <v>1</v>
      </c>
      <c r="Q15" s="9">
        <f t="shared" si="2"/>
        <v>9.4482237339380201E-2</v>
      </c>
      <c r="R15" s="10">
        <f>+P15-O15</f>
        <v>0</v>
      </c>
      <c r="S15" s="11">
        <f t="shared" si="7"/>
        <v>1</v>
      </c>
    </row>
    <row r="16" spans="1:19" ht="15" thickBot="1" x14ac:dyDescent="0.35">
      <c r="A16" t="s">
        <v>28</v>
      </c>
      <c r="B16">
        <v>55</v>
      </c>
      <c r="F16" s="12"/>
      <c r="G16" s="13">
        <f>SUM(G6:G15)</f>
        <v>15636</v>
      </c>
      <c r="H16" s="13">
        <f>SUM(H6:H15)</f>
        <v>5532</v>
      </c>
      <c r="I16" s="13">
        <f>SUM(I6:I15)</f>
        <v>21168</v>
      </c>
      <c r="J16" s="14"/>
      <c r="K16" s="14"/>
      <c r="L16" s="29"/>
      <c r="M16" s="16">
        <f>+H16/I16</f>
        <v>0.2613378684807256</v>
      </c>
      <c r="N16" s="17"/>
      <c r="O16" s="17"/>
      <c r="P16" s="17"/>
      <c r="Q16" s="14"/>
      <c r="R16" s="14"/>
      <c r="S16" s="18"/>
    </row>
    <row r="17" spans="1:19" x14ac:dyDescent="0.3">
      <c r="A17" t="s">
        <v>29</v>
      </c>
      <c r="B17">
        <v>47</v>
      </c>
    </row>
    <row r="18" spans="1:19" x14ac:dyDescent="0.3">
      <c r="A18" t="s">
        <v>30</v>
      </c>
      <c r="B18">
        <v>38</v>
      </c>
    </row>
    <row r="19" spans="1:19" x14ac:dyDescent="0.3">
      <c r="A19" t="s">
        <v>31</v>
      </c>
      <c r="B19">
        <v>35</v>
      </c>
    </row>
    <row r="20" spans="1:19" ht="15" thickBot="1" x14ac:dyDescent="0.35">
      <c r="A20" t="s">
        <v>32</v>
      </c>
      <c r="B20">
        <v>28</v>
      </c>
    </row>
    <row r="21" spans="1:19" x14ac:dyDescent="0.3">
      <c r="A21" t="s">
        <v>33</v>
      </c>
      <c r="B21">
        <v>14</v>
      </c>
      <c r="F21" s="30" t="s">
        <v>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</row>
    <row r="22" spans="1:19" ht="28.8" x14ac:dyDescent="0.3">
      <c r="C22" s="26"/>
      <c r="D22" s="26"/>
      <c r="F22" s="1" t="s">
        <v>1</v>
      </c>
      <c r="G22" s="2" t="s">
        <v>34</v>
      </c>
      <c r="H22" s="2" t="s">
        <v>35</v>
      </c>
      <c r="I22" s="2" t="s">
        <v>2</v>
      </c>
      <c r="J22" s="2" t="s">
        <v>4</v>
      </c>
      <c r="K22" s="2" t="s">
        <v>3</v>
      </c>
      <c r="L22" s="2" t="s">
        <v>6</v>
      </c>
      <c r="M22" s="2" t="s">
        <v>5</v>
      </c>
      <c r="N22" s="2" t="s">
        <v>7</v>
      </c>
      <c r="O22" s="2" t="s">
        <v>9</v>
      </c>
      <c r="P22" s="2" t="s">
        <v>8</v>
      </c>
      <c r="Q22" s="2" t="s">
        <v>10</v>
      </c>
      <c r="R22" s="2" t="s">
        <v>11</v>
      </c>
      <c r="S22" s="3" t="s">
        <v>12</v>
      </c>
    </row>
    <row r="23" spans="1:19" x14ac:dyDescent="0.3">
      <c r="C23" s="26"/>
      <c r="D23" s="26"/>
      <c r="F23" s="4">
        <v>1</v>
      </c>
      <c r="G23" s="5">
        <f>+I23-H23</f>
        <v>103</v>
      </c>
      <c r="H23" s="19">
        <v>424</v>
      </c>
      <c r="I23" s="19">
        <v>527</v>
      </c>
      <c r="J23" s="6">
        <f>+G23</f>
        <v>103</v>
      </c>
      <c r="K23" s="20">
        <f>+H23</f>
        <v>424</v>
      </c>
      <c r="L23" s="21">
        <f>+G23/I23</f>
        <v>0.1954459203036053</v>
      </c>
      <c r="M23" s="28">
        <f t="shared" ref="M23:M32" si="9">+H23/I23</f>
        <v>0.8045540796963947</v>
      </c>
      <c r="N23" s="36">
        <f>+M23/$M$33</f>
        <v>3.0925960376419881</v>
      </c>
      <c r="O23" s="9">
        <f t="shared" ref="O23:P32" si="10">+J23/J$32</f>
        <v>2.6302349336057202E-2</v>
      </c>
      <c r="P23" s="9">
        <f t="shared" si="10"/>
        <v>0.30791575889615103</v>
      </c>
      <c r="Q23" s="9">
        <f t="shared" ref="Q23:Q32" si="11">+I23/$I$33</f>
        <v>9.956546382013981E-2</v>
      </c>
      <c r="R23" s="10">
        <f t="shared" ref="R23:R31" si="12">+P23-O23</f>
        <v>0.28161340956009384</v>
      </c>
      <c r="S23" s="11">
        <f>+Q23</f>
        <v>9.956546382013981E-2</v>
      </c>
    </row>
    <row r="24" spans="1:19" x14ac:dyDescent="0.3">
      <c r="C24" s="26"/>
      <c r="D24" s="26"/>
      <c r="F24" s="4">
        <v>2</v>
      </c>
      <c r="G24" s="5">
        <f t="shared" ref="G24:G32" si="13">+I24-H24</f>
        <v>185</v>
      </c>
      <c r="H24" s="19">
        <v>322</v>
      </c>
      <c r="I24" s="19">
        <v>507</v>
      </c>
      <c r="J24" s="6">
        <f>+J23+G24</f>
        <v>288</v>
      </c>
      <c r="K24" s="20">
        <f t="shared" ref="K24:K32" si="14">+K23+H24</f>
        <v>746</v>
      </c>
      <c r="L24" s="8">
        <f t="shared" ref="L24:L32" si="15">+G24/I24</f>
        <v>0.36489151873767256</v>
      </c>
      <c r="M24" s="9">
        <f t="shared" si="9"/>
        <v>0.63510848126232744</v>
      </c>
      <c r="N24" s="37">
        <f t="shared" ref="N24:N32" si="16">+M24/$M$33</f>
        <v>2.4412702914462594</v>
      </c>
      <c r="O24" s="9">
        <f t="shared" si="10"/>
        <v>7.3544433094994893E-2</v>
      </c>
      <c r="P24" s="9">
        <f t="shared" si="10"/>
        <v>0.54175744371822798</v>
      </c>
      <c r="Q24" s="9">
        <f t="shared" si="11"/>
        <v>9.578688834309465E-2</v>
      </c>
      <c r="R24" s="10">
        <f t="shared" si="12"/>
        <v>0.46821301062323306</v>
      </c>
      <c r="S24" s="11">
        <f t="shared" ref="S24:S32" si="17">+Q24+S23</f>
        <v>0.19535235216323446</v>
      </c>
    </row>
    <row r="25" spans="1:19" x14ac:dyDescent="0.3">
      <c r="C25" s="26"/>
      <c r="D25" s="26"/>
      <c r="E25" s="26"/>
      <c r="F25" s="4">
        <v>3</v>
      </c>
      <c r="G25" s="5">
        <f t="shared" si="13"/>
        <v>268</v>
      </c>
      <c r="H25" s="19">
        <v>248</v>
      </c>
      <c r="I25" s="19">
        <v>516</v>
      </c>
      <c r="J25" s="6">
        <f t="shared" ref="J25:J32" si="18">+J24+G25</f>
        <v>556</v>
      </c>
      <c r="K25" s="20">
        <f t="shared" si="14"/>
        <v>994</v>
      </c>
      <c r="L25" s="8">
        <f t="shared" si="15"/>
        <v>0.51937984496124034</v>
      </c>
      <c r="M25" s="9">
        <f t="shared" si="9"/>
        <v>0.48062015503875971</v>
      </c>
      <c r="N25" s="37">
        <f t="shared" si="16"/>
        <v>1.8474382575309771</v>
      </c>
      <c r="O25" s="9">
        <f t="shared" si="10"/>
        <v>0.14198161389172625</v>
      </c>
      <c r="P25" s="9">
        <f t="shared" si="10"/>
        <v>0.7218591140159768</v>
      </c>
      <c r="Q25" s="9">
        <f t="shared" si="11"/>
        <v>9.7487247307764979E-2</v>
      </c>
      <c r="R25" s="10">
        <f t="shared" si="12"/>
        <v>0.57987750012425054</v>
      </c>
      <c r="S25" s="11">
        <f t="shared" si="17"/>
        <v>0.29283959947099947</v>
      </c>
    </row>
    <row r="26" spans="1:19" x14ac:dyDescent="0.3">
      <c r="C26" s="26"/>
      <c r="D26" s="26"/>
      <c r="E26" s="26"/>
      <c r="F26" s="4">
        <v>4</v>
      </c>
      <c r="G26" s="5">
        <f t="shared" si="13"/>
        <v>339</v>
      </c>
      <c r="H26" s="19">
        <v>180</v>
      </c>
      <c r="I26" s="19">
        <v>519</v>
      </c>
      <c r="J26" s="6">
        <f t="shared" si="18"/>
        <v>895</v>
      </c>
      <c r="K26" s="20">
        <f t="shared" si="14"/>
        <v>1174</v>
      </c>
      <c r="L26" s="8">
        <f t="shared" si="15"/>
        <v>0.65317919075144504</v>
      </c>
      <c r="M26" s="9">
        <f t="shared" si="9"/>
        <v>0.34682080924855491</v>
      </c>
      <c r="N26" s="37">
        <f t="shared" si="16"/>
        <v>1.3331318397622376</v>
      </c>
      <c r="O26" s="9">
        <f t="shared" si="10"/>
        <v>0.22854954034729316</v>
      </c>
      <c r="P26" s="9">
        <f t="shared" si="10"/>
        <v>0.85257806826434279</v>
      </c>
      <c r="Q26" s="9">
        <f t="shared" si="11"/>
        <v>9.8054033629321746E-2</v>
      </c>
      <c r="R26" s="25">
        <f t="shared" si="12"/>
        <v>0.62402852791704966</v>
      </c>
      <c r="S26" s="11">
        <f t="shared" si="17"/>
        <v>0.39089363310032121</v>
      </c>
    </row>
    <row r="27" spans="1:19" x14ac:dyDescent="0.3">
      <c r="C27" s="26"/>
      <c r="D27" s="26"/>
      <c r="E27" s="26"/>
      <c r="F27" s="4">
        <v>5</v>
      </c>
      <c r="G27" s="5">
        <f t="shared" si="13"/>
        <v>393</v>
      </c>
      <c r="H27" s="19">
        <v>101</v>
      </c>
      <c r="I27" s="19">
        <v>494</v>
      </c>
      <c r="J27" s="6">
        <f t="shared" si="18"/>
        <v>1288</v>
      </c>
      <c r="K27" s="20">
        <f t="shared" si="14"/>
        <v>1275</v>
      </c>
      <c r="L27" s="8">
        <f t="shared" si="15"/>
        <v>0.79554655870445345</v>
      </c>
      <c r="M27" s="9">
        <f t="shared" si="9"/>
        <v>0.20445344129554655</v>
      </c>
      <c r="N27" s="37">
        <f t="shared" si="16"/>
        <v>0.78589111458048511</v>
      </c>
      <c r="O27" s="9">
        <f t="shared" si="10"/>
        <v>0.32890704800817161</v>
      </c>
      <c r="P27" s="9">
        <f t="shared" si="10"/>
        <v>0.92592592592592593</v>
      </c>
      <c r="Q27" s="9">
        <f t="shared" si="11"/>
        <v>9.3330814283015304E-2</v>
      </c>
      <c r="R27" s="10">
        <f t="shared" si="12"/>
        <v>0.59701887791775432</v>
      </c>
      <c r="S27" s="11">
        <f t="shared" si="17"/>
        <v>0.48422444738333653</v>
      </c>
    </row>
    <row r="28" spans="1:19" x14ac:dyDescent="0.3">
      <c r="C28" s="26"/>
      <c r="D28" s="26"/>
      <c r="F28" s="4">
        <v>6</v>
      </c>
      <c r="G28" s="5">
        <f t="shared" si="13"/>
        <v>448</v>
      </c>
      <c r="H28" s="19">
        <v>72</v>
      </c>
      <c r="I28" s="19">
        <v>520</v>
      </c>
      <c r="J28" s="6">
        <f t="shared" si="18"/>
        <v>1736</v>
      </c>
      <c r="K28" s="20">
        <f t="shared" si="14"/>
        <v>1347</v>
      </c>
      <c r="L28" s="8">
        <f t="shared" si="15"/>
        <v>0.86153846153846159</v>
      </c>
      <c r="M28" s="9">
        <f t="shared" si="9"/>
        <v>0.13846153846153847</v>
      </c>
      <c r="N28" s="37">
        <f t="shared" si="16"/>
        <v>0.53222724987430881</v>
      </c>
      <c r="O28" s="9">
        <f t="shared" si="10"/>
        <v>0.44330949948927478</v>
      </c>
      <c r="P28" s="9">
        <f t="shared" si="10"/>
        <v>0.97821350762527237</v>
      </c>
      <c r="Q28" s="9">
        <f t="shared" si="11"/>
        <v>9.8242962403173997E-2</v>
      </c>
      <c r="R28" s="10">
        <f t="shared" si="12"/>
        <v>0.53490400813599759</v>
      </c>
      <c r="S28" s="11">
        <f t="shared" si="17"/>
        <v>0.58246740978651057</v>
      </c>
    </row>
    <row r="29" spans="1:19" x14ac:dyDescent="0.3">
      <c r="C29" s="26"/>
      <c r="D29" s="26"/>
      <c r="F29" s="4">
        <v>7</v>
      </c>
      <c r="G29" s="5">
        <f t="shared" si="13"/>
        <v>550</v>
      </c>
      <c r="H29" s="19">
        <v>18</v>
      </c>
      <c r="I29" s="19">
        <v>568</v>
      </c>
      <c r="J29" s="6">
        <f t="shared" si="18"/>
        <v>2286</v>
      </c>
      <c r="K29" s="20">
        <f t="shared" si="14"/>
        <v>1365</v>
      </c>
      <c r="L29" s="8">
        <f t="shared" si="15"/>
        <v>0.96830985915492962</v>
      </c>
      <c r="M29" s="9">
        <f t="shared" si="9"/>
        <v>3.1690140845070422E-2</v>
      </c>
      <c r="N29" s="37">
        <f t="shared" si="16"/>
        <v>0.12181257479517629</v>
      </c>
      <c r="O29" s="9">
        <f t="shared" si="10"/>
        <v>0.58375893769152198</v>
      </c>
      <c r="P29" s="9">
        <f t="shared" si="10"/>
        <v>0.99128540305010893</v>
      </c>
      <c r="Q29" s="9">
        <f t="shared" si="11"/>
        <v>0.10731154354808237</v>
      </c>
      <c r="R29" s="10">
        <f t="shared" si="12"/>
        <v>0.40752646535858694</v>
      </c>
      <c r="S29" s="11">
        <f t="shared" si="17"/>
        <v>0.68977895333459294</v>
      </c>
    </row>
    <row r="30" spans="1:19" x14ac:dyDescent="0.3">
      <c r="C30" s="26"/>
      <c r="D30" s="26"/>
      <c r="F30" s="4">
        <v>8</v>
      </c>
      <c r="G30" s="5">
        <f t="shared" si="13"/>
        <v>531</v>
      </c>
      <c r="H30" s="19">
        <v>10</v>
      </c>
      <c r="I30" s="19">
        <v>541</v>
      </c>
      <c r="J30" s="6">
        <f t="shared" si="18"/>
        <v>2817</v>
      </c>
      <c r="K30" s="20">
        <f t="shared" si="14"/>
        <v>1375</v>
      </c>
      <c r="L30" s="8">
        <f t="shared" si="15"/>
        <v>0.98151571164510165</v>
      </c>
      <c r="M30" s="9">
        <f t="shared" si="9"/>
        <v>1.8484288354898338E-2</v>
      </c>
      <c r="N30" s="37">
        <f t="shared" si="16"/>
        <v>7.1051080800636823E-2</v>
      </c>
      <c r="O30" s="9">
        <f t="shared" si="10"/>
        <v>0.71935648621041881</v>
      </c>
      <c r="P30" s="9">
        <f t="shared" si="10"/>
        <v>0.99854756717501814</v>
      </c>
      <c r="Q30" s="9">
        <f t="shared" si="11"/>
        <v>0.10221046665407142</v>
      </c>
      <c r="R30" s="10">
        <f t="shared" si="12"/>
        <v>0.27919108096459933</v>
      </c>
      <c r="S30" s="11">
        <f t="shared" si="17"/>
        <v>0.79198941998866434</v>
      </c>
    </row>
    <row r="31" spans="1:19" x14ac:dyDescent="0.3">
      <c r="C31" s="26"/>
      <c r="D31" s="26"/>
      <c r="F31" s="4">
        <v>9</v>
      </c>
      <c r="G31" s="5">
        <f t="shared" si="13"/>
        <v>569</v>
      </c>
      <c r="H31" s="19">
        <v>1</v>
      </c>
      <c r="I31" s="19">
        <v>570</v>
      </c>
      <c r="J31" s="6">
        <f t="shared" si="18"/>
        <v>3386</v>
      </c>
      <c r="K31" s="20">
        <f t="shared" si="14"/>
        <v>1376</v>
      </c>
      <c r="L31" s="8">
        <f t="shared" si="15"/>
        <v>0.99824561403508771</v>
      </c>
      <c r="M31" s="9">
        <f t="shared" si="9"/>
        <v>1.7543859649122807E-3</v>
      </c>
      <c r="N31" s="37">
        <f t="shared" si="16"/>
        <v>6.7436201251130741E-3</v>
      </c>
      <c r="O31" s="9">
        <f t="shared" si="10"/>
        <v>0.86465781409601639</v>
      </c>
      <c r="P31" s="9">
        <f t="shared" si="10"/>
        <v>0.99927378358750907</v>
      </c>
      <c r="Q31" s="9">
        <f t="shared" si="11"/>
        <v>0.10768940109578688</v>
      </c>
      <c r="R31" s="10">
        <f t="shared" si="12"/>
        <v>0.13461596949149268</v>
      </c>
      <c r="S31" s="11">
        <f t="shared" si="17"/>
        <v>0.89967882108445119</v>
      </c>
    </row>
    <row r="32" spans="1:19" x14ac:dyDescent="0.3">
      <c r="C32" s="26"/>
      <c r="D32" s="26"/>
      <c r="F32" s="4">
        <v>10</v>
      </c>
      <c r="G32" s="5">
        <f t="shared" si="13"/>
        <v>530</v>
      </c>
      <c r="H32" s="19">
        <v>1</v>
      </c>
      <c r="I32" s="19">
        <v>531</v>
      </c>
      <c r="J32" s="6">
        <f t="shared" si="18"/>
        <v>3916</v>
      </c>
      <c r="K32" s="20">
        <f t="shared" si="14"/>
        <v>1377</v>
      </c>
      <c r="L32" s="8">
        <f t="shared" si="15"/>
        <v>0.99811676082862522</v>
      </c>
      <c r="M32" s="9">
        <f t="shared" si="9"/>
        <v>1.8832391713747645E-3</v>
      </c>
      <c r="N32" s="37">
        <f t="shared" si="16"/>
        <v>7.2389142585959545E-3</v>
      </c>
      <c r="O32" s="9">
        <f t="shared" si="10"/>
        <v>1</v>
      </c>
      <c r="P32" s="9">
        <f t="shared" si="10"/>
        <v>1</v>
      </c>
      <c r="Q32" s="9">
        <f t="shared" si="11"/>
        <v>0.10032117891554884</v>
      </c>
      <c r="R32" s="10">
        <f>+P32-O32</f>
        <v>0</v>
      </c>
      <c r="S32" s="11">
        <f t="shared" si="17"/>
        <v>1</v>
      </c>
    </row>
    <row r="33" spans="6:19" ht="15" thickBot="1" x14ac:dyDescent="0.35">
      <c r="F33" s="12"/>
      <c r="G33" s="13">
        <f>SUM(G23:G32)</f>
        <v>3916</v>
      </c>
      <c r="H33" s="13">
        <f>SUM(H23:H32)</f>
        <v>1377</v>
      </c>
      <c r="I33" s="24">
        <f>SUM(I23:I32)</f>
        <v>5293</v>
      </c>
      <c r="J33" s="14"/>
      <c r="K33" s="14"/>
      <c r="L33" s="15"/>
      <c r="M33" s="9">
        <f>+H33/I33</f>
        <v>0.26015492159455883</v>
      </c>
      <c r="N33" s="17"/>
      <c r="O33" s="17"/>
      <c r="P33" s="17"/>
      <c r="Q33" s="14"/>
      <c r="R33" s="22"/>
      <c r="S33" s="18"/>
    </row>
    <row r="34" spans="6:19" x14ac:dyDescent="0.3">
      <c r="I34" s="34"/>
    </row>
    <row r="36" spans="6:19" x14ac:dyDescent="0.3">
      <c r="I36" s="33"/>
    </row>
  </sheetData>
  <sortState xmlns:xlrd2="http://schemas.microsoft.com/office/spreadsheetml/2017/richdata2" ref="C23:D32">
    <sortCondition ref="C23:C32"/>
  </sortState>
  <mergeCells count="2">
    <mergeCell ref="F4:S4"/>
    <mergeCell ref="F21:S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Seleccion_Variables_Modelo_Fina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Barbone</cp:lastModifiedBy>
  <dcterms:created xsi:type="dcterms:W3CDTF">2021-08-25T14:43:24Z</dcterms:created>
  <dcterms:modified xsi:type="dcterms:W3CDTF">2023-11-01T23:30:59Z</dcterms:modified>
</cp:coreProperties>
</file>