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ec9b8aaea3fd336/everything else/Documents/IBM/Portfolio/WALRUS/"/>
    </mc:Choice>
  </mc:AlternateContent>
  <xr:revisionPtr revIDLastSave="7" documentId="8_{7878E7BE-E5E7-442E-A86D-195CF4DD635E}" xr6:coauthVersionLast="47" xr6:coauthVersionMax="47" xr10:uidLastSave="{767CD7D9-9167-4016-A319-762EA6DD0A57}"/>
  <bookViews>
    <workbookView xWindow="-108" yWindow="-108" windowWidth="23256" windowHeight="13176" xr2:uid="{00000000-000D-0000-FFFF-FFFF00000000}"/>
  </bookViews>
  <sheets>
    <sheet name="Model_Normal" sheetId="9" r:id="rId1"/>
    <sheet name="Model_Strong" sheetId="5" r:id="rId2"/>
    <sheet name="Model_Weak" sheetId="8" r:id="rId3"/>
    <sheet name="Price" sheetId="6" r:id="rId4"/>
    <sheet name="Days on Market" sheetId="7" r:id="rId5"/>
    <sheet name="Demand" sheetId="10" r:id="rId6"/>
  </sheets>
  <definedNames>
    <definedName name="_Order1" localSheetId="1" hidden="1">0</definedName>
    <definedName name="_Order2" localSheetId="1" hidden="1">0</definedName>
    <definedName name="anscount" hidden="1">2</definedName>
    <definedName name="Days_on_Market">'Days on Market'!$2:$2</definedName>
    <definedName name="limcount" hidden="1">3</definedName>
    <definedName name="Price">Price!$E$19</definedName>
    <definedName name="sencount" hidden="1">4</definedName>
    <definedName name="solver_adj" localSheetId="0" hidden="1">Model_Normal!$B$17:$K$17</definedName>
    <definedName name="solver_adj" localSheetId="1" hidden="1">Model_Strong!$B$17:$K$17</definedName>
    <definedName name="solver_adj" localSheetId="2" hidden="1">Model_Weak!$B$17:$K$17</definedName>
    <definedName name="solver_cvg" localSheetId="0" hidden="1">0.0001</definedName>
    <definedName name="solver_cvg" localSheetId="1" hidden="1">0.001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100</definedName>
    <definedName name="solver_itr" localSheetId="2" hidden="1">2147483647</definedName>
    <definedName name="solver_lhs1" localSheetId="0" hidden="1">Model_Normal!$B$17:$K$17</definedName>
    <definedName name="solver_lhs1" localSheetId="1" hidden="1">Model_Strong!$B$17:$K$17</definedName>
    <definedName name="solver_lhs1" localSheetId="2" hidden="1">Model_Weak!$B$17:$K$17</definedName>
    <definedName name="solver_lhs2" localSheetId="0" hidden="1">Model_Normal!$B$22</definedName>
    <definedName name="solver_lhs2" localSheetId="1" hidden="1">Model_Strong!$B$22</definedName>
    <definedName name="solver_lhs2" localSheetId="2" hidden="1">Model_Weak!$B$22</definedName>
    <definedName name="solver_lhs3" localSheetId="0" hidden="1">Model_Normal!$M$17</definedName>
    <definedName name="solver_lhs3" localSheetId="1" hidden="1">Model_Strong!$M$17</definedName>
    <definedName name="solver_lhs3" localSheetId="2" hidden="1">Model_Weak!$M$17</definedName>
    <definedName name="solver_lhs4" localSheetId="0" hidden="1">Model_Normal!$M$17</definedName>
    <definedName name="solver_lhs4" localSheetId="1" hidden="1">Model_Strong!$M$17</definedName>
    <definedName name="solver_lhs4" localSheetId="2" hidden="1">Model_Weak!$M$17</definedName>
    <definedName name="solver_lhs5" localSheetId="1" hidden="1">Model_Strong!$M$17</definedName>
    <definedName name="solver_lhs6" localSheetId="1" hidden="1">Model_Strong!#REF!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3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Model_Normal!$M$6</definedName>
    <definedName name="solver_opt" localSheetId="1" hidden="1">Model_Strong!$M$6</definedName>
    <definedName name="solver_opt" localSheetId="2" hidden="1">Model_Weak!$M$6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3" localSheetId="0" hidden="1">2</definedName>
    <definedName name="solver_rel3" localSheetId="1" hidden="1">2</definedName>
    <definedName name="solver_rel3" localSheetId="2" hidden="1">2</definedName>
    <definedName name="solver_rel4" localSheetId="0" hidden="1">2</definedName>
    <definedName name="solver_rel4" localSheetId="1" hidden="1">2</definedName>
    <definedName name="solver_rel4" localSheetId="2" hidden="1">2</definedName>
    <definedName name="solver_rel5" localSheetId="1" hidden="1">2</definedName>
    <definedName name="solver_rel6" localSheetId="1" hidden="1">3</definedName>
    <definedName name="solver_rhs1" localSheetId="0" hidden="1">Model_Normal!$B$9:$K$9</definedName>
    <definedName name="solver_rhs1" localSheetId="1" hidden="1">Model_Strong!$B$9:$K$9</definedName>
    <definedName name="solver_rhs1" localSheetId="2" hidden="1">Model_Weak!$B$9:$K$9</definedName>
    <definedName name="solver_rhs2" localSheetId="0" hidden="1">Model_Normal!$D$22</definedName>
    <definedName name="solver_rhs2" localSheetId="1" hidden="1">Model_Strong!$D$22</definedName>
    <definedName name="solver_rhs2" localSheetId="2" hidden="1">Model_Weak!$D$22</definedName>
    <definedName name="solver_rhs3" localSheetId="0" hidden="1">Model_Normal!$B$11</definedName>
    <definedName name="solver_rhs3" localSheetId="1" hidden="1">Model_Strong!$B$11</definedName>
    <definedName name="solver_rhs3" localSheetId="2" hidden="1">Model_Weak!$B$10+Model_Weak!$B$11</definedName>
    <definedName name="solver_rhs4" localSheetId="0" hidden="1">Model_Normal!$B$11</definedName>
    <definedName name="solver_rhs4" localSheetId="1" hidden="1">Model_Strong!$B$11</definedName>
    <definedName name="solver_rhs4" localSheetId="2" hidden="1">Model_Weak!$B$10+Model_Weak!$B$11</definedName>
    <definedName name="solver_rhs5" localSheetId="1" hidden="1">Model_Strong!$B$11</definedName>
    <definedName name="solver_rhs6" localSheetId="1" hidden="1">Model_Strong!#REF!</definedName>
    <definedName name="solver_rlx" localSheetId="0" hidden="1">2</definedName>
    <definedName name="solver_rlx" localSheetId="1" hidden="1">1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100</definedName>
    <definedName name="solver_tim" localSheetId="2" hidden="1">2147483647</definedName>
    <definedName name="solver_tmp" localSheetId="1" hidden="1">0</definedName>
    <definedName name="solver_tol" localSheetId="0" hidden="1">0.01</definedName>
    <definedName name="solver_tol" localSheetId="1" hidden="1">0.05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</workbook>
</file>

<file path=xl/calcChain.xml><?xml version="1.0" encoding="utf-8"?>
<calcChain xmlns="http://schemas.openxmlformats.org/spreadsheetml/2006/main">
  <c r="B9" i="8" l="1"/>
  <c r="B9" i="9"/>
  <c r="D22" i="9"/>
  <c r="K19" i="9"/>
  <c r="J19" i="9"/>
  <c r="I19" i="9"/>
  <c r="H19" i="9"/>
  <c r="G19" i="9"/>
  <c r="F19" i="9"/>
  <c r="E19" i="9"/>
  <c r="D19" i="9"/>
  <c r="C19" i="9"/>
  <c r="B19" i="9"/>
  <c r="M17" i="9"/>
  <c r="B22" i="9" s="1"/>
  <c r="K9" i="9"/>
  <c r="J9" i="9"/>
  <c r="I9" i="9"/>
  <c r="H9" i="9"/>
  <c r="G9" i="9"/>
  <c r="F9" i="9"/>
  <c r="E9" i="9"/>
  <c r="D9" i="9"/>
  <c r="C9" i="9"/>
  <c r="M6" i="9"/>
  <c r="D22" i="8"/>
  <c r="K19" i="8"/>
  <c r="J19" i="8"/>
  <c r="I19" i="8"/>
  <c r="H19" i="8"/>
  <c r="G19" i="8"/>
  <c r="F19" i="8"/>
  <c r="E19" i="8"/>
  <c r="D19" i="8"/>
  <c r="C19" i="8"/>
  <c r="B19" i="8"/>
  <c r="M17" i="8"/>
  <c r="B22" i="8" s="1"/>
  <c r="K9" i="8"/>
  <c r="J9" i="8"/>
  <c r="I9" i="8"/>
  <c r="H9" i="8"/>
  <c r="G9" i="8"/>
  <c r="F9" i="8"/>
  <c r="E9" i="8"/>
  <c r="D9" i="8"/>
  <c r="C9" i="8"/>
  <c r="M6" i="8"/>
  <c r="J9" i="5"/>
  <c r="K9" i="5"/>
  <c r="F9" i="5"/>
  <c r="G9" i="5"/>
  <c r="H9" i="5"/>
  <c r="I9" i="5"/>
  <c r="C9" i="5"/>
  <c r="D9" i="5"/>
  <c r="E9" i="5"/>
  <c r="B9" i="5"/>
  <c r="M6" i="5"/>
  <c r="D22" i="5"/>
  <c r="M17" i="5"/>
  <c r="B22" i="5" s="1"/>
  <c r="K19" i="5"/>
  <c r="C19" i="5"/>
  <c r="D19" i="5"/>
  <c r="E19" i="5"/>
  <c r="F19" i="5"/>
  <c r="G19" i="5"/>
  <c r="H19" i="5"/>
  <c r="I19" i="5"/>
  <c r="J19" i="5"/>
  <c r="B19" i="5"/>
  <c r="B21" i="9" l="1"/>
  <c r="B21" i="8"/>
  <c r="B21" i="5"/>
</calcChain>
</file>

<file path=xl/sharedStrings.xml><?xml version="1.0" encoding="utf-8"?>
<sst xmlns="http://schemas.openxmlformats.org/spreadsheetml/2006/main" count="231" uniqueCount="46">
  <si>
    <t>&lt;=</t>
  </si>
  <si>
    <t>WALRUS Optimized Inventory</t>
  </si>
  <si>
    <t>count</t>
  </si>
  <si>
    <t>mean</t>
  </si>
  <si>
    <t>std</t>
  </si>
  <si>
    <t>min</t>
  </si>
  <si>
    <t>max</t>
  </si>
  <si>
    <t>0-50</t>
  </si>
  <si>
    <t>50-100</t>
  </si>
  <si>
    <t>100-150</t>
  </si>
  <si>
    <t>150-200</t>
  </si>
  <si>
    <t>200-250</t>
  </si>
  <si>
    <t>250-300</t>
  </si>
  <si>
    <t>300-400</t>
  </si>
  <si>
    <t>400-500</t>
  </si>
  <si>
    <t>500-1000</t>
  </si>
  <si>
    <t>1000+</t>
  </si>
  <si>
    <t xml:space="preserve">0.25 </t>
  </si>
  <si>
    <t xml:space="preserve">0.5 </t>
  </si>
  <si>
    <t xml:space="preserve">0.75 </t>
  </si>
  <si>
    <t>Price Group</t>
  </si>
  <si>
    <t>Avg Days on Market</t>
  </si>
  <si>
    <t>Avg Price</t>
  </si>
  <si>
    <t>Minimum Quantity</t>
  </si>
  <si>
    <t>Price Range</t>
  </si>
  <si>
    <t>Total Inventory Fractions, %</t>
  </si>
  <si>
    <t>Quantity</t>
  </si>
  <si>
    <t>Percent of Price that's Profit</t>
  </si>
  <si>
    <t>Total Quantity</t>
  </si>
  <si>
    <t>Average Days on Market</t>
  </si>
  <si>
    <t>Average Price</t>
  </si>
  <si>
    <t>Demand</t>
  </si>
  <si>
    <t>Strong Market Period</t>
  </si>
  <si>
    <t>Weak Market Period</t>
  </si>
  <si>
    <t>Standard Deviation Quantity</t>
  </si>
  <si>
    <t>Standard Deviation Price</t>
  </si>
  <si>
    <t>Normal Market Period</t>
  </si>
  <si>
    <t>Total Expected Profit</t>
  </si>
  <si>
    <t>Normal</t>
  </si>
  <si>
    <t>Strong</t>
  </si>
  <si>
    <t>Weak</t>
  </si>
  <si>
    <t>Demand Percentages</t>
  </si>
  <si>
    <t>Std Price</t>
  </si>
  <si>
    <t>Avg Qty</t>
  </si>
  <si>
    <t>Std Qty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</si>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</sst>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General_)"/>
    <numFmt numFmtId="165" formatCode="&quot;$&quot;#,##0.00"/>
  </numFmts>
  <fonts count="9" x14ac:knownFonts="1">
    <font>
      <sz val="12"/>
      <name val="Helv"/>
    </font>
    <font>
      <sz val="12"/>
      <name val="Helv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color rgb="FFC00000"/>
      <name val="Arial"/>
      <family val="2"/>
    </font>
    <font>
      <b/>
      <sz val="12"/>
      <color rgb="FF0070C0"/>
      <name val="Arial"/>
      <family val="2"/>
    </font>
    <font>
      <sz val="12"/>
      <color theme="1"/>
      <name val="Helv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164" fontId="0" fillId="0" borderId="0"/>
    <xf numFmtId="0" fontId="1" fillId="0" borderId="0"/>
    <xf numFmtId="44" fontId="1" fillId="0" borderId="0" applyFont="0" applyFill="0" applyBorder="0" applyAlignment="0" applyProtection="0"/>
  </cellStyleXfs>
  <cellXfs count="32">
    <xf numFmtId="164" fontId="0" fillId="0" borderId="0" xfId="0"/>
    <xf numFmtId="164" fontId="2" fillId="0" borderId="0" xfId="0" applyFont="1" applyAlignment="1">
      <alignment horizontal="left"/>
    </xf>
    <xf numFmtId="164" fontId="2" fillId="0" borderId="0" xfId="0" applyFont="1"/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64" fontId="3" fillId="0" borderId="0" xfId="0" applyFont="1" applyAlignment="1">
      <alignment horizontal="left"/>
    </xf>
    <xf numFmtId="2" fontId="2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3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64" fontId="2" fillId="0" borderId="0" xfId="0" quotePrefix="1" applyFont="1" applyAlignment="1">
      <alignment horizontal="center"/>
    </xf>
    <xf numFmtId="2" fontId="2" fillId="0" borderId="0" xfId="0" applyNumberFormat="1" applyFont="1"/>
    <xf numFmtId="2" fontId="2" fillId="0" borderId="2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164" fontId="3" fillId="0" borderId="4" xfId="0" applyFont="1" applyBorder="1" applyAlignment="1">
      <alignment horizontal="left"/>
    </xf>
    <xf numFmtId="164" fontId="8" fillId="2" borderId="4" xfId="0" applyFont="1" applyFill="1" applyBorder="1"/>
    <xf numFmtId="164" fontId="8" fillId="3" borderId="4" xfId="0" applyFont="1" applyFill="1" applyBorder="1"/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65" fontId="8" fillId="2" borderId="4" xfId="2" applyNumberFormat="1" applyFont="1" applyFill="1" applyBorder="1"/>
    <xf numFmtId="165" fontId="8" fillId="3" borderId="4" xfId="2" applyNumberFormat="1" applyFont="1" applyFill="1" applyBorder="1"/>
    <xf numFmtId="165" fontId="6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8" fillId="2" borderId="4" xfId="0" applyNumberFormat="1" applyFont="1" applyFill="1" applyBorder="1"/>
    <xf numFmtId="165" fontId="8" fillId="3" borderId="4" xfId="0" applyNumberFormat="1" applyFont="1" applyFill="1" applyBorder="1"/>
  </cellXfs>
  <cellStyles count="3">
    <cellStyle name="Curren - Style1" xfId="1" xr:uid="{00000000-0005-0000-0000-000000000000}"/>
    <cellStyle name="Currency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9B554D-0AB1-48A7-A8FB-5924A54D811F}" name="Table3" displayName="Table3" ref="A2:I12" totalsRowShown="0">
  <autoFilter ref="A2:I12" xr:uid="{6C9B554D-0AB1-48A7-A8FB-5924A54D811F}"/>
  <tableColumns count="9">
    <tableColumn id="1" xr3:uid="{D09B6F39-C288-4940-8DC1-F6FB73061EF1}" name="Column1"/>
    <tableColumn id="2" xr3:uid="{9626FDDF-8B88-49F0-87A9-DFBADF956A86}" name="count"/>
    <tableColumn id="3" xr3:uid="{A7447062-B979-4242-938B-EC7E5729745E}" name="mean"/>
    <tableColumn id="4" xr3:uid="{03068519-2ED5-4A75-AA47-86676CD18EC4}" name="std"/>
    <tableColumn id="5" xr3:uid="{7E4B31FB-B631-4EE3-B4DD-302DDB037578}" name="min"/>
    <tableColumn id="6" xr3:uid="{D3ADEAA7-5640-45F7-B2DF-D34EFBED02D5}" name="0.25 "/>
    <tableColumn id="7" xr3:uid="{94BA4026-ACF3-491A-9563-CA59768F9078}" name="0.5 "/>
    <tableColumn id="8" xr3:uid="{69B087B8-AB36-4F35-91A9-F5B38ABAE6A6}" name="0.75 "/>
    <tableColumn id="9" xr3:uid="{CAF98270-3C8C-436B-AE92-1511371D58F6}" name="max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5B7753-7952-4AB8-8391-C651548C84C4}" name="Table4" displayName="Table4" ref="A15:I25" totalsRowShown="0">
  <autoFilter ref="A15:I25" xr:uid="{9A5B7753-7952-4AB8-8391-C651548C84C4}"/>
  <tableColumns count="9">
    <tableColumn id="1" xr3:uid="{7103F87F-C5DD-4D6C-9522-6B932E09194C}" name="Column1"/>
    <tableColumn id="2" xr3:uid="{6594AE52-EFC5-4568-BF1B-7FB322225ACD}" name="count"/>
    <tableColumn id="3" xr3:uid="{2D294516-0E03-4EB9-B312-07BF0A443D74}" name="mean"/>
    <tableColumn id="4" xr3:uid="{0DC32FB7-6B5F-45B2-A947-E45F9784575D}" name="std"/>
    <tableColumn id="5" xr3:uid="{86E861E6-2F2F-4244-BAD3-FFDAC330A95C}" name="min"/>
    <tableColumn id="6" xr3:uid="{FE260320-EBF0-45A1-BDE2-AC6B9C913FA8}" name="0.25 "/>
    <tableColumn id="7" xr3:uid="{AA6B00B4-88AF-43FB-8AFA-54E09FFD969B}" name="0.5 "/>
    <tableColumn id="8" xr3:uid="{DCB8D9F6-6335-484A-A82C-78646EDB4FBA}" name="0.75 "/>
    <tableColumn id="9" xr3:uid="{4E8C2646-E23D-462D-A879-687EE94B78B4}" name="max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C4075F-61A3-44F1-9418-235F31740158}" name="Table5" displayName="Table5" ref="A28:I38" totalsRowShown="0">
  <autoFilter ref="A28:I38" xr:uid="{42C4075F-61A3-44F1-9418-235F31740158}"/>
  <tableColumns count="9">
    <tableColumn id="1" xr3:uid="{321F67DB-08DB-4F55-BE87-476292B5A06D}" name="Column1"/>
    <tableColumn id="2" xr3:uid="{D6A687EA-2533-4704-A47A-C574089096C0}" name="count"/>
    <tableColumn id="3" xr3:uid="{67EF3F40-3AAF-45E9-A8FC-E11B7500A40D}" name="mean"/>
    <tableColumn id="4" xr3:uid="{20356315-D76B-41A9-93D1-A9334A98AD4E}" name="std"/>
    <tableColumn id="5" xr3:uid="{C4EAFD3F-1A7B-4BD3-A9BB-F8A9D29D9D1C}" name="min"/>
    <tableColumn id="6" xr3:uid="{CC946659-8BF0-4C65-A486-3C8028146113}" name="0.25 "/>
    <tableColumn id="7" xr3:uid="{02C0E335-8D96-4C67-AD42-54970C87049B}" name="0.5 "/>
    <tableColumn id="8" xr3:uid="{1091269A-50CF-4BEE-B977-6E27AD510CC3}" name="0.75 "/>
    <tableColumn id="9" xr3:uid="{ADB92E57-C3A9-4EAD-8F40-D1A47C1E336C}" name="max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76DB47-3985-40CB-960E-2616E7C41C0D}" name="Table6" displayName="Table6" ref="A2:I12" totalsRowShown="0">
  <autoFilter ref="A2:I12" xr:uid="{B376DB47-3985-40CB-960E-2616E7C41C0D}"/>
  <tableColumns count="9">
    <tableColumn id="1" xr3:uid="{2046D45E-8E55-47F0-9F71-A3F48EE87560}" name="Column1"/>
    <tableColumn id="2" xr3:uid="{BC575F0B-C5F7-484A-A257-EC75501B0521}" name="count"/>
    <tableColumn id="3" xr3:uid="{8B9FC274-30EC-4CFD-8D7E-38DA861B8746}" name="mean"/>
    <tableColumn id="4" xr3:uid="{E23F66BF-B53E-4292-A4B5-156CB8ADA593}" name="std"/>
    <tableColumn id="5" xr3:uid="{4A3253EC-AEAB-40D2-90B0-A7504308F931}" name="min"/>
    <tableColumn id="6" xr3:uid="{EA40FFD9-FC26-4924-979E-F6BC243DD635}" name="0.25 "/>
    <tableColumn id="7" xr3:uid="{81A090E7-11FC-4FD0-A5E8-0AB306F0211C}" name="0.5 "/>
    <tableColumn id="8" xr3:uid="{E590D185-A2D9-4B0D-947C-CA66B41176BD}" name="0.75 "/>
    <tableColumn id="9" xr3:uid="{E31B801F-A9B4-4D10-8077-9EF89C7C8811}" name="max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3AE3693-7EB1-4D66-8309-044924ACAB13}" name="Table7" displayName="Table7" ref="A15:I25" totalsRowShown="0">
  <autoFilter ref="A15:I25" xr:uid="{73AE3693-7EB1-4D66-8309-044924ACAB13}"/>
  <tableColumns count="9">
    <tableColumn id="1" xr3:uid="{65F5958B-B239-4ABF-9512-B33F4132E694}" name="Column1"/>
    <tableColumn id="2" xr3:uid="{B5EB879E-D984-45E5-963C-0E1E0ED72B15}" name="count"/>
    <tableColumn id="3" xr3:uid="{455E451B-E638-4DEC-BF97-46B9F0925796}" name="mean"/>
    <tableColumn id="4" xr3:uid="{C16EEC9B-53AA-4269-8BF8-8E530E00D658}" name="std"/>
    <tableColumn id="5" xr3:uid="{750FD9E1-C590-4D33-B1E7-7E927BEA723C}" name="min"/>
    <tableColumn id="6" xr3:uid="{B1D2C810-FF33-44EA-82B0-0D820CCB4B58}" name="0.25 "/>
    <tableColumn id="7" xr3:uid="{E86606EC-BFD0-4868-8FE3-3152FB86A8ED}" name="0.5 "/>
    <tableColumn id="8" xr3:uid="{E22B4B82-F3CE-4D08-9454-44EB8AE49BB6}" name="0.75 "/>
    <tableColumn id="9" xr3:uid="{E789CBED-2384-40B3-8707-C1B64CAD17CD}" name="max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43B053-FAB1-45DC-BFB0-59594778E7CD}" name="Table8" displayName="Table8" ref="A28:I38" totalsRowShown="0">
  <autoFilter ref="A28:I38" xr:uid="{1743B053-FAB1-45DC-BFB0-59594778E7CD}"/>
  <tableColumns count="9">
    <tableColumn id="1" xr3:uid="{0B0E33F4-D5CA-47B2-8620-C6EF773D447C}" name="Column1"/>
    <tableColumn id="2" xr3:uid="{5CF385BB-BA38-4F29-A647-24447454BBA9}" name="count"/>
    <tableColumn id="3" xr3:uid="{4DCD7470-3150-4BA2-A9CE-08F307221E31}" name="mean"/>
    <tableColumn id="4" xr3:uid="{1282B06C-0F48-4BCA-9D6A-5832EE4AC259}" name="std"/>
    <tableColumn id="5" xr3:uid="{600F14F6-FC4B-4DC9-8138-9077DEA248B1}" name="min"/>
    <tableColumn id="6" xr3:uid="{82FAE529-3149-415D-82E9-DAD7B902E237}" name="0.25 "/>
    <tableColumn id="7" xr3:uid="{4724DDC5-70F8-4A8A-9447-4F2E1A8102E6}" name="0.5 "/>
    <tableColumn id="8" xr3:uid="{CD682752-EFD6-4588-8E2B-0A8F0A6B4D7F}" name="0.75 "/>
    <tableColumn id="9" xr3:uid="{8370E169-28DB-41CB-959E-1553F15D911E}" name="max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90293-B6BB-4364-8BC3-8883771EBD94}">
  <dimension ref="A1:O30"/>
  <sheetViews>
    <sheetView showGridLines="0" tabSelected="1" workbookViewId="0"/>
  </sheetViews>
  <sheetFormatPr defaultColWidth="10.90625" defaultRowHeight="15" x14ac:dyDescent="0.25"/>
  <cols>
    <col min="1" max="1" width="38.08984375" style="2" customWidth="1"/>
    <col min="2" max="11" width="8.81640625" style="4" customWidth="1"/>
    <col min="12" max="16384" width="10.90625" style="2"/>
  </cols>
  <sheetData>
    <row r="1" spans="1:14" ht="15.6" x14ac:dyDescent="0.3">
      <c r="A1" s="5" t="s">
        <v>1</v>
      </c>
    </row>
    <row r="2" spans="1:14" ht="15.6" x14ac:dyDescent="0.3">
      <c r="A2" s="5" t="s">
        <v>36</v>
      </c>
    </row>
    <row r="3" spans="1:14" x14ac:dyDescent="0.25">
      <c r="A3" s="1"/>
    </row>
    <row r="4" spans="1:14" ht="15.6" x14ac:dyDescent="0.3">
      <c r="A4" s="5" t="s">
        <v>20</v>
      </c>
      <c r="B4" s="18">
        <v>1</v>
      </c>
      <c r="C4" s="18">
        <v>2</v>
      </c>
      <c r="D4" s="18">
        <v>3</v>
      </c>
      <c r="E4" s="18">
        <v>4</v>
      </c>
      <c r="F4" s="18">
        <v>5</v>
      </c>
      <c r="G4" s="18">
        <v>6</v>
      </c>
      <c r="H4" s="18">
        <v>7</v>
      </c>
      <c r="I4" s="18">
        <v>8</v>
      </c>
      <c r="J4" s="18">
        <v>9</v>
      </c>
      <c r="K4" s="18">
        <v>10</v>
      </c>
      <c r="M4" s="8"/>
    </row>
    <row r="5" spans="1:14" ht="16.2" thickBot="1" x14ac:dyDescent="0.35">
      <c r="A5" s="5" t="s">
        <v>24</v>
      </c>
      <c r="B5" s="19" t="s">
        <v>7</v>
      </c>
      <c r="C5" s="20" t="s">
        <v>8</v>
      </c>
      <c r="D5" s="19" t="s">
        <v>9</v>
      </c>
      <c r="E5" s="20" t="s">
        <v>10</v>
      </c>
      <c r="F5" s="19" t="s">
        <v>11</v>
      </c>
      <c r="G5" s="20" t="s">
        <v>12</v>
      </c>
      <c r="H5" s="19" t="s">
        <v>13</v>
      </c>
      <c r="I5" s="20" t="s">
        <v>14</v>
      </c>
      <c r="J5" s="19" t="s">
        <v>15</v>
      </c>
      <c r="K5" s="20" t="s">
        <v>16</v>
      </c>
      <c r="M5" s="8" t="s">
        <v>37</v>
      </c>
    </row>
    <row r="6" spans="1:14" ht="16.2" thickBot="1" x14ac:dyDescent="0.35">
      <c r="A6" s="5" t="s">
        <v>22</v>
      </c>
      <c r="B6" s="30">
        <v>22.319703000000001</v>
      </c>
      <c r="C6" s="31">
        <v>77.381817999999996</v>
      </c>
      <c r="D6" s="30">
        <v>115.511551</v>
      </c>
      <c r="E6" s="31">
        <v>171.378378</v>
      </c>
      <c r="F6" s="30">
        <v>216.43478300000001</v>
      </c>
      <c r="G6" s="31">
        <v>269.96951200000001</v>
      </c>
      <c r="H6" s="30">
        <v>335.65517199999999</v>
      </c>
      <c r="I6" s="31">
        <v>435.64102600000001</v>
      </c>
      <c r="J6" s="30">
        <v>683.88235299999997</v>
      </c>
      <c r="K6" s="31">
        <v>3170.625</v>
      </c>
      <c r="M6" s="27">
        <f>SUMPRODUCT(B6:K6,B17:K17)*B13</f>
        <v>37832.196901793352</v>
      </c>
    </row>
    <row r="7" spans="1:14" ht="15.6" x14ac:dyDescent="0.3">
      <c r="A7" s="5" t="s">
        <v>21</v>
      </c>
      <c r="B7" s="19">
        <v>49.589744000000003</v>
      </c>
      <c r="C7" s="20">
        <v>65.534246999999993</v>
      </c>
      <c r="D7" s="19">
        <v>118.881579</v>
      </c>
      <c r="E7" s="20">
        <v>124.977778</v>
      </c>
      <c r="F7" s="19">
        <v>136.121951</v>
      </c>
      <c r="G7" s="20">
        <v>128.05263199999999</v>
      </c>
      <c r="H7" s="19">
        <v>151.1</v>
      </c>
      <c r="I7" s="20">
        <v>165.75</v>
      </c>
      <c r="J7" s="19">
        <v>150.055556</v>
      </c>
      <c r="K7" s="20">
        <v>254</v>
      </c>
    </row>
    <row r="8" spans="1:14" ht="15.6" x14ac:dyDescent="0.3">
      <c r="A8" s="5" t="s">
        <v>31</v>
      </c>
      <c r="B8" s="19">
        <v>9.2467999999999995E-2</v>
      </c>
      <c r="C8" s="20">
        <v>0.20730799999999999</v>
      </c>
      <c r="D8" s="19">
        <v>0.228188</v>
      </c>
      <c r="E8" s="20">
        <v>0.131991</v>
      </c>
      <c r="F8" s="19">
        <v>0.13348199999999999</v>
      </c>
      <c r="G8" s="20">
        <v>6.3385999999999998E-2</v>
      </c>
      <c r="H8" s="19">
        <v>4.1759999999999999E-2</v>
      </c>
      <c r="I8" s="20">
        <v>2.8337000000000001E-2</v>
      </c>
      <c r="J8" s="19">
        <v>6.4130999999999994E-2</v>
      </c>
      <c r="K8" s="20">
        <v>8.9490000000000004E-3</v>
      </c>
    </row>
    <row r="9" spans="1:14" ht="15.6" x14ac:dyDescent="0.3">
      <c r="A9" s="5" t="s">
        <v>23</v>
      </c>
      <c r="B9" s="19">
        <f>($B$11-$B$12)*B8</f>
        <v>14.987053952841414</v>
      </c>
      <c r="C9" s="19">
        <f t="shared" ref="C9:E9" si="0">($B$11-$B$12)*C8</f>
        <v>33.600123078855908</v>
      </c>
      <c r="D9" s="19">
        <f t="shared" si="0"/>
        <v>36.984317465403997</v>
      </c>
      <c r="E9" s="19">
        <f t="shared" si="0"/>
        <v>21.392873624275332</v>
      </c>
      <c r="F9" s="19">
        <f>($B$11-$B$12)*F8</f>
        <v>21.634532332625099</v>
      </c>
      <c r="G9" s="19">
        <f t="shared" ref="G9:I9" si="1">($B$11-$B$12)*G8</f>
        <v>10.273493552956763</v>
      </c>
      <c r="H9" s="19">
        <f t="shared" si="1"/>
        <v>6.7683887730961789</v>
      </c>
      <c r="I9" s="19">
        <f t="shared" si="1"/>
        <v>4.5928120848473766</v>
      </c>
      <c r="J9" s="19">
        <f>($B$11-$B$12)*J8</f>
        <v>10.394241867994038</v>
      </c>
      <c r="K9" s="19">
        <f t="shared" ref="K9" si="2">($B$11-$B$12)*K8</f>
        <v>1.4504384849242746</v>
      </c>
    </row>
    <row r="10" spans="1:14" ht="15.6" x14ac:dyDescent="0.3">
      <c r="A10" s="5"/>
    </row>
    <row r="11" spans="1:14" ht="15.6" x14ac:dyDescent="0.3">
      <c r="A11" s="5" t="s">
        <v>28</v>
      </c>
      <c r="B11" s="24">
        <v>224</v>
      </c>
    </row>
    <row r="12" spans="1:14" ht="15.6" x14ac:dyDescent="0.3">
      <c r="A12" s="5" t="s">
        <v>34</v>
      </c>
      <c r="B12" s="7">
        <v>61.921724782179602</v>
      </c>
    </row>
    <row r="13" spans="1:14" ht="15.6" x14ac:dyDescent="0.3">
      <c r="A13" s="5" t="s">
        <v>27</v>
      </c>
      <c r="B13" s="7">
        <v>0.5</v>
      </c>
    </row>
    <row r="14" spans="1:14" ht="15.6" x14ac:dyDescent="0.3">
      <c r="A14" s="5" t="s">
        <v>30</v>
      </c>
      <c r="B14" s="7">
        <v>180.31914893617</v>
      </c>
    </row>
    <row r="15" spans="1:14" ht="15.6" x14ac:dyDescent="0.3">
      <c r="A15" s="5" t="s">
        <v>35</v>
      </c>
      <c r="B15" s="7">
        <v>157.46814261056701</v>
      </c>
    </row>
    <row r="16" spans="1:14" ht="16.2" thickBot="1" x14ac:dyDescent="0.35">
      <c r="A16" s="1"/>
      <c r="B16" s="7"/>
      <c r="C16" s="6"/>
      <c r="D16" s="7"/>
      <c r="E16" s="7"/>
      <c r="F16" s="7"/>
      <c r="G16" s="7"/>
      <c r="H16" s="7"/>
      <c r="I16" s="7"/>
      <c r="J16" s="7"/>
      <c r="K16" s="7"/>
      <c r="M16" s="10" t="s">
        <v>28</v>
      </c>
      <c r="N16" s="4"/>
    </row>
    <row r="17" spans="1:15" ht="16.2" thickBot="1" x14ac:dyDescent="0.35">
      <c r="A17" s="5" t="s">
        <v>26</v>
      </c>
      <c r="B17" s="21">
        <v>23.436891715245157</v>
      </c>
      <c r="C17" s="22">
        <v>69.343578987223395</v>
      </c>
      <c r="D17" s="22">
        <v>36.984317465403997</v>
      </c>
      <c r="E17" s="22">
        <v>27.153988517360016</v>
      </c>
      <c r="F17" s="22">
        <v>21.634532332625099</v>
      </c>
      <c r="G17" s="22">
        <v>10.273493552956763</v>
      </c>
      <c r="H17" s="22">
        <v>6.7683887730961798</v>
      </c>
      <c r="I17" s="22">
        <v>4.7634213325278321</v>
      </c>
      <c r="J17" s="22">
        <v>10.419931214639911</v>
      </c>
      <c r="K17" s="23">
        <v>13.221571730456924</v>
      </c>
      <c r="M17" s="9">
        <f>SUM(B17:K17)</f>
        <v>224.00011562153526</v>
      </c>
      <c r="N17" s="11"/>
      <c r="O17" s="12"/>
    </row>
    <row r="18" spans="1:15" x14ac:dyDescent="0.25">
      <c r="A18" s="1"/>
      <c r="B18" s="7"/>
      <c r="C18" s="7"/>
      <c r="D18" s="7"/>
      <c r="E18" s="7"/>
      <c r="F18" s="7"/>
      <c r="G18" s="7"/>
      <c r="H18" s="7"/>
      <c r="I18" s="7"/>
      <c r="J18" s="7"/>
      <c r="K18" s="7"/>
      <c r="M18" s="7"/>
      <c r="N18" s="11"/>
      <c r="O18" s="12"/>
    </row>
    <row r="19" spans="1:15" ht="15.6" x14ac:dyDescent="0.3">
      <c r="A19" s="5" t="s">
        <v>25</v>
      </c>
      <c r="B19" s="15">
        <f>B17/SUM($B$17:$K$17)</f>
        <v>0.10462892686557143</v>
      </c>
      <c r="C19" s="16">
        <f t="shared" ref="C19:J19" si="3">C17/SUM($B$17:$K$17)</f>
        <v>0.30956938926042565</v>
      </c>
      <c r="D19" s="16">
        <f t="shared" si="3"/>
        <v>0.16510847488977073</v>
      </c>
      <c r="E19" s="16">
        <f t="shared" si="3"/>
        <v>0.12122310045249568</v>
      </c>
      <c r="F19" s="16">
        <f t="shared" si="3"/>
        <v>9.6582683774941613E-2</v>
      </c>
      <c r="G19" s="16">
        <f t="shared" si="3"/>
        <v>4.5863786830871951E-2</v>
      </c>
      <c r="H19" s="16">
        <f t="shared" si="3"/>
        <v>3.0216005711942901E-2</v>
      </c>
      <c r="I19" s="16">
        <f t="shared" si="3"/>
        <v>2.1265262829488821E-2</v>
      </c>
      <c r="J19" s="16">
        <f t="shared" si="3"/>
        <v>4.6517526054518449E-2</v>
      </c>
      <c r="K19" s="17">
        <f>K17/SUM($B$17:$K$17)</f>
        <v>5.9024843329972855E-2</v>
      </c>
    </row>
    <row r="20" spans="1:15" ht="16.2" thickBot="1" x14ac:dyDescent="0.35">
      <c r="A20" s="5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5" ht="15.6" x14ac:dyDescent="0.3">
      <c r="A21" s="5" t="s">
        <v>29</v>
      </c>
      <c r="B21" s="13">
        <f>SUMPRODUCT(B7:K7,B17:K17)/M17</f>
        <v>109.33734963986367</v>
      </c>
      <c r="C21" s="6"/>
      <c r="D21" s="7"/>
      <c r="E21" s="14"/>
      <c r="F21" s="14"/>
      <c r="G21" s="14"/>
      <c r="H21" s="14"/>
      <c r="I21" s="14"/>
      <c r="J21" s="14"/>
      <c r="K21" s="14"/>
    </row>
    <row r="22" spans="1:15" ht="16.2" thickBot="1" x14ac:dyDescent="0.35">
      <c r="A22" s="5" t="s">
        <v>30</v>
      </c>
      <c r="B22" s="29">
        <f>SUMPRODUCT(B6:K6,B17:K17)/M17</f>
        <v>337.78729798259252</v>
      </c>
      <c r="C22" s="6" t="s">
        <v>0</v>
      </c>
      <c r="D22" s="7">
        <f>B14+B15</f>
        <v>337.78729154673704</v>
      </c>
      <c r="E22" s="7"/>
      <c r="F22" s="7"/>
      <c r="G22" s="7"/>
      <c r="H22" s="7"/>
      <c r="I22" s="7"/>
      <c r="J22" s="7"/>
      <c r="K22" s="7"/>
    </row>
    <row r="23" spans="1:15" x14ac:dyDescent="0.25">
      <c r="A23" s="1"/>
      <c r="B23" s="7"/>
      <c r="C23" s="7"/>
      <c r="D23" s="7"/>
      <c r="E23" s="7"/>
      <c r="F23" s="7"/>
      <c r="G23" s="7"/>
      <c r="H23" s="7"/>
      <c r="I23" s="7"/>
      <c r="J23" s="7"/>
      <c r="K23" s="7"/>
    </row>
    <row r="26" spans="1:15" x14ac:dyDescent="0.25">
      <c r="L26" s="3"/>
    </row>
    <row r="27" spans="1:15" x14ac:dyDescent="0.25">
      <c r="L27" s="3"/>
    </row>
    <row r="29" spans="1:15" x14ac:dyDescent="0.25">
      <c r="A29" s="1"/>
    </row>
    <row r="30" spans="1:15" x14ac:dyDescent="0.25">
      <c r="A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O30"/>
  <sheetViews>
    <sheetView showGridLines="0" workbookViewId="0"/>
  </sheetViews>
  <sheetFormatPr defaultColWidth="10.90625" defaultRowHeight="15" x14ac:dyDescent="0.25"/>
  <cols>
    <col min="1" max="1" width="38.08984375" style="2" customWidth="1"/>
    <col min="2" max="11" width="8.81640625" style="4" customWidth="1"/>
    <col min="12" max="16384" width="10.90625" style="2"/>
  </cols>
  <sheetData>
    <row r="1" spans="1:14" ht="15.6" x14ac:dyDescent="0.3">
      <c r="A1" s="5" t="s">
        <v>1</v>
      </c>
    </row>
    <row r="2" spans="1:14" ht="15.6" x14ac:dyDescent="0.3">
      <c r="A2" s="5" t="s">
        <v>32</v>
      </c>
    </row>
    <row r="3" spans="1:14" x14ac:dyDescent="0.25">
      <c r="A3" s="1"/>
    </row>
    <row r="4" spans="1:14" ht="15.6" x14ac:dyDescent="0.3">
      <c r="A4" s="5" t="s">
        <v>20</v>
      </c>
      <c r="B4" s="18">
        <v>1</v>
      </c>
      <c r="C4" s="18">
        <v>2</v>
      </c>
      <c r="D4" s="18">
        <v>3</v>
      </c>
      <c r="E4" s="18">
        <v>4</v>
      </c>
      <c r="F4" s="18">
        <v>5</v>
      </c>
      <c r="G4" s="18">
        <v>6</v>
      </c>
      <c r="H4" s="18">
        <v>7</v>
      </c>
      <c r="I4" s="18">
        <v>8</v>
      </c>
      <c r="J4" s="18">
        <v>9</v>
      </c>
      <c r="K4" s="18">
        <v>10</v>
      </c>
      <c r="M4" s="8"/>
    </row>
    <row r="5" spans="1:14" ht="16.2" thickBot="1" x14ac:dyDescent="0.35">
      <c r="A5" s="5" t="s">
        <v>24</v>
      </c>
      <c r="B5" s="19" t="s">
        <v>7</v>
      </c>
      <c r="C5" s="20" t="s">
        <v>8</v>
      </c>
      <c r="D5" s="19" t="s">
        <v>9</v>
      </c>
      <c r="E5" s="20" t="s">
        <v>10</v>
      </c>
      <c r="F5" s="19" t="s">
        <v>11</v>
      </c>
      <c r="G5" s="20" t="s">
        <v>12</v>
      </c>
      <c r="H5" s="19" t="s">
        <v>13</v>
      </c>
      <c r="I5" s="20" t="s">
        <v>14</v>
      </c>
      <c r="J5" s="19" t="s">
        <v>15</v>
      </c>
      <c r="K5" s="20" t="s">
        <v>16</v>
      </c>
      <c r="M5" s="8" t="s">
        <v>37</v>
      </c>
    </row>
    <row r="6" spans="1:14" ht="16.2" thickBot="1" x14ac:dyDescent="0.35">
      <c r="A6" s="5" t="s">
        <v>22</v>
      </c>
      <c r="B6" s="30">
        <v>22.319703000000001</v>
      </c>
      <c r="C6" s="31">
        <v>77.381817999999996</v>
      </c>
      <c r="D6" s="30">
        <v>115.511551</v>
      </c>
      <c r="E6" s="31">
        <v>171.378378</v>
      </c>
      <c r="F6" s="30">
        <v>216.43478300000001</v>
      </c>
      <c r="G6" s="31">
        <v>269.96951200000001</v>
      </c>
      <c r="H6" s="30">
        <v>335.65517199999999</v>
      </c>
      <c r="I6" s="31">
        <v>435.64102600000001</v>
      </c>
      <c r="J6" s="30">
        <v>683.88235299999997</v>
      </c>
      <c r="K6" s="31">
        <v>3170.625</v>
      </c>
      <c r="M6" s="27">
        <f>SUMPRODUCT(B6:K6,B17:K17)*B13</f>
        <v>61578.507114475789</v>
      </c>
    </row>
    <row r="7" spans="1:14" ht="15.6" x14ac:dyDescent="0.3">
      <c r="A7" s="5" t="s">
        <v>21</v>
      </c>
      <c r="B7" s="19">
        <v>28.075472000000001</v>
      </c>
      <c r="C7" s="20">
        <v>21.58794</v>
      </c>
      <c r="D7" s="19">
        <v>61.3125</v>
      </c>
      <c r="E7" s="20">
        <v>72.486485999999999</v>
      </c>
      <c r="F7" s="19">
        <v>86.087999999999994</v>
      </c>
      <c r="G7" s="20">
        <v>72.933333000000005</v>
      </c>
      <c r="H7" s="19">
        <v>93.420289999999994</v>
      </c>
      <c r="I7" s="20">
        <v>90.214286000000001</v>
      </c>
      <c r="J7" s="19">
        <v>108.106061</v>
      </c>
      <c r="K7" s="20">
        <v>241.875</v>
      </c>
    </row>
    <row r="8" spans="1:14" ht="15.6" x14ac:dyDescent="0.3">
      <c r="A8" s="5" t="s">
        <v>31</v>
      </c>
      <c r="B8" s="19">
        <v>0.102614</v>
      </c>
      <c r="C8" s="20">
        <v>0.19264300000000001</v>
      </c>
      <c r="D8" s="19">
        <v>0.21684400000000001</v>
      </c>
      <c r="E8" s="20">
        <v>0.14327200000000001</v>
      </c>
      <c r="F8" s="19">
        <v>0.121007</v>
      </c>
      <c r="G8" s="20">
        <v>5.8083000000000003E-2</v>
      </c>
      <c r="H8" s="19">
        <v>6.6795999999999994E-2</v>
      </c>
      <c r="I8" s="20">
        <v>2.7106000000000002E-2</v>
      </c>
      <c r="J8" s="19">
        <v>6.3892000000000004E-2</v>
      </c>
      <c r="K8" s="20">
        <v>7.744E-3</v>
      </c>
    </row>
    <row r="9" spans="1:14" ht="15.6" x14ac:dyDescent="0.3">
      <c r="A9" s="5" t="s">
        <v>23</v>
      </c>
      <c r="B9" s="19">
        <f>($B$11-$B$12)*B8</f>
        <v>25.196903746119837</v>
      </c>
      <c r="C9" s="19">
        <f t="shared" ref="C9:E9" si="0">($B$11-$B$12)*C8</f>
        <v>47.303556321396343</v>
      </c>
      <c r="D9" s="19">
        <f t="shared" si="0"/>
        <v>53.246120372693888</v>
      </c>
      <c r="E9" s="19">
        <f t="shared" si="0"/>
        <v>35.180489928412122</v>
      </c>
      <c r="F9" s="19">
        <f>($B$11-$B$12)*F8</f>
        <v>29.713311357190278</v>
      </c>
      <c r="G9" s="19">
        <f t="shared" ref="G9" si="1">($B$11-$B$12)*G8</f>
        <v>14.262301053324874</v>
      </c>
      <c r="H9" s="19">
        <f t="shared" ref="H9" si="2">($B$11-$B$12)*H8</f>
        <v>16.401781264016808</v>
      </c>
      <c r="I9" s="19">
        <f t="shared" ref="I9" si="3">($B$11-$B$12)*I8</f>
        <v>6.6558878217623754</v>
      </c>
      <c r="J9" s="19">
        <f>($B$11-$B$12)*J8</f>
        <v>15.688703043903256</v>
      </c>
      <c r="K9" s="19">
        <f t="shared" ref="K9" si="4">($B$11-$B$12)*K8</f>
        <v>1.901541920302805</v>
      </c>
    </row>
    <row r="10" spans="1:14" ht="15.6" x14ac:dyDescent="0.3">
      <c r="A10" s="5"/>
    </row>
    <row r="11" spans="1:14" ht="15.6" x14ac:dyDescent="0.3">
      <c r="A11" s="5" t="s">
        <v>28</v>
      </c>
      <c r="B11" s="7">
        <v>344</v>
      </c>
    </row>
    <row r="12" spans="1:14" ht="15.6" x14ac:dyDescent="0.3">
      <c r="A12" s="5" t="s">
        <v>34</v>
      </c>
      <c r="B12" s="7">
        <v>98.449648721228698</v>
      </c>
    </row>
    <row r="13" spans="1:14" ht="15.6" x14ac:dyDescent="0.3">
      <c r="A13" s="5" t="s">
        <v>27</v>
      </c>
      <c r="B13" s="7">
        <v>0.5</v>
      </c>
    </row>
    <row r="14" spans="1:14" ht="15.6" x14ac:dyDescent="0.3">
      <c r="A14" s="5" t="s">
        <v>30</v>
      </c>
      <c r="B14" s="7">
        <v>189.43622200584201</v>
      </c>
    </row>
    <row r="15" spans="1:14" ht="15.6" x14ac:dyDescent="0.3">
      <c r="A15" s="5" t="s">
        <v>35</v>
      </c>
      <c r="B15" s="7">
        <v>168.57835382025101</v>
      </c>
    </row>
    <row r="16" spans="1:14" ht="16.2" thickBot="1" x14ac:dyDescent="0.35">
      <c r="A16" s="1"/>
      <c r="B16" s="7"/>
      <c r="C16" s="6"/>
      <c r="D16" s="7"/>
      <c r="E16" s="7"/>
      <c r="F16" s="7"/>
      <c r="G16" s="7"/>
      <c r="H16" s="7"/>
      <c r="I16" s="7"/>
      <c r="J16" s="7"/>
      <c r="K16" s="7"/>
      <c r="M16" s="10" t="s">
        <v>28</v>
      </c>
      <c r="N16" s="4"/>
    </row>
    <row r="17" spans="1:15" ht="16.2" thickBot="1" x14ac:dyDescent="0.35">
      <c r="A17" s="5" t="s">
        <v>26</v>
      </c>
      <c r="B17" s="21">
        <v>26.775387432633963</v>
      </c>
      <c r="C17" s="22">
        <v>122.06848887232472</v>
      </c>
      <c r="D17" s="22">
        <v>53.312270003104032</v>
      </c>
      <c r="E17" s="22">
        <v>35.369071121994921</v>
      </c>
      <c r="F17" s="22">
        <v>29.713311357190278</v>
      </c>
      <c r="G17" s="22">
        <v>14.388033119189719</v>
      </c>
      <c r="H17" s="22">
        <v>17.625145660537967</v>
      </c>
      <c r="I17" s="22">
        <v>6.6558878217623754</v>
      </c>
      <c r="J17" s="22">
        <v>15.688703043903256</v>
      </c>
      <c r="K17" s="23">
        <v>22.403701567358784</v>
      </c>
      <c r="M17" s="9">
        <f>SUM(B17:K17)</f>
        <v>344</v>
      </c>
      <c r="N17" s="11"/>
      <c r="O17" s="12"/>
    </row>
    <row r="18" spans="1:15" x14ac:dyDescent="0.25">
      <c r="A18" s="1"/>
      <c r="B18" s="7"/>
      <c r="C18" s="7"/>
      <c r="D18" s="7"/>
      <c r="E18" s="7"/>
      <c r="F18" s="7"/>
      <c r="G18" s="7"/>
      <c r="H18" s="7"/>
      <c r="I18" s="7"/>
      <c r="J18" s="7"/>
      <c r="K18" s="7"/>
      <c r="M18" s="7"/>
      <c r="N18" s="11"/>
      <c r="O18" s="12"/>
    </row>
    <row r="19" spans="1:15" ht="15.6" x14ac:dyDescent="0.3">
      <c r="A19" s="5" t="s">
        <v>25</v>
      </c>
      <c r="B19" s="15">
        <f>B17/SUM($B$17:$K$17)</f>
        <v>7.7835428583238261E-2</v>
      </c>
      <c r="C19" s="16">
        <f t="shared" ref="C19:J19" si="5">C17/SUM($B$17:$K$17)</f>
        <v>0.35485025834978118</v>
      </c>
      <c r="D19" s="16">
        <f t="shared" si="5"/>
        <v>0.15497752907879078</v>
      </c>
      <c r="E19" s="16">
        <f t="shared" si="5"/>
        <v>0.10281706721510152</v>
      </c>
      <c r="F19" s="16">
        <f t="shared" si="5"/>
        <v>8.6375905108111273E-2</v>
      </c>
      <c r="G19" s="16">
        <f t="shared" si="5"/>
        <v>4.182567767206314E-2</v>
      </c>
      <c r="H19" s="16">
        <f t="shared" si="5"/>
        <v>5.1235888548075488E-2</v>
      </c>
      <c r="I19" s="16">
        <f t="shared" si="5"/>
        <v>1.9348511109774348E-2</v>
      </c>
      <c r="J19" s="16">
        <f t="shared" si="5"/>
        <v>4.5606694895067607E-2</v>
      </c>
      <c r="K19" s="17">
        <f>K17/SUM($B$17:$K$17)</f>
        <v>6.5127039439996467E-2</v>
      </c>
    </row>
    <row r="20" spans="1:15" ht="16.2" thickBot="1" x14ac:dyDescent="0.35">
      <c r="A20" s="5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5" ht="15.6" x14ac:dyDescent="0.3">
      <c r="A21" s="5" t="s">
        <v>29</v>
      </c>
      <c r="B21" s="13">
        <f>SUMPRODUCT(B7:K7,B17:K17)/M17</f>
        <v>64.502021619866454</v>
      </c>
      <c r="C21" s="6"/>
      <c r="D21" s="7"/>
      <c r="E21" s="14"/>
      <c r="F21" s="14"/>
      <c r="G21" s="14"/>
      <c r="H21" s="14"/>
      <c r="I21" s="14"/>
      <c r="J21" s="14"/>
      <c r="K21" s="14"/>
    </row>
    <row r="22" spans="1:15" ht="16.2" thickBot="1" x14ac:dyDescent="0.35">
      <c r="A22" s="5" t="s">
        <v>30</v>
      </c>
      <c r="B22" s="29">
        <f>SUMPRODUCT(B6:K6,B17:K17)/M17</f>
        <v>358.01457624695229</v>
      </c>
      <c r="C22" s="6" t="s">
        <v>0</v>
      </c>
      <c r="D22" s="7">
        <f>B14+B15</f>
        <v>358.01457582609305</v>
      </c>
      <c r="E22" s="7"/>
      <c r="F22" s="7"/>
      <c r="G22" s="7"/>
      <c r="H22" s="7"/>
      <c r="I22" s="7"/>
      <c r="J22" s="7"/>
      <c r="K22" s="7"/>
    </row>
    <row r="23" spans="1:15" x14ac:dyDescent="0.25">
      <c r="A23" s="1"/>
      <c r="B23" s="7"/>
      <c r="C23" s="7"/>
      <c r="D23" s="7"/>
      <c r="E23" s="7"/>
      <c r="F23" s="7"/>
      <c r="G23" s="7"/>
      <c r="H23" s="7"/>
      <c r="I23" s="7"/>
      <c r="J23" s="7"/>
      <c r="K23" s="7"/>
    </row>
    <row r="26" spans="1:15" x14ac:dyDescent="0.25">
      <c r="L26" s="3"/>
    </row>
    <row r="27" spans="1:15" x14ac:dyDescent="0.25">
      <c r="L27" s="3"/>
    </row>
    <row r="29" spans="1:15" x14ac:dyDescent="0.25">
      <c r="A29" s="1"/>
    </row>
    <row r="30" spans="1:15" x14ac:dyDescent="0.25">
      <c r="A30" s="1"/>
    </row>
  </sheetData>
  <printOptions headings="1" gridLinesSet="0"/>
  <pageMargins left="0" right="0" top="0" bottom="0" header="0.5" footer="0.5"/>
  <pageSetup orientation="portrait" horizontalDpi="4294967292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0C87-6A90-4795-B4E1-2629226DF2E4}">
  <dimension ref="A1:O30"/>
  <sheetViews>
    <sheetView showGridLines="0" workbookViewId="0"/>
  </sheetViews>
  <sheetFormatPr defaultColWidth="10.90625" defaultRowHeight="15" x14ac:dyDescent="0.25"/>
  <cols>
    <col min="1" max="1" width="38.08984375" style="2" customWidth="1"/>
    <col min="2" max="11" width="8.81640625" style="4" customWidth="1"/>
    <col min="12" max="16384" width="10.90625" style="2"/>
  </cols>
  <sheetData>
    <row r="1" spans="1:14" ht="15.6" x14ac:dyDescent="0.3">
      <c r="A1" s="5" t="s">
        <v>1</v>
      </c>
    </row>
    <row r="2" spans="1:14" ht="15.6" x14ac:dyDescent="0.3">
      <c r="A2" s="5" t="s">
        <v>33</v>
      </c>
    </row>
    <row r="3" spans="1:14" x14ac:dyDescent="0.25">
      <c r="A3" s="1"/>
    </row>
    <row r="4" spans="1:14" ht="15.6" x14ac:dyDescent="0.3">
      <c r="A4" s="5" t="s">
        <v>20</v>
      </c>
      <c r="B4" s="18">
        <v>1</v>
      </c>
      <c r="C4" s="18">
        <v>2</v>
      </c>
      <c r="D4" s="18">
        <v>3</v>
      </c>
      <c r="E4" s="18">
        <v>4</v>
      </c>
      <c r="F4" s="18">
        <v>5</v>
      </c>
      <c r="G4" s="18">
        <v>6</v>
      </c>
      <c r="H4" s="18">
        <v>7</v>
      </c>
      <c r="I4" s="18">
        <v>8</v>
      </c>
      <c r="J4" s="18">
        <v>9</v>
      </c>
      <c r="K4" s="18">
        <v>10</v>
      </c>
      <c r="M4" s="8"/>
    </row>
    <row r="5" spans="1:14" ht="16.2" thickBot="1" x14ac:dyDescent="0.35">
      <c r="A5" s="5" t="s">
        <v>24</v>
      </c>
      <c r="B5" s="19" t="s">
        <v>7</v>
      </c>
      <c r="C5" s="20" t="s">
        <v>8</v>
      </c>
      <c r="D5" s="19" t="s">
        <v>9</v>
      </c>
      <c r="E5" s="20" t="s">
        <v>10</v>
      </c>
      <c r="F5" s="19" t="s">
        <v>11</v>
      </c>
      <c r="G5" s="20" t="s">
        <v>12</v>
      </c>
      <c r="H5" s="19" t="s">
        <v>13</v>
      </c>
      <c r="I5" s="20" t="s">
        <v>14</v>
      </c>
      <c r="J5" s="19" t="s">
        <v>15</v>
      </c>
      <c r="K5" s="20" t="s">
        <v>16</v>
      </c>
      <c r="M5" s="8" t="s">
        <v>37</v>
      </c>
    </row>
    <row r="6" spans="1:14" ht="16.2" thickBot="1" x14ac:dyDescent="0.35">
      <c r="A6" s="5" t="s">
        <v>22</v>
      </c>
      <c r="B6" s="25">
        <v>22.319703000000001</v>
      </c>
      <c r="C6" s="26">
        <v>77.381817999999996</v>
      </c>
      <c r="D6" s="25">
        <v>115.511551</v>
      </c>
      <c r="E6" s="26">
        <v>171.378378</v>
      </c>
      <c r="F6" s="25">
        <v>216.43478300000001</v>
      </c>
      <c r="G6" s="26">
        <v>269.96951200000001</v>
      </c>
      <c r="H6" s="25">
        <v>335.65517199999999</v>
      </c>
      <c r="I6" s="26">
        <v>435.64102600000001</v>
      </c>
      <c r="J6" s="25">
        <v>683.88235299999997</v>
      </c>
      <c r="K6" s="26">
        <v>3170.625</v>
      </c>
      <c r="M6" s="27">
        <f>SUMPRODUCT(B6:K6,B17:K17)*B13</f>
        <v>18695.569089292527</v>
      </c>
    </row>
    <row r="7" spans="1:14" ht="15.6" x14ac:dyDescent="0.3">
      <c r="A7" s="5" t="s">
        <v>21</v>
      </c>
      <c r="B7" s="19">
        <v>49.589744000000003</v>
      </c>
      <c r="C7" s="20">
        <v>65.534246999999993</v>
      </c>
      <c r="D7" s="19">
        <v>118.881579</v>
      </c>
      <c r="E7" s="20">
        <v>124.977778</v>
      </c>
      <c r="F7" s="19">
        <v>136.121951</v>
      </c>
      <c r="G7" s="20">
        <v>128.05263199999999</v>
      </c>
      <c r="H7" s="19">
        <v>151.1</v>
      </c>
      <c r="I7" s="20">
        <v>165.75</v>
      </c>
      <c r="J7" s="19">
        <v>150.055556</v>
      </c>
      <c r="K7" s="20">
        <v>254</v>
      </c>
    </row>
    <row r="8" spans="1:14" ht="15.6" x14ac:dyDescent="0.3">
      <c r="A8" s="5" t="s">
        <v>31</v>
      </c>
      <c r="B8" s="19">
        <v>0.11239200000000001</v>
      </c>
      <c r="C8" s="20">
        <v>0.21037500000000001</v>
      </c>
      <c r="D8" s="19">
        <v>0.21901999999999999</v>
      </c>
      <c r="E8" s="20">
        <v>0.12968299999999999</v>
      </c>
      <c r="F8" s="19">
        <v>0.118156</v>
      </c>
      <c r="G8" s="20">
        <v>5.4754999999999998E-2</v>
      </c>
      <c r="H8" s="19">
        <v>5.7637000000000001E-2</v>
      </c>
      <c r="I8" s="20">
        <v>3.4582000000000002E-2</v>
      </c>
      <c r="J8" s="19">
        <v>5.1873000000000002E-2</v>
      </c>
      <c r="K8" s="20">
        <v>1.1527000000000001E-2</v>
      </c>
    </row>
    <row r="9" spans="1:14" ht="15.6" x14ac:dyDescent="0.3">
      <c r="A9" s="5" t="s">
        <v>23</v>
      </c>
      <c r="B9" s="19">
        <f>($B$11-$B$12)*B8</f>
        <v>10.997833296370365</v>
      </c>
      <c r="C9" s="19">
        <f t="shared" ref="C9:E9" si="0">($B$11-$B$12)*C8</f>
        <v>20.585710546337065</v>
      </c>
      <c r="D9" s="19">
        <f t="shared" si="0"/>
        <v>21.431645033196641</v>
      </c>
      <c r="E9" s="19">
        <f t="shared" si="0"/>
        <v>12.689800122546069</v>
      </c>
      <c r="F9" s="19">
        <f>($B$11-$B$12)*F8</f>
        <v>11.561854855914447</v>
      </c>
      <c r="G9" s="19">
        <f t="shared" ref="G9:I9" si="1">($B$11-$B$12)*G8</f>
        <v>5.3579112582991604</v>
      </c>
      <c r="H9" s="19">
        <f t="shared" si="1"/>
        <v>5.6399220380712025</v>
      </c>
      <c r="I9" s="19">
        <f t="shared" si="1"/>
        <v>3.3839336523514123</v>
      </c>
      <c r="J9" s="19">
        <f>($B$11-$B$12)*J8</f>
        <v>5.0759004785271182</v>
      </c>
      <c r="K9" s="19">
        <f t="shared" ref="K9" si="2">($B$11-$B$12)*K8</f>
        <v>1.1279452666316214</v>
      </c>
    </row>
    <row r="10" spans="1:14" ht="15.6" x14ac:dyDescent="0.3">
      <c r="A10" s="5"/>
    </row>
    <row r="11" spans="1:14" ht="15.6" x14ac:dyDescent="0.3">
      <c r="A11" s="5" t="s">
        <v>28</v>
      </c>
      <c r="B11" s="24">
        <v>116</v>
      </c>
    </row>
    <row r="12" spans="1:14" ht="15.6" x14ac:dyDescent="0.3">
      <c r="A12" s="5" t="s">
        <v>34</v>
      </c>
      <c r="B12" s="7">
        <v>18.147543451754899</v>
      </c>
    </row>
    <row r="13" spans="1:14" ht="15.6" x14ac:dyDescent="0.3">
      <c r="A13" s="5" t="s">
        <v>27</v>
      </c>
      <c r="B13" s="7">
        <v>0.5</v>
      </c>
    </row>
    <row r="14" spans="1:14" ht="15.6" x14ac:dyDescent="0.3">
      <c r="A14" s="5" t="s">
        <v>30</v>
      </c>
      <c r="B14" s="28">
        <v>173.48387096774101</v>
      </c>
    </row>
    <row r="15" spans="1:14" ht="15.6" x14ac:dyDescent="0.3">
      <c r="A15" s="5" t="s">
        <v>35</v>
      </c>
      <c r="B15" s="28">
        <v>148.853512291252</v>
      </c>
    </row>
    <row r="16" spans="1:14" ht="16.2" thickBot="1" x14ac:dyDescent="0.35">
      <c r="A16" s="1"/>
      <c r="B16" s="7"/>
      <c r="C16" s="6"/>
      <c r="D16" s="7"/>
      <c r="E16" s="7"/>
      <c r="F16" s="7"/>
      <c r="G16" s="7"/>
      <c r="H16" s="7"/>
      <c r="I16" s="7"/>
      <c r="J16" s="7"/>
      <c r="K16" s="7"/>
      <c r="M16" s="10" t="s">
        <v>28</v>
      </c>
      <c r="N16" s="4"/>
    </row>
    <row r="17" spans="1:15" ht="16.2" thickBot="1" x14ac:dyDescent="0.35">
      <c r="A17" s="5" t="s">
        <v>26</v>
      </c>
      <c r="B17" s="21">
        <v>11.118983932290616</v>
      </c>
      <c r="C17" s="22">
        <v>20.585710546337069</v>
      </c>
      <c r="D17" s="22">
        <v>21.431645033196641</v>
      </c>
      <c r="E17" s="22">
        <v>12.689800122546069</v>
      </c>
      <c r="F17" s="22">
        <v>11.561854855914447</v>
      </c>
      <c r="G17" s="22">
        <v>10.368775558476523</v>
      </c>
      <c r="H17" s="22">
        <v>9.9001536926380336</v>
      </c>
      <c r="I17" s="22">
        <v>5.8514834926146317</v>
      </c>
      <c r="J17" s="22">
        <v>7.9945282381659171</v>
      </c>
      <c r="K17" s="23">
        <v>4.4970642893287307</v>
      </c>
      <c r="M17" s="9">
        <f>SUM(B17:K17)</f>
        <v>115.99999976150869</v>
      </c>
      <c r="N17" s="11"/>
      <c r="O17" s="12"/>
    </row>
    <row r="18" spans="1:15" x14ac:dyDescent="0.25">
      <c r="A18" s="1"/>
      <c r="B18" s="7"/>
      <c r="C18" s="7"/>
      <c r="D18" s="7"/>
      <c r="E18" s="7"/>
      <c r="F18" s="7"/>
      <c r="G18" s="7"/>
      <c r="H18" s="7"/>
      <c r="I18" s="7"/>
      <c r="J18" s="7"/>
      <c r="K18" s="7"/>
      <c r="M18" s="7"/>
      <c r="N18" s="11"/>
      <c r="O18" s="12"/>
    </row>
    <row r="19" spans="1:15" ht="15.6" x14ac:dyDescent="0.3">
      <c r="A19" s="5" t="s">
        <v>25</v>
      </c>
      <c r="B19" s="15">
        <f>B17/SUM($B$17:$K$17)</f>
        <v>9.5853309958196534E-2</v>
      </c>
      <c r="C19" s="16">
        <f t="shared" ref="C19:J19" si="3">C17/SUM($B$17:$K$17)</f>
        <v>0.17746302231603842</v>
      </c>
      <c r="D19" s="16">
        <f t="shared" si="3"/>
        <v>0.1847555610108555</v>
      </c>
      <c r="E19" s="16">
        <f t="shared" si="3"/>
        <v>0.10939482886754988</v>
      </c>
      <c r="F19" s="16">
        <f t="shared" si="3"/>
        <v>9.9671162755906498E-2</v>
      </c>
      <c r="G19" s="16">
        <f t="shared" si="3"/>
        <v>8.9385996377537122E-2</v>
      </c>
      <c r="H19" s="16">
        <f t="shared" si="3"/>
        <v>8.5346152698209915E-2</v>
      </c>
      <c r="I19" s="16">
        <f t="shared" si="3"/>
        <v>5.0443823315905564E-2</v>
      </c>
      <c r="J19" s="16">
        <f t="shared" si="3"/>
        <v>6.8918347022434004E-2</v>
      </c>
      <c r="K19" s="17">
        <f>K17/SUM($B$17:$K$17)</f>
        <v>3.876779567736649E-2</v>
      </c>
    </row>
    <row r="20" spans="1:15" ht="16.2" thickBot="1" x14ac:dyDescent="0.35">
      <c r="A20" s="5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5" ht="15.6" x14ac:dyDescent="0.3">
      <c r="A21" s="5" t="s">
        <v>29</v>
      </c>
      <c r="B21" s="13">
        <f>SUMPRODUCT(B7:K7,B17:K17)/M17</f>
        <v>118.4782157020362</v>
      </c>
      <c r="C21" s="6"/>
      <c r="D21" s="7"/>
      <c r="E21" s="14"/>
      <c r="F21" s="14"/>
      <c r="G21" s="14"/>
      <c r="H21" s="14"/>
      <c r="I21" s="14"/>
      <c r="J21" s="14"/>
      <c r="K21" s="14"/>
    </row>
    <row r="22" spans="1:15" ht="16.2" thickBot="1" x14ac:dyDescent="0.35">
      <c r="A22" s="5" t="s">
        <v>30</v>
      </c>
      <c r="B22" s="29">
        <f>SUMPRODUCT(B6:K6,B17:K17)/M17</f>
        <v>322.3373987539631</v>
      </c>
      <c r="C22" s="6" t="s">
        <v>0</v>
      </c>
      <c r="D22" s="7">
        <f>B14+B15</f>
        <v>322.33738325899299</v>
      </c>
      <c r="E22" s="7"/>
      <c r="F22" s="7"/>
      <c r="G22" s="7"/>
      <c r="H22" s="7"/>
      <c r="I22" s="7"/>
      <c r="J22" s="7"/>
      <c r="K22" s="7"/>
    </row>
    <row r="23" spans="1:15" x14ac:dyDescent="0.25">
      <c r="A23" s="1"/>
      <c r="B23" s="7"/>
      <c r="C23" s="7"/>
      <c r="D23" s="7"/>
      <c r="E23" s="7"/>
      <c r="F23" s="7"/>
      <c r="G23" s="7"/>
      <c r="H23" s="7"/>
      <c r="I23" s="7"/>
      <c r="J23" s="7"/>
      <c r="K23" s="7"/>
    </row>
    <row r="26" spans="1:15" x14ac:dyDescent="0.25">
      <c r="L26" s="3"/>
    </row>
    <row r="27" spans="1:15" x14ac:dyDescent="0.25">
      <c r="L27" s="3"/>
    </row>
    <row r="29" spans="1:15" x14ac:dyDescent="0.25">
      <c r="A29" s="1"/>
    </row>
    <row r="30" spans="1:15" x14ac:dyDescent="0.25">
      <c r="A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3F73-3C66-4F7E-BE8F-77333DFA1AFA}">
  <dimension ref="A1:I38"/>
  <sheetViews>
    <sheetView workbookViewId="0">
      <selection activeCell="C1" sqref="C1"/>
    </sheetView>
  </sheetViews>
  <sheetFormatPr defaultRowHeight="15.6" x14ac:dyDescent="0.3"/>
  <cols>
    <col min="1" max="1" width="13.6328125" customWidth="1"/>
  </cols>
  <sheetData>
    <row r="1" spans="1:9" x14ac:dyDescent="0.3">
      <c r="A1" t="s">
        <v>38</v>
      </c>
    </row>
    <row r="2" spans="1:9" x14ac:dyDescent="0.3">
      <c r="A2" t="s">
        <v>45</v>
      </c>
      <c r="B2" t="s">
        <v>2</v>
      </c>
      <c r="C2" t="s">
        <v>3</v>
      </c>
      <c r="D2" t="s">
        <v>4</v>
      </c>
      <c r="E2" t="s">
        <v>5</v>
      </c>
      <c r="F2" t="s">
        <v>17</v>
      </c>
      <c r="G2" t="s">
        <v>18</v>
      </c>
      <c r="H2" t="s">
        <v>19</v>
      </c>
      <c r="I2" t="s">
        <v>6</v>
      </c>
    </row>
    <row r="3" spans="1:9" x14ac:dyDescent="0.3">
      <c r="A3" t="s">
        <v>7</v>
      </c>
      <c r="B3">
        <v>39</v>
      </c>
      <c r="C3">
        <v>22.256409999999999</v>
      </c>
      <c r="D3">
        <v>7.4258369999999996</v>
      </c>
      <c r="E3">
        <v>8</v>
      </c>
      <c r="F3">
        <v>20</v>
      </c>
      <c r="G3">
        <v>20</v>
      </c>
      <c r="H3">
        <v>20</v>
      </c>
      <c r="I3">
        <v>45</v>
      </c>
    </row>
    <row r="4" spans="1:9" x14ac:dyDescent="0.3">
      <c r="A4" t="s">
        <v>8</v>
      </c>
      <c r="B4">
        <v>73</v>
      </c>
      <c r="C4">
        <v>76.917807999999994</v>
      </c>
      <c r="D4">
        <v>12.682833</v>
      </c>
      <c r="E4">
        <v>50</v>
      </c>
      <c r="F4">
        <v>70</v>
      </c>
      <c r="G4">
        <v>80</v>
      </c>
      <c r="H4">
        <v>90</v>
      </c>
      <c r="I4">
        <v>95</v>
      </c>
    </row>
    <row r="5" spans="1:9" x14ac:dyDescent="0.3">
      <c r="A5" t="s">
        <v>9</v>
      </c>
      <c r="B5">
        <v>76</v>
      </c>
      <c r="C5">
        <v>113.684211</v>
      </c>
      <c r="D5">
        <v>12.76371</v>
      </c>
      <c r="E5">
        <v>100</v>
      </c>
      <c r="F5">
        <v>100</v>
      </c>
      <c r="G5">
        <v>110</v>
      </c>
      <c r="H5">
        <v>120</v>
      </c>
      <c r="I5">
        <v>145</v>
      </c>
    </row>
    <row r="6" spans="1:9" x14ac:dyDescent="0.3">
      <c r="A6" t="s">
        <v>10</v>
      </c>
      <c r="B6">
        <v>45</v>
      </c>
      <c r="C6">
        <v>170.22222199999999</v>
      </c>
      <c r="D6">
        <v>15.409395999999999</v>
      </c>
      <c r="E6">
        <v>150</v>
      </c>
      <c r="F6">
        <v>155</v>
      </c>
      <c r="G6">
        <v>170</v>
      </c>
      <c r="H6">
        <v>185</v>
      </c>
      <c r="I6">
        <v>195</v>
      </c>
    </row>
    <row r="7" spans="1:9" x14ac:dyDescent="0.3">
      <c r="A7" t="s">
        <v>11</v>
      </c>
      <c r="B7">
        <v>41</v>
      </c>
      <c r="C7">
        <v>214.14634100000001</v>
      </c>
      <c r="D7">
        <v>12.985685999999999</v>
      </c>
      <c r="E7">
        <v>200</v>
      </c>
      <c r="F7">
        <v>200</v>
      </c>
      <c r="G7">
        <v>210</v>
      </c>
      <c r="H7">
        <v>220</v>
      </c>
      <c r="I7">
        <v>245</v>
      </c>
    </row>
    <row r="8" spans="1:9" x14ac:dyDescent="0.3">
      <c r="A8" t="s">
        <v>12</v>
      </c>
      <c r="B8">
        <v>19</v>
      </c>
      <c r="C8">
        <v>272.89473700000002</v>
      </c>
      <c r="D8">
        <v>17.584382999999999</v>
      </c>
      <c r="E8">
        <v>250</v>
      </c>
      <c r="F8">
        <v>252.5</v>
      </c>
      <c r="G8">
        <v>275</v>
      </c>
      <c r="H8">
        <v>287.5</v>
      </c>
      <c r="I8">
        <v>295</v>
      </c>
    </row>
    <row r="9" spans="1:9" x14ac:dyDescent="0.3">
      <c r="A9" t="s">
        <v>13</v>
      </c>
      <c r="B9">
        <v>20</v>
      </c>
      <c r="C9">
        <v>338.75</v>
      </c>
      <c r="D9">
        <v>30.602502000000001</v>
      </c>
      <c r="E9">
        <v>300</v>
      </c>
      <c r="F9">
        <v>315</v>
      </c>
      <c r="G9">
        <v>330</v>
      </c>
      <c r="H9">
        <v>355</v>
      </c>
      <c r="I9">
        <v>395</v>
      </c>
    </row>
    <row r="10" spans="1:9" x14ac:dyDescent="0.3">
      <c r="A10" t="s">
        <v>14</v>
      </c>
      <c r="B10">
        <v>12</v>
      </c>
      <c r="C10">
        <v>429.58333299999998</v>
      </c>
      <c r="D10">
        <v>24.444588</v>
      </c>
      <c r="E10">
        <v>400</v>
      </c>
      <c r="F10">
        <v>408.75</v>
      </c>
      <c r="G10">
        <v>427.5</v>
      </c>
      <c r="H10">
        <v>442.5</v>
      </c>
      <c r="I10">
        <v>475</v>
      </c>
    </row>
    <row r="11" spans="1:9" x14ac:dyDescent="0.3">
      <c r="A11" t="s">
        <v>15</v>
      </c>
      <c r="B11">
        <v>18</v>
      </c>
      <c r="C11">
        <v>638.88888899999995</v>
      </c>
      <c r="D11">
        <v>104.368628</v>
      </c>
      <c r="E11">
        <v>500</v>
      </c>
      <c r="F11">
        <v>532.5</v>
      </c>
      <c r="G11">
        <v>640</v>
      </c>
      <c r="H11">
        <v>720</v>
      </c>
      <c r="I11">
        <v>820</v>
      </c>
    </row>
    <row r="12" spans="1:9" x14ac:dyDescent="0.3">
      <c r="A12" t="s">
        <v>16</v>
      </c>
      <c r="B12">
        <v>4</v>
      </c>
      <c r="C12">
        <v>2683.75</v>
      </c>
      <c r="D12">
        <v>2184.6867619999998</v>
      </c>
      <c r="E12">
        <v>1020</v>
      </c>
      <c r="F12">
        <v>1155</v>
      </c>
      <c r="G12">
        <v>1987.5</v>
      </c>
      <c r="H12">
        <v>3516.25</v>
      </c>
      <c r="I12">
        <v>5740</v>
      </c>
    </row>
    <row r="14" spans="1:9" x14ac:dyDescent="0.3">
      <c r="A14" t="s">
        <v>39</v>
      </c>
    </row>
    <row r="15" spans="1:9" x14ac:dyDescent="0.3">
      <c r="A15" t="s">
        <v>45</v>
      </c>
      <c r="B15" t="s">
        <v>2</v>
      </c>
      <c r="C15" t="s">
        <v>3</v>
      </c>
      <c r="D15" t="s">
        <v>4</v>
      </c>
      <c r="E15" t="s">
        <v>5</v>
      </c>
      <c r="F15" t="s">
        <v>17</v>
      </c>
      <c r="G15" t="s">
        <v>18</v>
      </c>
      <c r="H15" t="s">
        <v>19</v>
      </c>
      <c r="I15" t="s">
        <v>6</v>
      </c>
    </row>
    <row r="16" spans="1:9" x14ac:dyDescent="0.3">
      <c r="A16" t="s">
        <v>7</v>
      </c>
      <c r="B16">
        <v>106</v>
      </c>
      <c r="C16">
        <v>21.471698</v>
      </c>
      <c r="D16">
        <v>5.3080489999999996</v>
      </c>
      <c r="E16">
        <v>8</v>
      </c>
      <c r="F16">
        <v>20</v>
      </c>
      <c r="G16">
        <v>20</v>
      </c>
      <c r="H16">
        <v>20</v>
      </c>
      <c r="I16">
        <v>40</v>
      </c>
    </row>
    <row r="17" spans="1:9" x14ac:dyDescent="0.3">
      <c r="A17" t="s">
        <v>8</v>
      </c>
      <c r="B17">
        <v>199</v>
      </c>
      <c r="C17">
        <v>77.185929999999999</v>
      </c>
      <c r="D17">
        <v>12.180071999999999</v>
      </c>
      <c r="E17">
        <v>50</v>
      </c>
      <c r="F17">
        <v>70</v>
      </c>
      <c r="G17">
        <v>80</v>
      </c>
      <c r="H17">
        <v>90</v>
      </c>
      <c r="I17">
        <v>95</v>
      </c>
    </row>
    <row r="18" spans="1:9" x14ac:dyDescent="0.3">
      <c r="A18" t="s">
        <v>9</v>
      </c>
      <c r="B18">
        <v>224</v>
      </c>
      <c r="C18">
        <v>114.17410700000001</v>
      </c>
      <c r="D18">
        <v>13.800663999999999</v>
      </c>
      <c r="E18">
        <v>100</v>
      </c>
      <c r="F18">
        <v>100</v>
      </c>
      <c r="G18">
        <v>110</v>
      </c>
      <c r="H18">
        <v>120</v>
      </c>
      <c r="I18">
        <v>145</v>
      </c>
    </row>
    <row r="19" spans="1:9" x14ac:dyDescent="0.3">
      <c r="A19" t="s">
        <v>10</v>
      </c>
      <c r="B19">
        <v>148</v>
      </c>
      <c r="C19">
        <v>172.77027000000001</v>
      </c>
      <c r="D19">
        <v>14.036925999999999</v>
      </c>
      <c r="E19">
        <v>150</v>
      </c>
      <c r="F19">
        <v>160</v>
      </c>
      <c r="G19">
        <v>170</v>
      </c>
      <c r="H19">
        <v>185</v>
      </c>
      <c r="I19">
        <v>195</v>
      </c>
    </row>
    <row r="20" spans="1:9" x14ac:dyDescent="0.3">
      <c r="A20" t="s">
        <v>11</v>
      </c>
      <c r="B20">
        <v>125</v>
      </c>
      <c r="C20">
        <v>217.64</v>
      </c>
      <c r="D20">
        <v>13.83334</v>
      </c>
      <c r="E20">
        <v>200</v>
      </c>
      <c r="F20">
        <v>210</v>
      </c>
      <c r="G20">
        <v>215</v>
      </c>
      <c r="H20">
        <v>230</v>
      </c>
      <c r="I20">
        <v>245</v>
      </c>
    </row>
    <row r="21" spans="1:9" x14ac:dyDescent="0.3">
      <c r="A21" t="s">
        <v>12</v>
      </c>
      <c r="B21">
        <v>60</v>
      </c>
      <c r="C21">
        <v>269.5</v>
      </c>
      <c r="D21">
        <v>13.982435000000001</v>
      </c>
      <c r="E21">
        <v>250</v>
      </c>
      <c r="F21">
        <v>260</v>
      </c>
      <c r="G21">
        <v>270</v>
      </c>
      <c r="H21">
        <v>280</v>
      </c>
      <c r="I21">
        <v>295</v>
      </c>
    </row>
    <row r="22" spans="1:9" x14ac:dyDescent="0.3">
      <c r="A22" t="s">
        <v>13</v>
      </c>
      <c r="B22">
        <v>69</v>
      </c>
      <c r="C22">
        <v>335.797101</v>
      </c>
      <c r="D22">
        <v>26.659939000000001</v>
      </c>
      <c r="E22">
        <v>300</v>
      </c>
      <c r="F22">
        <v>310</v>
      </c>
      <c r="G22">
        <v>330</v>
      </c>
      <c r="H22">
        <v>355</v>
      </c>
      <c r="I22">
        <v>390</v>
      </c>
    </row>
    <row r="23" spans="1:9" x14ac:dyDescent="0.3">
      <c r="A23" t="s">
        <v>14</v>
      </c>
      <c r="B23">
        <v>28</v>
      </c>
      <c r="C23">
        <v>434.28571399999998</v>
      </c>
      <c r="D23">
        <v>29.113897999999999</v>
      </c>
      <c r="E23">
        <v>400</v>
      </c>
      <c r="F23">
        <v>405</v>
      </c>
      <c r="G23">
        <v>432.5</v>
      </c>
      <c r="H23">
        <v>452.5</v>
      </c>
      <c r="I23">
        <v>490</v>
      </c>
    </row>
    <row r="24" spans="1:9" x14ac:dyDescent="0.3">
      <c r="A24" t="s">
        <v>15</v>
      </c>
      <c r="B24">
        <v>66</v>
      </c>
      <c r="C24">
        <v>679.16666699999996</v>
      </c>
      <c r="D24">
        <v>118.245453</v>
      </c>
      <c r="E24">
        <v>500</v>
      </c>
      <c r="F24">
        <v>580</v>
      </c>
      <c r="G24">
        <v>660</v>
      </c>
      <c r="H24">
        <v>780</v>
      </c>
      <c r="I24">
        <v>990</v>
      </c>
    </row>
    <row r="25" spans="1:9" x14ac:dyDescent="0.3">
      <c r="A25" t="s">
        <v>16</v>
      </c>
      <c r="B25">
        <v>8</v>
      </c>
      <c r="C25">
        <v>3448.125</v>
      </c>
      <c r="D25">
        <v>2054.011645</v>
      </c>
      <c r="E25">
        <v>1000</v>
      </c>
      <c r="F25">
        <v>1210</v>
      </c>
      <c r="G25">
        <v>4162.5</v>
      </c>
      <c r="H25">
        <v>4737.5</v>
      </c>
      <c r="I25">
        <v>6420</v>
      </c>
    </row>
    <row r="27" spans="1:9" x14ac:dyDescent="0.3">
      <c r="A27" t="s">
        <v>40</v>
      </c>
    </row>
    <row r="28" spans="1:9" x14ac:dyDescent="0.3">
      <c r="A28" t="s">
        <v>45</v>
      </c>
      <c r="B28" t="s">
        <v>2</v>
      </c>
      <c r="C28" t="s">
        <v>3</v>
      </c>
      <c r="D28" t="s">
        <v>4</v>
      </c>
      <c r="E28" t="s">
        <v>5</v>
      </c>
      <c r="F28" t="s">
        <v>17</v>
      </c>
      <c r="G28" t="s">
        <v>18</v>
      </c>
      <c r="H28" t="s">
        <v>19</v>
      </c>
      <c r="I28" t="s">
        <v>6</v>
      </c>
    </row>
    <row r="29" spans="1:9" x14ac:dyDescent="0.3">
      <c r="A29" t="s">
        <v>7</v>
      </c>
      <c r="B29">
        <v>39</v>
      </c>
      <c r="C29">
        <v>22.256409999999999</v>
      </c>
      <c r="D29">
        <v>7.4258369999999996</v>
      </c>
      <c r="E29">
        <v>8</v>
      </c>
      <c r="F29">
        <v>20</v>
      </c>
      <c r="G29">
        <v>20</v>
      </c>
      <c r="H29">
        <v>20</v>
      </c>
      <c r="I29">
        <v>45</v>
      </c>
    </row>
    <row r="30" spans="1:9" x14ac:dyDescent="0.3">
      <c r="A30" t="s">
        <v>8</v>
      </c>
      <c r="B30">
        <v>73</v>
      </c>
      <c r="C30">
        <v>76.917807999999994</v>
      </c>
      <c r="D30">
        <v>12.682833</v>
      </c>
      <c r="E30">
        <v>50</v>
      </c>
      <c r="F30">
        <v>70</v>
      </c>
      <c r="G30">
        <v>80</v>
      </c>
      <c r="H30">
        <v>90</v>
      </c>
      <c r="I30">
        <v>95</v>
      </c>
    </row>
    <row r="31" spans="1:9" x14ac:dyDescent="0.3">
      <c r="A31" t="s">
        <v>9</v>
      </c>
      <c r="B31">
        <v>76</v>
      </c>
      <c r="C31">
        <v>113.684211</v>
      </c>
      <c r="D31">
        <v>12.76371</v>
      </c>
      <c r="E31">
        <v>100</v>
      </c>
      <c r="F31">
        <v>100</v>
      </c>
      <c r="G31">
        <v>110</v>
      </c>
      <c r="H31">
        <v>120</v>
      </c>
      <c r="I31">
        <v>145</v>
      </c>
    </row>
    <row r="32" spans="1:9" x14ac:dyDescent="0.3">
      <c r="A32" t="s">
        <v>10</v>
      </c>
      <c r="B32">
        <v>45</v>
      </c>
      <c r="C32">
        <v>170.22222199999999</v>
      </c>
      <c r="D32">
        <v>15.409395999999999</v>
      </c>
      <c r="E32">
        <v>150</v>
      </c>
      <c r="F32">
        <v>155</v>
      </c>
      <c r="G32">
        <v>170</v>
      </c>
      <c r="H32">
        <v>185</v>
      </c>
      <c r="I32">
        <v>195</v>
      </c>
    </row>
    <row r="33" spans="1:9" x14ac:dyDescent="0.3">
      <c r="A33" t="s">
        <v>11</v>
      </c>
      <c r="B33">
        <v>41</v>
      </c>
      <c r="C33">
        <v>214.14634100000001</v>
      </c>
      <c r="D33">
        <v>12.985685999999999</v>
      </c>
      <c r="E33">
        <v>200</v>
      </c>
      <c r="F33">
        <v>200</v>
      </c>
      <c r="G33">
        <v>210</v>
      </c>
      <c r="H33">
        <v>220</v>
      </c>
      <c r="I33">
        <v>245</v>
      </c>
    </row>
    <row r="34" spans="1:9" x14ac:dyDescent="0.3">
      <c r="A34" t="s">
        <v>12</v>
      </c>
      <c r="B34">
        <v>19</v>
      </c>
      <c r="C34">
        <v>272.89473700000002</v>
      </c>
      <c r="D34">
        <v>17.584382999999999</v>
      </c>
      <c r="E34">
        <v>250</v>
      </c>
      <c r="F34">
        <v>252.5</v>
      </c>
      <c r="G34">
        <v>275</v>
      </c>
      <c r="H34">
        <v>287.5</v>
      </c>
      <c r="I34">
        <v>295</v>
      </c>
    </row>
    <row r="35" spans="1:9" x14ac:dyDescent="0.3">
      <c r="A35" t="s">
        <v>13</v>
      </c>
      <c r="B35">
        <v>20</v>
      </c>
      <c r="C35">
        <v>338.75</v>
      </c>
      <c r="D35">
        <v>30.602502000000001</v>
      </c>
      <c r="E35">
        <v>300</v>
      </c>
      <c r="F35">
        <v>315</v>
      </c>
      <c r="G35">
        <v>330</v>
      </c>
      <c r="H35">
        <v>355</v>
      </c>
      <c r="I35">
        <v>395</v>
      </c>
    </row>
    <row r="36" spans="1:9" x14ac:dyDescent="0.3">
      <c r="A36" t="s">
        <v>14</v>
      </c>
      <c r="B36">
        <v>12</v>
      </c>
      <c r="C36">
        <v>429.58333299999998</v>
      </c>
      <c r="D36">
        <v>24.444588</v>
      </c>
      <c r="E36">
        <v>400</v>
      </c>
      <c r="F36">
        <v>408.75</v>
      </c>
      <c r="G36">
        <v>427.5</v>
      </c>
      <c r="H36">
        <v>442.5</v>
      </c>
      <c r="I36">
        <v>475</v>
      </c>
    </row>
    <row r="37" spans="1:9" x14ac:dyDescent="0.3">
      <c r="A37" t="s">
        <v>15</v>
      </c>
      <c r="B37">
        <v>18</v>
      </c>
      <c r="C37">
        <v>638.88888899999995</v>
      </c>
      <c r="D37">
        <v>104.368628</v>
      </c>
      <c r="E37">
        <v>500</v>
      </c>
      <c r="F37">
        <v>532.5</v>
      </c>
      <c r="G37">
        <v>640</v>
      </c>
      <c r="H37">
        <v>720</v>
      </c>
      <c r="I37">
        <v>820</v>
      </c>
    </row>
    <row r="38" spans="1:9" x14ac:dyDescent="0.3">
      <c r="A38" t="s">
        <v>16</v>
      </c>
      <c r="B38">
        <v>4</v>
      </c>
      <c r="C38">
        <v>2683.75</v>
      </c>
      <c r="D38">
        <v>2184.6867619999998</v>
      </c>
      <c r="E38">
        <v>1020</v>
      </c>
      <c r="F38">
        <v>1155</v>
      </c>
      <c r="G38">
        <v>1987.5</v>
      </c>
      <c r="H38">
        <v>3516.25</v>
      </c>
      <c r="I38">
        <v>5740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2D8D-0631-4725-95C3-847DBD96F4C0}">
  <dimension ref="A1:I38"/>
  <sheetViews>
    <sheetView workbookViewId="0">
      <selection activeCell="J12" sqref="J12"/>
    </sheetView>
  </sheetViews>
  <sheetFormatPr defaultRowHeight="15.6" x14ac:dyDescent="0.3"/>
  <cols>
    <col min="1" max="1" width="13.6328125" customWidth="1"/>
  </cols>
  <sheetData>
    <row r="1" spans="1:9" x14ac:dyDescent="0.3">
      <c r="A1" t="s">
        <v>38</v>
      </c>
    </row>
    <row r="2" spans="1:9" x14ac:dyDescent="0.3">
      <c r="A2" t="s">
        <v>45</v>
      </c>
      <c r="B2" t="s">
        <v>2</v>
      </c>
      <c r="C2" t="s">
        <v>3</v>
      </c>
      <c r="D2" t="s">
        <v>4</v>
      </c>
      <c r="E2" t="s">
        <v>5</v>
      </c>
      <c r="F2" t="s">
        <v>17</v>
      </c>
      <c r="G2" t="s">
        <v>18</v>
      </c>
      <c r="H2" t="s">
        <v>19</v>
      </c>
      <c r="I2" t="s">
        <v>6</v>
      </c>
    </row>
    <row r="3" spans="1:9" x14ac:dyDescent="0.3">
      <c r="A3" t="s">
        <v>7</v>
      </c>
      <c r="B3">
        <v>39</v>
      </c>
      <c r="C3">
        <v>49.589744000000003</v>
      </c>
      <c r="D3">
        <v>24.094898000000001</v>
      </c>
      <c r="E3">
        <v>9</v>
      </c>
      <c r="F3">
        <v>31</v>
      </c>
      <c r="G3">
        <v>50</v>
      </c>
      <c r="H3">
        <v>63.5</v>
      </c>
      <c r="I3">
        <v>101</v>
      </c>
    </row>
    <row r="4" spans="1:9" x14ac:dyDescent="0.3">
      <c r="A4" t="s">
        <v>8</v>
      </c>
      <c r="B4">
        <v>73</v>
      </c>
      <c r="C4">
        <v>65.534246999999993</v>
      </c>
      <c r="D4">
        <v>28.489317</v>
      </c>
      <c r="E4">
        <v>15</v>
      </c>
      <c r="F4">
        <v>44</v>
      </c>
      <c r="G4">
        <v>62</v>
      </c>
      <c r="H4">
        <v>85</v>
      </c>
      <c r="I4">
        <v>124</v>
      </c>
    </row>
    <row r="5" spans="1:9" x14ac:dyDescent="0.3">
      <c r="A5" t="s">
        <v>9</v>
      </c>
      <c r="B5">
        <v>76</v>
      </c>
      <c r="C5">
        <v>118.881579</v>
      </c>
      <c r="D5">
        <v>49.309894999999997</v>
      </c>
      <c r="E5">
        <v>21</v>
      </c>
      <c r="F5">
        <v>93.5</v>
      </c>
      <c r="G5">
        <v>122</v>
      </c>
      <c r="H5">
        <v>151</v>
      </c>
      <c r="I5">
        <v>224</v>
      </c>
    </row>
    <row r="6" spans="1:9" x14ac:dyDescent="0.3">
      <c r="A6" t="s">
        <v>10</v>
      </c>
      <c r="B6">
        <v>45</v>
      </c>
      <c r="C6">
        <v>124.977778</v>
      </c>
      <c r="D6">
        <v>53.213757999999999</v>
      </c>
      <c r="E6">
        <v>42</v>
      </c>
      <c r="F6">
        <v>84</v>
      </c>
      <c r="G6">
        <v>126</v>
      </c>
      <c r="H6">
        <v>155</v>
      </c>
      <c r="I6">
        <v>227</v>
      </c>
    </row>
    <row r="7" spans="1:9" x14ac:dyDescent="0.3">
      <c r="A7" t="s">
        <v>11</v>
      </c>
      <c r="B7">
        <v>41</v>
      </c>
      <c r="C7">
        <v>136.121951</v>
      </c>
      <c r="D7">
        <v>58.947093000000002</v>
      </c>
      <c r="E7">
        <v>47</v>
      </c>
      <c r="F7">
        <v>95</v>
      </c>
      <c r="G7">
        <v>128</v>
      </c>
      <c r="H7">
        <v>183</v>
      </c>
      <c r="I7">
        <v>246</v>
      </c>
    </row>
    <row r="8" spans="1:9" x14ac:dyDescent="0.3">
      <c r="A8" t="s">
        <v>12</v>
      </c>
      <c r="B8">
        <v>19</v>
      </c>
      <c r="C8">
        <v>128.05263199999999</v>
      </c>
      <c r="D8">
        <v>65.069597999999999</v>
      </c>
      <c r="E8">
        <v>29</v>
      </c>
      <c r="F8">
        <v>74</v>
      </c>
      <c r="G8">
        <v>128</v>
      </c>
      <c r="H8">
        <v>165.5</v>
      </c>
      <c r="I8">
        <v>280</v>
      </c>
    </row>
    <row r="9" spans="1:9" x14ac:dyDescent="0.3">
      <c r="A9" t="s">
        <v>13</v>
      </c>
      <c r="B9">
        <v>20</v>
      </c>
      <c r="C9">
        <v>151.1</v>
      </c>
      <c r="D9">
        <v>54.992727000000002</v>
      </c>
      <c r="E9">
        <v>49</v>
      </c>
      <c r="F9">
        <v>121.75</v>
      </c>
      <c r="G9">
        <v>144</v>
      </c>
      <c r="H9">
        <v>171.75</v>
      </c>
      <c r="I9">
        <v>288</v>
      </c>
    </row>
    <row r="10" spans="1:9" x14ac:dyDescent="0.3">
      <c r="A10" t="s">
        <v>14</v>
      </c>
      <c r="B10">
        <v>12</v>
      </c>
      <c r="C10">
        <v>165.75</v>
      </c>
      <c r="D10">
        <v>81.607848000000004</v>
      </c>
      <c r="E10">
        <v>54</v>
      </c>
      <c r="F10">
        <v>104.5</v>
      </c>
      <c r="G10">
        <v>151</v>
      </c>
      <c r="H10">
        <v>223.25</v>
      </c>
      <c r="I10">
        <v>311</v>
      </c>
    </row>
    <row r="11" spans="1:9" x14ac:dyDescent="0.3">
      <c r="A11" t="s">
        <v>15</v>
      </c>
      <c r="B11">
        <v>18</v>
      </c>
      <c r="C11">
        <v>150.055556</v>
      </c>
      <c r="D11">
        <v>52.968882999999998</v>
      </c>
      <c r="E11">
        <v>81</v>
      </c>
      <c r="F11">
        <v>110.25</v>
      </c>
      <c r="G11">
        <v>134</v>
      </c>
      <c r="H11">
        <v>184.75</v>
      </c>
      <c r="I11">
        <v>294</v>
      </c>
    </row>
    <row r="12" spans="1:9" x14ac:dyDescent="0.3">
      <c r="A12" t="s">
        <v>16</v>
      </c>
      <c r="B12">
        <v>4</v>
      </c>
      <c r="C12">
        <v>254</v>
      </c>
      <c r="D12">
        <v>62.182527</v>
      </c>
      <c r="E12">
        <v>176</v>
      </c>
      <c r="F12">
        <v>233</v>
      </c>
      <c r="G12">
        <v>256</v>
      </c>
      <c r="H12">
        <v>277</v>
      </c>
      <c r="I12">
        <v>328</v>
      </c>
    </row>
    <row r="14" spans="1:9" x14ac:dyDescent="0.3">
      <c r="A14" t="s">
        <v>39</v>
      </c>
    </row>
    <row r="15" spans="1:9" x14ac:dyDescent="0.3">
      <c r="A15" t="s">
        <v>45</v>
      </c>
      <c r="B15" t="s">
        <v>2</v>
      </c>
      <c r="C15" t="s">
        <v>3</v>
      </c>
      <c r="D15" t="s">
        <v>4</v>
      </c>
      <c r="E15" t="s">
        <v>5</v>
      </c>
      <c r="F15" t="s">
        <v>17</v>
      </c>
      <c r="G15" t="s">
        <v>18</v>
      </c>
      <c r="H15" t="s">
        <v>19</v>
      </c>
      <c r="I15" t="s">
        <v>6</v>
      </c>
    </row>
    <row r="16" spans="1:9" x14ac:dyDescent="0.3">
      <c r="A16" t="s">
        <v>7</v>
      </c>
      <c r="B16">
        <v>106</v>
      </c>
      <c r="C16">
        <v>28.075472000000001</v>
      </c>
      <c r="D16">
        <v>17.931986999999999</v>
      </c>
      <c r="E16">
        <v>3</v>
      </c>
      <c r="F16">
        <v>14</v>
      </c>
      <c r="G16">
        <v>23</v>
      </c>
      <c r="H16">
        <v>40.75</v>
      </c>
      <c r="I16">
        <v>81</v>
      </c>
    </row>
    <row r="17" spans="1:9" x14ac:dyDescent="0.3">
      <c r="A17" t="s">
        <v>8</v>
      </c>
      <c r="B17">
        <v>199</v>
      </c>
      <c r="C17">
        <v>21.58794</v>
      </c>
      <c r="D17">
        <v>16.773627999999999</v>
      </c>
      <c r="E17">
        <v>1</v>
      </c>
      <c r="F17">
        <v>10</v>
      </c>
      <c r="G17">
        <v>18</v>
      </c>
      <c r="H17">
        <v>26</v>
      </c>
      <c r="I17">
        <v>93</v>
      </c>
    </row>
    <row r="18" spans="1:9" x14ac:dyDescent="0.3">
      <c r="A18" t="s">
        <v>9</v>
      </c>
      <c r="B18">
        <v>224</v>
      </c>
      <c r="C18">
        <v>61.3125</v>
      </c>
      <c r="D18">
        <v>49.967080000000003</v>
      </c>
      <c r="E18">
        <v>1</v>
      </c>
      <c r="F18">
        <v>19</v>
      </c>
      <c r="G18">
        <v>51.5</v>
      </c>
      <c r="H18">
        <v>94</v>
      </c>
      <c r="I18">
        <v>251</v>
      </c>
    </row>
    <row r="19" spans="1:9" x14ac:dyDescent="0.3">
      <c r="A19" t="s">
        <v>10</v>
      </c>
      <c r="B19">
        <v>148</v>
      </c>
      <c r="C19">
        <v>72.486485999999999</v>
      </c>
      <c r="D19">
        <v>51.253602999999998</v>
      </c>
      <c r="E19">
        <v>1</v>
      </c>
      <c r="F19">
        <v>27.75</v>
      </c>
      <c r="G19">
        <v>67</v>
      </c>
      <c r="H19">
        <v>111</v>
      </c>
      <c r="I19">
        <v>210</v>
      </c>
    </row>
    <row r="20" spans="1:9" x14ac:dyDescent="0.3">
      <c r="A20" t="s">
        <v>11</v>
      </c>
      <c r="B20">
        <v>125</v>
      </c>
      <c r="C20">
        <v>86.087999999999994</v>
      </c>
      <c r="D20">
        <v>55.340299000000002</v>
      </c>
      <c r="E20">
        <v>1</v>
      </c>
      <c r="F20">
        <v>47</v>
      </c>
      <c r="G20">
        <v>86</v>
      </c>
      <c r="H20">
        <v>121</v>
      </c>
      <c r="I20">
        <v>254</v>
      </c>
    </row>
    <row r="21" spans="1:9" x14ac:dyDescent="0.3">
      <c r="A21" t="s">
        <v>12</v>
      </c>
      <c r="B21">
        <v>60</v>
      </c>
      <c r="C21">
        <v>72.933333000000005</v>
      </c>
      <c r="D21">
        <v>58.459856000000002</v>
      </c>
      <c r="E21">
        <v>1</v>
      </c>
      <c r="F21">
        <v>30.75</v>
      </c>
      <c r="G21">
        <v>61</v>
      </c>
      <c r="H21">
        <v>98.75</v>
      </c>
      <c r="I21">
        <v>293</v>
      </c>
    </row>
    <row r="22" spans="1:9" x14ac:dyDescent="0.3">
      <c r="A22" t="s">
        <v>13</v>
      </c>
      <c r="B22">
        <v>69</v>
      </c>
      <c r="C22">
        <v>93.420289999999994</v>
      </c>
      <c r="D22">
        <v>56.008508999999997</v>
      </c>
      <c r="E22">
        <v>7</v>
      </c>
      <c r="F22">
        <v>59</v>
      </c>
      <c r="G22">
        <v>91</v>
      </c>
      <c r="H22">
        <v>125</v>
      </c>
      <c r="I22">
        <v>223</v>
      </c>
    </row>
    <row r="23" spans="1:9" x14ac:dyDescent="0.3">
      <c r="A23" t="s">
        <v>14</v>
      </c>
      <c r="B23">
        <v>28</v>
      </c>
      <c r="C23">
        <v>90.214286000000001</v>
      </c>
      <c r="D23">
        <v>64.514343999999994</v>
      </c>
      <c r="E23">
        <v>1</v>
      </c>
      <c r="F23">
        <v>32.75</v>
      </c>
      <c r="G23">
        <v>93.5</v>
      </c>
      <c r="H23">
        <v>137.5</v>
      </c>
      <c r="I23">
        <v>212</v>
      </c>
    </row>
    <row r="24" spans="1:9" x14ac:dyDescent="0.3">
      <c r="A24" t="s">
        <v>15</v>
      </c>
      <c r="B24">
        <v>66</v>
      </c>
      <c r="C24">
        <v>108.106061</v>
      </c>
      <c r="D24">
        <v>66.075976999999995</v>
      </c>
      <c r="E24">
        <v>3</v>
      </c>
      <c r="F24">
        <v>63.5</v>
      </c>
      <c r="G24">
        <v>105.5</v>
      </c>
      <c r="H24">
        <v>146</v>
      </c>
      <c r="I24">
        <v>263</v>
      </c>
    </row>
    <row r="25" spans="1:9" x14ac:dyDescent="0.3">
      <c r="A25" t="s">
        <v>16</v>
      </c>
      <c r="B25">
        <v>8</v>
      </c>
      <c r="C25">
        <v>241.875</v>
      </c>
      <c r="D25">
        <v>73.879124000000004</v>
      </c>
      <c r="E25">
        <v>133</v>
      </c>
      <c r="F25">
        <v>190.25</v>
      </c>
      <c r="G25">
        <v>237</v>
      </c>
      <c r="H25">
        <v>291.75</v>
      </c>
      <c r="I25">
        <v>338</v>
      </c>
    </row>
    <row r="27" spans="1:9" x14ac:dyDescent="0.3">
      <c r="A27" t="s">
        <v>40</v>
      </c>
    </row>
    <row r="28" spans="1:9" x14ac:dyDescent="0.3">
      <c r="A28" t="s">
        <v>45</v>
      </c>
      <c r="B28" t="s">
        <v>2</v>
      </c>
      <c r="C28" t="s">
        <v>3</v>
      </c>
      <c r="D28" t="s">
        <v>4</v>
      </c>
      <c r="E28" t="s">
        <v>5</v>
      </c>
      <c r="F28" t="s">
        <v>17</v>
      </c>
      <c r="G28" t="s">
        <v>18</v>
      </c>
      <c r="H28" t="s">
        <v>19</v>
      </c>
      <c r="I28" t="s">
        <v>6</v>
      </c>
    </row>
    <row r="29" spans="1:9" x14ac:dyDescent="0.3">
      <c r="A29" t="s">
        <v>7</v>
      </c>
      <c r="B29">
        <v>39</v>
      </c>
      <c r="C29">
        <v>49.589744000000003</v>
      </c>
      <c r="D29">
        <v>24.094898000000001</v>
      </c>
      <c r="E29">
        <v>9</v>
      </c>
      <c r="F29">
        <v>31</v>
      </c>
      <c r="G29">
        <v>50</v>
      </c>
      <c r="H29">
        <v>63.5</v>
      </c>
      <c r="I29">
        <v>101</v>
      </c>
    </row>
    <row r="30" spans="1:9" x14ac:dyDescent="0.3">
      <c r="A30" t="s">
        <v>8</v>
      </c>
      <c r="B30">
        <v>73</v>
      </c>
      <c r="C30">
        <v>65.534246999999993</v>
      </c>
      <c r="D30">
        <v>28.489317</v>
      </c>
      <c r="E30">
        <v>15</v>
      </c>
      <c r="F30">
        <v>44</v>
      </c>
      <c r="G30">
        <v>62</v>
      </c>
      <c r="H30">
        <v>85</v>
      </c>
      <c r="I30">
        <v>124</v>
      </c>
    </row>
    <row r="31" spans="1:9" x14ac:dyDescent="0.3">
      <c r="A31" t="s">
        <v>9</v>
      </c>
      <c r="B31">
        <v>76</v>
      </c>
      <c r="C31">
        <v>118.881579</v>
      </c>
      <c r="D31">
        <v>49.309894999999997</v>
      </c>
      <c r="E31">
        <v>21</v>
      </c>
      <c r="F31">
        <v>93.5</v>
      </c>
      <c r="G31">
        <v>122</v>
      </c>
      <c r="H31">
        <v>151</v>
      </c>
      <c r="I31">
        <v>224</v>
      </c>
    </row>
    <row r="32" spans="1:9" x14ac:dyDescent="0.3">
      <c r="A32" t="s">
        <v>10</v>
      </c>
      <c r="B32">
        <v>45</v>
      </c>
      <c r="C32">
        <v>124.977778</v>
      </c>
      <c r="D32">
        <v>53.213757999999999</v>
      </c>
      <c r="E32">
        <v>42</v>
      </c>
      <c r="F32">
        <v>84</v>
      </c>
      <c r="G32">
        <v>126</v>
      </c>
      <c r="H32">
        <v>155</v>
      </c>
      <c r="I32">
        <v>227</v>
      </c>
    </row>
    <row r="33" spans="1:9" x14ac:dyDescent="0.3">
      <c r="A33" t="s">
        <v>11</v>
      </c>
      <c r="B33">
        <v>41</v>
      </c>
      <c r="C33">
        <v>136.121951</v>
      </c>
      <c r="D33">
        <v>58.947093000000002</v>
      </c>
      <c r="E33">
        <v>47</v>
      </c>
      <c r="F33">
        <v>95</v>
      </c>
      <c r="G33">
        <v>128</v>
      </c>
      <c r="H33">
        <v>183</v>
      </c>
      <c r="I33">
        <v>246</v>
      </c>
    </row>
    <row r="34" spans="1:9" x14ac:dyDescent="0.3">
      <c r="A34" t="s">
        <v>12</v>
      </c>
      <c r="B34">
        <v>19</v>
      </c>
      <c r="C34">
        <v>128.05263199999999</v>
      </c>
      <c r="D34">
        <v>65.069597999999999</v>
      </c>
      <c r="E34">
        <v>29</v>
      </c>
      <c r="F34">
        <v>74</v>
      </c>
      <c r="G34">
        <v>128</v>
      </c>
      <c r="H34">
        <v>165.5</v>
      </c>
      <c r="I34">
        <v>280</v>
      </c>
    </row>
    <row r="35" spans="1:9" x14ac:dyDescent="0.3">
      <c r="A35" t="s">
        <v>13</v>
      </c>
      <c r="B35">
        <v>20</v>
      </c>
      <c r="C35">
        <v>151.1</v>
      </c>
      <c r="D35">
        <v>54.992727000000002</v>
      </c>
      <c r="E35">
        <v>49</v>
      </c>
      <c r="F35">
        <v>121.75</v>
      </c>
      <c r="G35">
        <v>144</v>
      </c>
      <c r="H35">
        <v>171.75</v>
      </c>
      <c r="I35">
        <v>288</v>
      </c>
    </row>
    <row r="36" spans="1:9" x14ac:dyDescent="0.3">
      <c r="A36" t="s">
        <v>14</v>
      </c>
      <c r="B36">
        <v>12</v>
      </c>
      <c r="C36">
        <v>165.75</v>
      </c>
      <c r="D36">
        <v>81.607848000000004</v>
      </c>
      <c r="E36">
        <v>54</v>
      </c>
      <c r="F36">
        <v>104.5</v>
      </c>
      <c r="G36">
        <v>151</v>
      </c>
      <c r="H36">
        <v>223.25</v>
      </c>
      <c r="I36">
        <v>311</v>
      </c>
    </row>
    <row r="37" spans="1:9" x14ac:dyDescent="0.3">
      <c r="A37" t="s">
        <v>15</v>
      </c>
      <c r="B37">
        <v>18</v>
      </c>
      <c r="C37">
        <v>150.055556</v>
      </c>
      <c r="D37">
        <v>52.968882999999998</v>
      </c>
      <c r="E37">
        <v>81</v>
      </c>
      <c r="F37">
        <v>110.25</v>
      </c>
      <c r="G37">
        <v>134</v>
      </c>
      <c r="H37">
        <v>184.75</v>
      </c>
      <c r="I37">
        <v>294</v>
      </c>
    </row>
    <row r="38" spans="1:9" x14ac:dyDescent="0.3">
      <c r="A38" t="s">
        <v>16</v>
      </c>
      <c r="B38">
        <v>4</v>
      </c>
      <c r="C38">
        <v>254</v>
      </c>
      <c r="D38">
        <v>62.182527</v>
      </c>
      <c r="E38">
        <v>176</v>
      </c>
      <c r="F38">
        <v>233</v>
      </c>
      <c r="G38">
        <v>256</v>
      </c>
      <c r="H38">
        <v>277</v>
      </c>
      <c r="I38">
        <v>328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759E-6F52-4E59-A728-E6114D05D75F}">
  <dimension ref="A1:K10"/>
  <sheetViews>
    <sheetView workbookViewId="0">
      <selection activeCell="D15" sqref="D15"/>
    </sheetView>
  </sheetViews>
  <sheetFormatPr defaultRowHeight="15.6" x14ac:dyDescent="0.3"/>
  <sheetData>
    <row r="1" spans="1:11" x14ac:dyDescent="0.3">
      <c r="A1" t="s">
        <v>41</v>
      </c>
    </row>
    <row r="2" spans="1:11" x14ac:dyDescent="0.3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</row>
    <row r="3" spans="1:11" x14ac:dyDescent="0.3">
      <c r="A3" t="s">
        <v>38</v>
      </c>
      <c r="B3">
        <v>9.2467999999999995E-2</v>
      </c>
      <c r="C3">
        <v>0.20730799999999999</v>
      </c>
      <c r="D3">
        <v>0.228188</v>
      </c>
      <c r="E3">
        <v>0.131991</v>
      </c>
      <c r="F3">
        <v>0.13348199999999999</v>
      </c>
      <c r="G3">
        <v>6.3385999999999998E-2</v>
      </c>
      <c r="H3">
        <v>4.1759999999999999E-2</v>
      </c>
      <c r="I3">
        <v>2.8337000000000001E-2</v>
      </c>
      <c r="J3">
        <v>6.4130999999999994E-2</v>
      </c>
      <c r="K3">
        <v>8.9490000000000004E-3</v>
      </c>
    </row>
    <row r="4" spans="1:11" x14ac:dyDescent="0.3">
      <c r="A4" t="s">
        <v>39</v>
      </c>
      <c r="B4">
        <v>0.102614</v>
      </c>
      <c r="C4">
        <v>0.19264300000000001</v>
      </c>
      <c r="D4">
        <v>0.21684400000000001</v>
      </c>
      <c r="E4">
        <v>0.14327200000000001</v>
      </c>
      <c r="F4">
        <v>0.121007</v>
      </c>
      <c r="G4">
        <v>5.8083000000000003E-2</v>
      </c>
      <c r="H4">
        <v>6.6795999999999994E-2</v>
      </c>
      <c r="I4">
        <v>2.7106000000000002E-2</v>
      </c>
      <c r="J4">
        <v>6.3892000000000004E-2</v>
      </c>
      <c r="K4">
        <v>7.744E-3</v>
      </c>
    </row>
    <row r="5" spans="1:11" x14ac:dyDescent="0.3">
      <c r="A5" t="s">
        <v>40</v>
      </c>
      <c r="B5">
        <v>0.11239200000000001</v>
      </c>
      <c r="C5">
        <v>0.21037500000000001</v>
      </c>
      <c r="D5">
        <v>0.21901999999999999</v>
      </c>
      <c r="E5">
        <v>0.12968299999999999</v>
      </c>
      <c r="F5">
        <v>0.118156</v>
      </c>
      <c r="G5">
        <v>5.4754999999999998E-2</v>
      </c>
      <c r="H5">
        <v>5.7637000000000001E-2</v>
      </c>
      <c r="I5">
        <v>3.4582000000000002E-2</v>
      </c>
      <c r="J5">
        <v>5.1873000000000002E-2</v>
      </c>
      <c r="K5">
        <v>1.1527000000000001E-2</v>
      </c>
    </row>
    <row r="7" spans="1:11" x14ac:dyDescent="0.3">
      <c r="B7" t="s">
        <v>22</v>
      </c>
      <c r="C7" t="s">
        <v>42</v>
      </c>
      <c r="D7" t="s">
        <v>43</v>
      </c>
      <c r="E7" t="s">
        <v>44</v>
      </c>
    </row>
    <row r="8" spans="1:11" x14ac:dyDescent="0.3">
      <c r="A8" t="s">
        <v>38</v>
      </c>
      <c r="B8">
        <v>180.31914893617</v>
      </c>
      <c r="C8">
        <v>157.46814261056701</v>
      </c>
      <c r="D8">
        <v>223.5</v>
      </c>
      <c r="E8">
        <v>61.921724782179602</v>
      </c>
    </row>
    <row r="9" spans="1:11" x14ac:dyDescent="0.3">
      <c r="A9" t="s">
        <v>39</v>
      </c>
      <c r="B9">
        <v>189.43622200584201</v>
      </c>
      <c r="C9">
        <v>168.57835382025101</v>
      </c>
      <c r="D9">
        <v>344.33333333333297</v>
      </c>
      <c r="E9">
        <v>98.449648721228698</v>
      </c>
    </row>
    <row r="10" spans="1:11" x14ac:dyDescent="0.3">
      <c r="A10" t="s">
        <v>40</v>
      </c>
      <c r="B10">
        <v>173.48387096774101</v>
      </c>
      <c r="C10">
        <v>148.853512291252</v>
      </c>
      <c r="D10">
        <v>115.666666666666</v>
      </c>
      <c r="E10">
        <v>18.147543451754899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Model_Normal</vt:lpstr>
      <vt:lpstr>Model_Strong</vt:lpstr>
      <vt:lpstr>Model_Weak</vt:lpstr>
      <vt:lpstr>Price</vt:lpstr>
      <vt:lpstr>Days on Market</vt:lpstr>
      <vt:lpstr>Demand</vt:lpstr>
      <vt:lpstr>Days_on_Market</vt:lpstr>
      <vt:lpstr>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Mickelson</dc:creator>
  <cp:lastModifiedBy>Melissa Mickelson</cp:lastModifiedBy>
  <cp:lastPrinted>1997-01-10T16:07:55Z</cp:lastPrinted>
  <dcterms:created xsi:type="dcterms:W3CDTF">1997-12-13T05:28:31Z</dcterms:created>
  <dcterms:modified xsi:type="dcterms:W3CDTF">2023-11-27T17:42:11Z</dcterms:modified>
</cp:coreProperties>
</file>