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c9b8aaea3fd336/everything else/Documents/IBM/Portfolio/WALRUS/"/>
    </mc:Choice>
  </mc:AlternateContent>
  <xr:revisionPtr revIDLastSave="21" documentId="8_{7878E7BE-E5E7-442E-A86D-195CF4DD635E}" xr6:coauthVersionLast="47" xr6:coauthVersionMax="47" xr10:uidLastSave="{622A01D6-B80E-4C86-9875-0BED6317324D}"/>
  <bookViews>
    <workbookView xWindow="-108" yWindow="-108" windowWidth="23256" windowHeight="13176" activeTab="1" xr2:uid="{00000000-000D-0000-FFFF-FFFF00000000}"/>
  </bookViews>
  <sheets>
    <sheet name="Dashboard" sheetId="13" r:id="rId1"/>
    <sheet name="Model_Normal" sheetId="9" r:id="rId2"/>
    <sheet name="Model_Strong" sheetId="5" r:id="rId3"/>
    <sheet name="Model_Weak" sheetId="8" r:id="rId4"/>
    <sheet name="Data" sheetId="6" r:id="rId5"/>
    <sheet name="Results" sheetId="14" r:id="rId6"/>
  </sheets>
  <definedNames>
    <definedName name="_Order1" localSheetId="2" hidden="1">0</definedName>
    <definedName name="_Order2" localSheetId="2" hidden="1">0</definedName>
    <definedName name="anscount" hidden="1">2</definedName>
    <definedName name="Days_on_Market">#REF!</definedName>
    <definedName name="limcount" hidden="1">3</definedName>
    <definedName name="Price">Data!#REF!</definedName>
    <definedName name="sencount" hidden="1">4</definedName>
    <definedName name="solver_adj" localSheetId="1" hidden="1">Model_Normal!$B$16:$K$16</definedName>
    <definedName name="solver_adj" localSheetId="2" hidden="1">Model_Strong!$B$16:$K$16</definedName>
    <definedName name="solver_adj" localSheetId="3" hidden="1">Model_Weak!$B$16:$K$16</definedName>
    <definedName name="solver_cvg" localSheetId="1" hidden="1">0.0001</definedName>
    <definedName name="solver_cvg" localSheetId="2" hidden="1">0.001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100</definedName>
    <definedName name="solver_itr" localSheetId="3" hidden="1">2147483647</definedName>
    <definedName name="solver_lhs1" localSheetId="1" hidden="1">Model_Normal!$B$16:$K$16</definedName>
    <definedName name="solver_lhs1" localSheetId="2" hidden="1">Model_Strong!$B$16:$K$16</definedName>
    <definedName name="solver_lhs1" localSheetId="3" hidden="1">Model_Weak!$B$16:$K$16</definedName>
    <definedName name="solver_lhs2" localSheetId="1" hidden="1">Model_Normal!$B$16:$K$16</definedName>
    <definedName name="solver_lhs2" localSheetId="2" hidden="1">Model_Strong!$B$16:$K$16</definedName>
    <definedName name="solver_lhs2" localSheetId="3" hidden="1">Model_Weak!$B$16:$K$16</definedName>
    <definedName name="solver_lhs3" localSheetId="1" hidden="1">Model_Normal!$B$18:$K$18</definedName>
    <definedName name="solver_lhs3" localSheetId="2" hidden="1">Model_Strong!$B$18:$K$18</definedName>
    <definedName name="solver_lhs3" localSheetId="3" hidden="1">Model_Weak!$B$18:$K$18</definedName>
    <definedName name="solver_lhs4" localSheetId="1" hidden="1">Model_Normal!$K$16</definedName>
    <definedName name="solver_lhs4" localSheetId="2" hidden="1">Model_Strong!$K$16</definedName>
    <definedName name="solver_lhs4" localSheetId="3" hidden="1">Model_Weak!$K$16</definedName>
    <definedName name="solver_lhs5" localSheetId="1" hidden="1">Model_Normal!$M$16</definedName>
    <definedName name="solver_lhs5" localSheetId="2" hidden="1">Model_Strong!$M$16</definedName>
    <definedName name="solver_lhs5" localSheetId="3" hidden="1">Model_Weak!$M$16</definedName>
    <definedName name="solver_lhs6" localSheetId="2" hidden="1">Model_Strong!#REF!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5</definedName>
    <definedName name="solver_num" localSheetId="2" hidden="1">5</definedName>
    <definedName name="solver_num" localSheetId="3" hidden="1">5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Model_Normal!$M$8</definedName>
    <definedName name="solver_opt" localSheetId="2" hidden="1">Model_Strong!$M$8</definedName>
    <definedName name="solver_opt" localSheetId="3" hidden="1">Model_Weak!$M$8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6" localSheetId="2" hidden="1">3</definedName>
    <definedName name="solver_rhs1" localSheetId="1" hidden="1">Model_Normal!$B$8:$K$8</definedName>
    <definedName name="solver_rhs1" localSheetId="2" hidden="1">Model_Strong!$B$8:$K$8</definedName>
    <definedName name="solver_rhs1" localSheetId="3" hidden="1">Model_Weak!$B$8:$K$8</definedName>
    <definedName name="solver_rhs2" localSheetId="1" hidden="1">10</definedName>
    <definedName name="solver_rhs2" localSheetId="2" hidden="1">10</definedName>
    <definedName name="solver_rhs2" localSheetId="3" hidden="1">10</definedName>
    <definedName name="solver_rhs3" localSheetId="1" hidden="1">0.25</definedName>
    <definedName name="solver_rhs3" localSheetId="2" hidden="1">0.25</definedName>
    <definedName name="solver_rhs3" localSheetId="3" hidden="1">0.25</definedName>
    <definedName name="solver_rhs4" localSheetId="1" hidden="1">MAX(Model_Normal!$A$16:$J$16)</definedName>
    <definedName name="solver_rhs4" localSheetId="2" hidden="1">MAX(Model_Strong!$B$16:$K$16)</definedName>
    <definedName name="solver_rhs4" localSheetId="3" hidden="1">MAX(Model_Weak!$B$16:$J$16)</definedName>
    <definedName name="solver_rhs5" localSheetId="1" hidden="1">Model_Normal!$B$11</definedName>
    <definedName name="solver_rhs5" localSheetId="2" hidden="1">Model_Strong!$B$11</definedName>
    <definedName name="solver_rhs5" localSheetId="3" hidden="1">Model_Weak!$B$11</definedName>
    <definedName name="solver_rhs6" localSheetId="2" hidden="1">Model_Strong!#REF!</definedName>
    <definedName name="solver_rlx" localSheetId="1" hidden="1">2</definedName>
    <definedName name="solver_rlx" localSheetId="2" hidden="1">1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100</definedName>
    <definedName name="solver_tim" localSheetId="3" hidden="1">2147483647</definedName>
    <definedName name="solver_tmp" localSheetId="2" hidden="1">0</definedName>
    <definedName name="solver_tol" localSheetId="1" hidden="1">0.01</definedName>
    <definedName name="solver_tol" localSheetId="2" hidden="1">0.05</definedName>
    <definedName name="solver_tol" localSheetId="3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</workbook>
</file>

<file path=xl/calcChain.xml><?xml version="1.0" encoding="utf-8"?>
<calcChain xmlns="http://schemas.openxmlformats.org/spreadsheetml/2006/main">
  <c r="M8" i="8" l="1"/>
  <c r="M8" i="5"/>
  <c r="M8" i="9"/>
  <c r="B20" i="8"/>
  <c r="K18" i="8"/>
  <c r="J18" i="8"/>
  <c r="I18" i="8"/>
  <c r="H18" i="8"/>
  <c r="G18" i="8"/>
  <c r="F18" i="8"/>
  <c r="E18" i="8"/>
  <c r="D18" i="8"/>
  <c r="C18" i="8"/>
  <c r="B18" i="8"/>
  <c r="M16" i="8"/>
  <c r="K8" i="8"/>
  <c r="J8" i="8"/>
  <c r="I8" i="8"/>
  <c r="H8" i="8"/>
  <c r="G8" i="8"/>
  <c r="F8" i="8"/>
  <c r="E8" i="8"/>
  <c r="D8" i="8"/>
  <c r="C8" i="8"/>
  <c r="B8" i="8"/>
  <c r="M5" i="8"/>
  <c r="B8" i="5"/>
  <c r="B20" i="5"/>
  <c r="K18" i="5"/>
  <c r="J18" i="5"/>
  <c r="I18" i="5"/>
  <c r="H18" i="5"/>
  <c r="G18" i="5"/>
  <c r="F18" i="5"/>
  <c r="E18" i="5"/>
  <c r="D18" i="5"/>
  <c r="C18" i="5"/>
  <c r="B18" i="5"/>
  <c r="M16" i="5"/>
  <c r="K8" i="5"/>
  <c r="J8" i="5"/>
  <c r="I8" i="5"/>
  <c r="H8" i="5"/>
  <c r="G8" i="5"/>
  <c r="F8" i="5"/>
  <c r="E8" i="5"/>
  <c r="D8" i="5"/>
  <c r="C8" i="5"/>
  <c r="M5" i="5"/>
  <c r="M5" i="9"/>
  <c r="J8" i="9"/>
  <c r="K8" i="9"/>
  <c r="F8" i="9"/>
  <c r="G8" i="9"/>
  <c r="H8" i="9"/>
  <c r="I8" i="9"/>
  <c r="C8" i="9"/>
  <c r="D8" i="9"/>
  <c r="E8" i="9"/>
  <c r="B8" i="9"/>
  <c r="B20" i="9"/>
  <c r="K18" i="9" l="1"/>
  <c r="J18" i="9"/>
  <c r="I18" i="9"/>
  <c r="H18" i="9"/>
  <c r="G18" i="9"/>
  <c r="F18" i="9"/>
  <c r="E18" i="9"/>
  <c r="D18" i="9"/>
  <c r="C18" i="9"/>
  <c r="B18" i="9"/>
  <c r="M16" i="9"/>
</calcChain>
</file>

<file path=xl/sharedStrings.xml><?xml version="1.0" encoding="utf-8"?>
<sst xmlns="http://schemas.openxmlformats.org/spreadsheetml/2006/main" count="179" uniqueCount="57">
  <si>
    <t>0-50</t>
  </si>
  <si>
    <t>50-100</t>
  </si>
  <si>
    <t>100-150</t>
  </si>
  <si>
    <t>150-200</t>
  </si>
  <si>
    <t>200-250</t>
  </si>
  <si>
    <t>250-300</t>
  </si>
  <si>
    <t>300-400</t>
  </si>
  <si>
    <t>400-500</t>
  </si>
  <si>
    <t>500-1000</t>
  </si>
  <si>
    <t>1000+</t>
  </si>
  <si>
    <t>Price Group</t>
  </si>
  <si>
    <t>Avg Price</t>
  </si>
  <si>
    <t>Minimum Quantity</t>
  </si>
  <si>
    <t>Price Range</t>
  </si>
  <si>
    <t>Total Inventory Fractions, %</t>
  </si>
  <si>
    <t>Quantity</t>
  </si>
  <si>
    <t>Percent of Price that's Profit</t>
  </si>
  <si>
    <t>Total Quantity</t>
  </si>
  <si>
    <t>Average Price</t>
  </si>
  <si>
    <t>Demand</t>
  </si>
  <si>
    <t>Normal Market Period</t>
  </si>
  <si>
    <t>Total Expected Profit</t>
  </si>
  <si>
    <t>Normal</t>
  </si>
  <si>
    <t>Strong</t>
  </si>
  <si>
    <t>Weak</t>
  </si>
  <si>
    <t>Demand Percentages</t>
  </si>
  <si>
    <t>Std Price</t>
  </si>
  <si>
    <t>Average Dollars per Day</t>
  </si>
  <si>
    <t>Avg Dollars per Day</t>
  </si>
  <si>
    <t>Month</t>
  </si>
  <si>
    <t>Strength</t>
  </si>
  <si>
    <t>Expected Sales</t>
  </si>
  <si>
    <t>Standard Deviation of Sales</t>
  </si>
  <si>
    <t>Avg Sale</t>
  </si>
  <si>
    <t>Std Sale</t>
  </si>
  <si>
    <t>Market</t>
  </si>
  <si>
    <t>Dollars per Day</t>
  </si>
  <si>
    <t>Monthly</t>
  </si>
  <si>
    <t>Ideal Inventory</t>
  </si>
  <si>
    <t>Std Sales</t>
  </si>
  <si>
    <t>WALRUS Optimized Monthly Inventory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</si>
  <si>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</si>
  <si>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</si>
  <si>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</si>
  <si>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</si>
  <si>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</si>
  <si>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</si>
  <si>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</si>
  <si>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</si>
  <si>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</si>
  <si>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</si>
  <si>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</si>
  <si>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</si>
  <si>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WALRUS Inventory Optimizer (Price Range)</t>
  </si>
  <si>
    <t>Profits</t>
  </si>
  <si>
    <t>Strong Market Period</t>
  </si>
  <si>
    <t>Weak Market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</si>
</sst>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&quot;$&quot;#,##0.00"/>
  </numFmts>
  <fonts count="9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C00000"/>
      <name val="Arial"/>
      <family val="2"/>
    </font>
    <font>
      <b/>
      <sz val="12"/>
      <color rgb="FF0070C0"/>
      <name val="Arial"/>
      <family val="2"/>
    </font>
    <font>
      <sz val="12"/>
      <color theme="1"/>
      <name val="Helv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8" tint="0.79998168889431442"/>
        <bgColor theme="4" tint="0.59999389629810485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0" fontId="1" fillId="0" borderId="0"/>
  </cellStyleXfs>
  <cellXfs count="44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64" fontId="3" fillId="0" borderId="0" xfId="0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quotePrefix="1" applyFont="1" applyAlignment="1">
      <alignment horizontal="center"/>
    </xf>
    <xf numFmtId="2" fontId="2" fillId="0" borderId="0" xfId="0" applyNumberFormat="1" applyFont="1"/>
    <xf numFmtId="2" fontId="5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64" fontId="3" fillId="0" borderId="2" xfId="0" applyFont="1" applyBorder="1" applyAlignment="1">
      <alignment horizontal="left"/>
    </xf>
    <xf numFmtId="1" fontId="7" fillId="0" borderId="3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3" fillId="0" borderId="0" xfId="0" quotePrefix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4" fontId="8" fillId="2" borderId="2" xfId="0" applyFont="1" applyFill="1" applyBorder="1" applyAlignment="1">
      <alignment horizontal="center"/>
    </xf>
    <xf numFmtId="164" fontId="8" fillId="3" borderId="2" xfId="0" applyFont="1" applyFill="1" applyBorder="1" applyAlignment="1">
      <alignment horizontal="center"/>
    </xf>
    <xf numFmtId="165" fontId="8" fillId="2" borderId="2" xfId="0" applyNumberFormat="1" applyFont="1" applyFill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164" fontId="0" fillId="4" borderId="2" xfId="0" applyFill="1" applyBorder="1" applyAlignment="1">
      <alignment horizontal="center"/>
    </xf>
    <xf numFmtId="164" fontId="8" fillId="5" borderId="2" xfId="0" applyFont="1" applyFill="1" applyBorder="1" applyAlignment="1">
      <alignment horizontal="center"/>
    </xf>
    <xf numFmtId="164" fontId="8" fillId="6" borderId="2" xfId="0" applyFont="1" applyFill="1" applyBorder="1" applyAlignment="1">
      <alignment horizontal="center"/>
    </xf>
    <xf numFmtId="164" fontId="8" fillId="7" borderId="2" xfId="0" applyFont="1" applyFill="1" applyBorder="1" applyAlignment="1">
      <alignment horizontal="center"/>
    </xf>
    <xf numFmtId="164" fontId="8" fillId="8" borderId="2" xfId="0" applyFont="1" applyFill="1" applyBorder="1" applyAlignment="1">
      <alignment horizontal="center"/>
    </xf>
    <xf numFmtId="164" fontId="0" fillId="9" borderId="0" xfId="0" applyFill="1"/>
    <xf numFmtId="164" fontId="8" fillId="10" borderId="0" xfId="0" applyFont="1" applyFill="1" applyAlignment="1">
      <alignment horizontal="center"/>
    </xf>
    <xf numFmtId="1" fontId="7" fillId="9" borderId="0" xfId="0" applyNumberFormat="1" applyFont="1" applyFill="1" applyAlignment="1">
      <alignment horizontal="center"/>
    </xf>
    <xf numFmtId="164" fontId="8" fillId="11" borderId="0" xfId="0" applyFont="1" applyFill="1" applyAlignment="1">
      <alignment horizontal="center"/>
    </xf>
    <xf numFmtId="164" fontId="0" fillId="0" borderId="2" xfId="0" applyBorder="1"/>
    <xf numFmtId="1" fontId="7" fillId="0" borderId="2" xfId="0" applyNumberFormat="1" applyFont="1" applyBorder="1" applyAlignment="1">
      <alignment horizontal="center"/>
    </xf>
    <xf numFmtId="164" fontId="0" fillId="12" borderId="2" xfId="0" applyFill="1" applyBorder="1"/>
    <xf numFmtId="165" fontId="0" fillId="0" borderId="2" xfId="0" applyNumberFormat="1" applyBorder="1"/>
  </cellXfs>
  <cellStyles count="2">
    <cellStyle name="Curren - Style1" xfId="1" xr:uid="{00000000-0005-0000-0000-000000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2F1F91"/>
      <color rgb="FFB139A8"/>
      <color rgb="FF79C7C7"/>
      <color rgb="FFD6F151"/>
      <color rgb="FF7523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Monthly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0-50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Results!$B$2:$M$2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38.926409538069116</c:v>
                </c:pt>
                <c:pt idx="3">
                  <c:v>64.750006266961961</c:v>
                </c:pt>
                <c:pt idx="4">
                  <c:v>58.249999384931698</c:v>
                </c:pt>
                <c:pt idx="5">
                  <c:v>11.9442696</c:v>
                </c:pt>
                <c:pt idx="6">
                  <c:v>12.783652119999999</c:v>
                </c:pt>
                <c:pt idx="7">
                  <c:v>69.250089333787457</c:v>
                </c:pt>
                <c:pt idx="8">
                  <c:v>69.250089231590124</c:v>
                </c:pt>
                <c:pt idx="9">
                  <c:v>21.990914079995964</c:v>
                </c:pt>
                <c:pt idx="10">
                  <c:v>10</c:v>
                </c:pt>
                <c:pt idx="11">
                  <c:v>16.953885079999999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1-41D0-97FD-8EDBE59B90A4}"/>
            </c:ext>
          </c:extLst>
        </c:ser>
        <c:ser>
          <c:idx val="1"/>
          <c:order val="1"/>
          <c:tx>
            <c:strRef>
              <c:f>Results!$A$3</c:f>
              <c:strCache>
                <c:ptCount val="1"/>
                <c:pt idx="0">
                  <c:v>50-100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Results!$B$3:$M$3</c:f>
              <c:numCache>
                <c:formatCode>0</c:formatCode>
                <c:ptCount val="12"/>
                <c:pt idx="0">
                  <c:v>10</c:v>
                </c:pt>
                <c:pt idx="1">
                  <c:v>10.308375000000002</c:v>
                </c:pt>
                <c:pt idx="2">
                  <c:v>12.446772319999999</c:v>
                </c:pt>
                <c:pt idx="3">
                  <c:v>21.153708319999996</c:v>
                </c:pt>
                <c:pt idx="4">
                  <c:v>17.434602799999997</c:v>
                </c:pt>
                <c:pt idx="5">
                  <c:v>22.423645200000003</c:v>
                </c:pt>
                <c:pt idx="6">
                  <c:v>23.999464939999999</c:v>
                </c:pt>
                <c:pt idx="7">
                  <c:v>21.35687016</c:v>
                </c:pt>
                <c:pt idx="8">
                  <c:v>20.74738464</c:v>
                </c:pt>
                <c:pt idx="9">
                  <c:v>12.861388320000001</c:v>
                </c:pt>
                <c:pt idx="10">
                  <c:v>13.476622500000001</c:v>
                </c:pt>
                <c:pt idx="11">
                  <c:v>31.828476460000001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1-41D0-97FD-8EDBE59B90A4}"/>
            </c:ext>
          </c:extLst>
        </c:ser>
        <c:ser>
          <c:idx val="2"/>
          <c:order val="2"/>
          <c:tx>
            <c:strRef>
              <c:f>Results!$A$4</c:f>
              <c:strCache>
                <c:ptCount val="1"/>
                <c:pt idx="0">
                  <c:v>100-150</c:v>
                </c:pt>
              </c:strCache>
            </c:strRef>
          </c:tx>
          <c:spPr>
            <a:solidFill>
              <a:srgbClr val="7523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Results!$B$4:$M$4</c:f>
              <c:numCache>
                <c:formatCode>0</c:formatCode>
                <c:ptCount val="12"/>
                <c:pt idx="0">
                  <c:v>10</c:v>
                </c:pt>
                <c:pt idx="1">
                  <c:v>10.73198</c:v>
                </c:pt>
                <c:pt idx="2">
                  <c:v>13.700407520000001</c:v>
                </c:pt>
                <c:pt idx="3">
                  <c:v>23.284303519999998</c:v>
                </c:pt>
                <c:pt idx="4">
                  <c:v>19.190610799999998</c:v>
                </c:pt>
                <c:pt idx="5">
                  <c:v>25.240641600000004</c:v>
                </c:pt>
                <c:pt idx="6">
                  <c:v>27.01442552</c:v>
                </c:pt>
                <c:pt idx="7">
                  <c:v>23.507927759999998</c:v>
                </c:pt>
                <c:pt idx="8">
                  <c:v>22.837055039999999</c:v>
                </c:pt>
                <c:pt idx="9">
                  <c:v>14.156783519999999</c:v>
                </c:pt>
                <c:pt idx="10">
                  <c:v>14.030421199999999</c:v>
                </c:pt>
                <c:pt idx="11">
                  <c:v>35.826965680000001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1-41D0-97FD-8EDBE59B90A4}"/>
            </c:ext>
          </c:extLst>
        </c:ser>
        <c:ser>
          <c:idx val="3"/>
          <c:order val="3"/>
          <c:tx>
            <c:strRef>
              <c:f>Results!$A$5</c:f>
              <c:strCache>
                <c:ptCount val="1"/>
                <c:pt idx="0">
                  <c:v>150-200</c:v>
                </c:pt>
              </c:strCache>
            </c:strRef>
          </c:tx>
          <c:spPr>
            <a:solidFill>
              <a:srgbClr val="D6F1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Results!$B$5:$M$5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13.468361639999999</c:v>
                </c:pt>
                <c:pt idx="4">
                  <c:v>11.1004431</c:v>
                </c:pt>
                <c:pt idx="5">
                  <c:v>16.676860800000004</c:v>
                </c:pt>
                <c:pt idx="6">
                  <c:v>17.84882576</c:v>
                </c:pt>
                <c:pt idx="7">
                  <c:v>13.597712819999998</c:v>
                </c:pt>
                <c:pt idx="8">
                  <c:v>13.20965928</c:v>
                </c:pt>
                <c:pt idx="9">
                  <c:v>10</c:v>
                </c:pt>
                <c:pt idx="10">
                  <c:v>10</c:v>
                </c:pt>
                <c:pt idx="11">
                  <c:v>23.671399840000003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1-41D0-97FD-8EDBE59B90A4}"/>
            </c:ext>
          </c:extLst>
        </c:ser>
        <c:ser>
          <c:idx val="4"/>
          <c:order val="4"/>
          <c:tx>
            <c:strRef>
              <c:f>Results!$A$6</c:f>
              <c:strCache>
                <c:ptCount val="1"/>
                <c:pt idx="0">
                  <c:v>200-250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Results!$B$6:$M$6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13.620503279999998</c:v>
                </c:pt>
                <c:pt idx="4">
                  <c:v>11.225836199999998</c:v>
                </c:pt>
                <c:pt idx="5">
                  <c:v>14.085214800000001</c:v>
                </c:pt>
                <c:pt idx="6">
                  <c:v>15.075052060000001</c:v>
                </c:pt>
                <c:pt idx="7">
                  <c:v>13.751315639999996</c:v>
                </c:pt>
                <c:pt idx="8">
                  <c:v>13.358878559999999</c:v>
                </c:pt>
                <c:pt idx="9">
                  <c:v>10</c:v>
                </c:pt>
                <c:pt idx="10">
                  <c:v>10</c:v>
                </c:pt>
                <c:pt idx="11">
                  <c:v>19.992776540000001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D1-41D0-97FD-8EDBE59B90A4}"/>
            </c:ext>
          </c:extLst>
        </c:ser>
        <c:ser>
          <c:idx val="5"/>
          <c:order val="5"/>
          <c:tx>
            <c:strRef>
              <c:f>Results!$A$7</c:f>
              <c:strCache>
                <c:ptCount val="1"/>
                <c:pt idx="0">
                  <c:v>250-300</c:v>
                </c:pt>
              </c:strCache>
            </c:strRef>
          </c:tx>
          <c:spPr>
            <a:solidFill>
              <a:srgbClr val="2F1F9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Results!$B$7:$M$7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D1-41D0-97FD-8EDBE59B90A4}"/>
            </c:ext>
          </c:extLst>
        </c:ser>
        <c:ser>
          <c:idx val="6"/>
          <c:order val="6"/>
          <c:tx>
            <c:strRef>
              <c:f>Results!$A$8</c:f>
              <c:strCache>
                <c:ptCount val="1"/>
                <c:pt idx="0">
                  <c:v>300-400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Results!$B$8:$M$8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11.036035119999999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D1-41D0-97FD-8EDBE59B90A4}"/>
            </c:ext>
          </c:extLst>
        </c:ser>
        <c:ser>
          <c:idx val="7"/>
          <c:order val="7"/>
          <c:tx>
            <c:strRef>
              <c:f>Results!$A$9</c:f>
              <c:strCache>
                <c:ptCount val="1"/>
                <c:pt idx="0">
                  <c:v>400-500</c:v>
                </c:pt>
              </c:strCache>
            </c:strRef>
          </c:tx>
          <c:spPr>
            <a:solidFill>
              <a:srgbClr val="B139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Results!$B$9:$M$9</c:f>
              <c:numCache>
                <c:formatCode>0</c:formatCode>
                <c:ptCount val="12"/>
                <c:pt idx="0">
                  <c:v>10</c:v>
                </c:pt>
                <c:pt idx="1">
                  <c:v>14.95968125937679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47.749999760090766</c:v>
                </c:pt>
                <c:pt idx="6">
                  <c:v>48.249999750000001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76.24999961566914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D1-41D0-97FD-8EDBE59B90A4}"/>
            </c:ext>
          </c:extLst>
        </c:ser>
        <c:ser>
          <c:idx val="8"/>
          <c:order val="8"/>
          <c:tx>
            <c:strRef>
              <c:f>Results!$A$10</c:f>
              <c:strCache>
                <c:ptCount val="1"/>
                <c:pt idx="0">
                  <c:v>500-1000</c:v>
                </c:pt>
              </c:strCache>
            </c:strRef>
          </c:tx>
          <c:spPr>
            <a:solidFill>
              <a:srgbClr val="79C7C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Results!$B$10:$M$10</c:f>
              <c:numCache>
                <c:formatCode>0</c:formatCode>
                <c:ptCount val="12"/>
                <c:pt idx="0">
                  <c:v>23.500000014798488</c:v>
                </c:pt>
                <c:pt idx="1">
                  <c:v>43.000045370311611</c:v>
                </c:pt>
                <c:pt idx="2">
                  <c:v>10</c:v>
                </c:pt>
                <c:pt idx="3">
                  <c:v>27.973110450578016</c:v>
                </c:pt>
                <c:pt idx="4">
                  <c:v>27.548508362489777</c:v>
                </c:pt>
                <c:pt idx="5">
                  <c:v>22.879367239909246</c:v>
                </c:pt>
                <c:pt idx="6">
                  <c:v>18.028578850000013</c:v>
                </c:pt>
                <c:pt idx="7">
                  <c:v>36.286227952425108</c:v>
                </c:pt>
                <c:pt idx="8">
                  <c:v>38.347076952059453</c:v>
                </c:pt>
                <c:pt idx="9">
                  <c:v>9.9999999999999982</c:v>
                </c:pt>
                <c:pt idx="10">
                  <c:v>38.24647812541302</c:v>
                </c:pt>
                <c:pt idx="11">
                  <c:v>69.440462664330823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D1-41D0-97FD-8EDBE59B90A4}"/>
            </c:ext>
          </c:extLst>
        </c:ser>
        <c:ser>
          <c:idx val="9"/>
          <c:order val="9"/>
          <c:tx>
            <c:strRef>
              <c:f>Results!$A$11</c:f>
              <c:strCache>
                <c:ptCount val="1"/>
                <c:pt idx="0">
                  <c:v>1000+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Results!$B$11:$M$11</c:f>
              <c:numCache>
                <c:formatCode>0</c:formatCode>
                <c:ptCount val="12"/>
                <c:pt idx="0">
                  <c:v>23.500000014798484</c:v>
                </c:pt>
                <c:pt idx="1">
                  <c:v>43.000045370311604</c:v>
                </c:pt>
                <c:pt idx="2">
                  <c:v>38.926409596470897</c:v>
                </c:pt>
                <c:pt idx="3">
                  <c:v>64.750006247956051</c:v>
                </c:pt>
                <c:pt idx="4">
                  <c:v>58.249999384931677</c:v>
                </c:pt>
                <c:pt idx="5">
                  <c:v>10</c:v>
                </c:pt>
                <c:pt idx="6">
                  <c:v>10</c:v>
                </c:pt>
                <c:pt idx="7">
                  <c:v>69.250089333787457</c:v>
                </c:pt>
                <c:pt idx="8">
                  <c:v>69.250089231590124</c:v>
                </c:pt>
                <c:pt idx="9">
                  <c:v>21.990914079995964</c:v>
                </c:pt>
                <c:pt idx="10">
                  <c:v>38.246478125413027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D1-41D0-97FD-8EDBE59B90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8089695"/>
        <c:axId val="1459632847"/>
      </c:barChart>
      <c:catAx>
        <c:axId val="63808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Range ($)</a:t>
                </a:r>
              </a:p>
            </c:rich>
          </c:tx>
          <c:layout>
            <c:manualLayout>
              <c:xMode val="edge"/>
              <c:yMode val="edge"/>
              <c:x val="0.19172090988626422"/>
              <c:y val="0.87537722346370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32847"/>
        <c:crosses val="autoZero"/>
        <c:auto val="1"/>
        <c:lblAlgn val="ctr"/>
        <c:lblOffset val="100"/>
        <c:noMultiLvlLbl val="0"/>
      </c:catAx>
      <c:valAx>
        <c:axId val="14596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Monthly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Profits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2700000" spcFirstLastPara="1" vertOverflow="ellipsis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Results!$B$12:$M$12</c:f>
              <c:numCache>
                <c:formatCode>"$"#,##0.00</c:formatCode>
                <c:ptCount val="12"/>
                <c:pt idx="0">
                  <c:v>3269.7464184336</c:v>
                </c:pt>
                <c:pt idx="1">
                  <c:v>4393.7217497701504</c:v>
                </c:pt>
                <c:pt idx="2">
                  <c:v>5821.217015539667</c:v>
                </c:pt>
                <c:pt idx="3">
                  <c:v>9102.266606116571</c:v>
                </c:pt>
                <c:pt idx="4">
                  <c:v>8255.5441311289815</c:v>
                </c:pt>
                <c:pt idx="5">
                  <c:v>10111.340128909316</c:v>
                </c:pt>
                <c:pt idx="6">
                  <c:v>10217.775288160992</c:v>
                </c:pt>
                <c:pt idx="7">
                  <c:v>9737.3084623572613</c:v>
                </c:pt>
                <c:pt idx="8">
                  <c:v>9737.3084623572613</c:v>
                </c:pt>
                <c:pt idx="9">
                  <c:v>4656.9736124317333</c:v>
                </c:pt>
                <c:pt idx="10">
                  <c:v>4189.3625986180496</c:v>
                </c:pt>
                <c:pt idx="11">
                  <c:v>16284.579365506583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E-43FB-8F46-E2C14C53D2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55991887"/>
        <c:axId val="1459639791"/>
      </c:lineChart>
      <c:catAx>
        <c:axId val="14559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39791"/>
        <c:crosses val="autoZero"/>
        <c:auto val="1"/>
        <c:lblAlgn val="ctr"/>
        <c:lblOffset val="100"/>
        <c:noMultiLvlLbl val="0"/>
      </c:catAx>
      <c:valAx>
        <c:axId val="1459639791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918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15240</xdr:rowOff>
    </xdr:from>
    <xdr:to>
      <xdr:col>7</xdr:col>
      <xdr:colOff>190500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97F2A-469C-2823-AB55-33A18E18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1</xdr:row>
      <xdr:rowOff>190500</xdr:rowOff>
    </xdr:from>
    <xdr:to>
      <xdr:col>16</xdr:col>
      <xdr:colOff>723900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B9D9B-6382-48D8-934F-13D523A2B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B554D-0AB1-48A7-A8FB-5924A54D811F}" name="Table3" displayName="Table3" ref="A2:D12" totalsRowShown="0">
  <autoFilter ref="A2:D12" xr:uid="{6C9B554D-0AB1-48A7-A8FB-5924A54D811F}"/>
  <tableColumns count="4">
    <tableColumn id="1" xr3:uid="{D09B6F39-C288-4940-8DC1-F6FB73061EF1}" name="Price Range"/>
    <tableColumn id="3" xr3:uid="{A7447062-B979-4242-938B-EC7E5729745E}" name="Normal"/>
    <tableColumn id="4" xr3:uid="{03068519-2ED5-4A75-AA47-86676CD18EC4}" name="Strong"/>
    <tableColumn id="2" xr3:uid="{2C566AFB-9AC1-4C74-BB54-123CE099E8FD}" name="Wea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CF04EA-C0C7-40E0-9B1B-4C0594526964}" name="Table913" displayName="Table913" ref="F2:I12" totalsRowShown="0">
  <autoFilter ref="F2:I12" xr:uid="{EECF04EA-C0C7-40E0-9B1B-4C0594526964}"/>
  <tableColumns count="4">
    <tableColumn id="1" xr3:uid="{1ABC7475-26FA-49C7-8546-9FC133F9E729}" name="Price Range"/>
    <tableColumn id="2" xr3:uid="{D79DE7D2-70CF-4563-A584-E909E4E24161}" name="Normal"/>
    <tableColumn id="3" xr3:uid="{7F7040F5-929A-4982-86A2-7A1671B512CA}" name="Strong"/>
    <tableColumn id="4" xr3:uid="{0A690621-0A26-4AD6-A192-A111562621DE}" name="Weak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168BF9-3DBC-4BC1-B8C1-D8C934DD69B6}" name="Table1015" displayName="Table1015" ref="K2:O5" totalsRowShown="0">
  <autoFilter ref="K2:O5" xr:uid="{41168BF9-3DBC-4BC1-B8C1-D8C934DD69B6}"/>
  <tableColumns count="5">
    <tableColumn id="1" xr3:uid="{4451C5C6-E4FB-447A-ABAE-F81DA69906E8}" name="Market"/>
    <tableColumn id="2" xr3:uid="{0F6241FF-32F8-458A-8975-831F382A0E5E}" name="Avg Price"/>
    <tableColumn id="3" xr3:uid="{CD5718A0-D9FC-4A77-A913-637397F84253}" name="Std Price"/>
    <tableColumn id="4" xr3:uid="{460E5546-42BD-456B-A26E-774D2A85A635}" name="Avg Sale"/>
    <tableColumn id="5" xr3:uid="{C3EC3F97-F153-4252-8BE4-43E24F3D2268}" name="Std Sal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7F3BA10-87D8-4ACB-9C76-653AE76254FC}" name="Table21725" displayName="Table21725" ref="A15:D25" totalsRowShown="0">
  <autoFilter ref="A15:D25" xr:uid="{97F3BA10-87D8-4ACB-9C76-653AE76254FC}"/>
  <tableColumns count="4">
    <tableColumn id="1" xr3:uid="{D7A3F42E-EBBE-4564-A6DA-455FE89A6AFE}" name="Price Range"/>
    <tableColumn id="2" xr3:uid="{31E3002A-FD29-47DE-81EB-9091D37F47E3}" name="Normal"/>
    <tableColumn id="3" xr3:uid="{C0C6534C-9F0F-4E8D-B7C4-7CCEA35B6619}" name="Strong"/>
    <tableColumn id="4" xr3:uid="{0C2AA68E-E3F6-465B-8419-6B21B6E2763B}" name="Weak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6B1FF59-6FE6-455D-A839-F070ED6603F6}" name="Table1192123" displayName="Table1192123" ref="K8:O20" totalsRowShown="0">
  <autoFilter ref="K8:O20" xr:uid="{66B1FF59-6FE6-455D-A839-F070ED6603F6}"/>
  <sortState xmlns:xlrd2="http://schemas.microsoft.com/office/spreadsheetml/2017/richdata2" ref="K9:O20">
    <sortCondition ref="K8:K20"/>
  </sortState>
  <tableColumns count="5">
    <tableColumn id="1" xr3:uid="{18A4C36A-B527-4F1D-AFED-E92AADC6FEFA}" name="Month"/>
    <tableColumn id="2" xr3:uid="{F43DBD6A-6620-47A3-8AF4-D2135D8022C4}" name="Ideal Inventory"/>
    <tableColumn id="5" xr3:uid="{52663CD8-0788-41FA-86F2-903CADEF47A8}" name="Expected Sales"/>
    <tableColumn id="6" xr3:uid="{3D10A240-031E-457B-BBD1-1EA8092F2E13}" name="Std Sales"/>
    <tableColumn id="3" xr3:uid="{84A4C307-DE5D-450B-8185-683ABF64662F}" name="Streng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1326-671B-468C-86B0-213FE5BD1865}">
  <dimension ref="A1:Y11"/>
  <sheetViews>
    <sheetView showGridLines="0" workbookViewId="0"/>
  </sheetViews>
  <sheetFormatPr defaultRowHeight="15.6" x14ac:dyDescent="0.3"/>
  <sheetData>
    <row r="1" spans="1:25" x14ac:dyDescent="0.3">
      <c r="A1" t="s">
        <v>53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3">
      <c r="M2" s="37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x14ac:dyDescent="0.3">
      <c r="M3" s="39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x14ac:dyDescent="0.3"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x14ac:dyDescent="0.3">
      <c r="M5" s="39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3"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x14ac:dyDescent="0.3">
      <c r="M7" s="39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3"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x14ac:dyDescent="0.3">
      <c r="M9" s="39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x14ac:dyDescent="0.3"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x14ac:dyDescent="0.3">
      <c r="M11" s="3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0293-B6BB-4364-8BC3-8883771EBD94}">
  <dimension ref="A1:O28"/>
  <sheetViews>
    <sheetView showGridLines="0" tabSelected="1" zoomScaleNormal="100" workbookViewId="0"/>
  </sheetViews>
  <sheetFormatPr defaultColWidth="10.90625" defaultRowHeight="15" x14ac:dyDescent="0.25"/>
  <cols>
    <col min="1" max="1" width="38.08984375" style="2" customWidth="1"/>
    <col min="2" max="11" width="8.81640625" style="4" customWidth="1"/>
    <col min="12" max="16384" width="10.90625" style="2"/>
  </cols>
  <sheetData>
    <row r="1" spans="1:15" ht="15.6" x14ac:dyDescent="0.3">
      <c r="A1" s="5" t="s">
        <v>40</v>
      </c>
    </row>
    <row r="2" spans="1:15" ht="15.6" x14ac:dyDescent="0.3">
      <c r="A2" s="5" t="s">
        <v>20</v>
      </c>
    </row>
    <row r="3" spans="1:15" x14ac:dyDescent="0.25">
      <c r="A3" s="1"/>
    </row>
    <row r="4" spans="1:15" ht="16.2" thickBot="1" x14ac:dyDescent="0.35">
      <c r="A4" s="5" t="s">
        <v>10</v>
      </c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M4" s="8" t="s">
        <v>21</v>
      </c>
    </row>
    <row r="5" spans="1:15" ht="16.2" thickBot="1" x14ac:dyDescent="0.35">
      <c r="A5" s="5" t="s">
        <v>13</v>
      </c>
      <c r="B5" s="27" t="s">
        <v>0</v>
      </c>
      <c r="C5" s="28" t="s">
        <v>1</v>
      </c>
      <c r="D5" s="27" t="s">
        <v>2</v>
      </c>
      <c r="E5" s="28" t="s">
        <v>3</v>
      </c>
      <c r="F5" s="27" t="s">
        <v>4</v>
      </c>
      <c r="G5" s="28" t="s">
        <v>5</v>
      </c>
      <c r="H5" s="27" t="s">
        <v>6</v>
      </c>
      <c r="I5" s="28" t="s">
        <v>7</v>
      </c>
      <c r="J5" s="27" t="s">
        <v>8</v>
      </c>
      <c r="K5" s="28" t="s">
        <v>9</v>
      </c>
      <c r="M5" s="24">
        <f>SUMPRODUCT(B6:K6,B7:K7)*B13*B12</f>
        <v>7938.0232030086372</v>
      </c>
    </row>
    <row r="6" spans="1:15" ht="15.6" x14ac:dyDescent="0.3">
      <c r="A6" s="5" t="s">
        <v>11</v>
      </c>
      <c r="B6" s="29">
        <v>22.319703000000001</v>
      </c>
      <c r="C6" s="30">
        <v>77.381817999999996</v>
      </c>
      <c r="D6" s="29">
        <v>115.511551</v>
      </c>
      <c r="E6" s="30">
        <v>171.378378</v>
      </c>
      <c r="F6" s="29">
        <v>216.43478300000001</v>
      </c>
      <c r="G6" s="30">
        <v>269.96951200000001</v>
      </c>
      <c r="H6" s="29">
        <v>335.65517199999999</v>
      </c>
      <c r="I6" s="30">
        <v>435.64102600000001</v>
      </c>
      <c r="J6" s="29">
        <v>683.88235299999997</v>
      </c>
      <c r="K6" s="30">
        <v>3170.625</v>
      </c>
      <c r="M6" s="25"/>
    </row>
    <row r="7" spans="1:15" ht="16.2" thickBot="1" x14ac:dyDescent="0.35">
      <c r="A7" s="5" t="s">
        <v>19</v>
      </c>
      <c r="B7" s="27">
        <v>9.2467999999999995E-2</v>
      </c>
      <c r="C7" s="28">
        <v>0.20730799999999999</v>
      </c>
      <c r="D7" s="27">
        <v>0.228188</v>
      </c>
      <c r="E7" s="28">
        <v>0.131991</v>
      </c>
      <c r="F7" s="27">
        <v>0.13348199999999999</v>
      </c>
      <c r="G7" s="28">
        <v>6.3385999999999998E-2</v>
      </c>
      <c r="H7" s="27">
        <v>4.1759999999999999E-2</v>
      </c>
      <c r="I7" s="28">
        <v>2.8337000000000001E-2</v>
      </c>
      <c r="J7" s="27">
        <v>6.4130999999999994E-2</v>
      </c>
      <c r="K7" s="28">
        <v>8.9490000000000004E-3</v>
      </c>
      <c r="M7" s="23" t="s">
        <v>27</v>
      </c>
    </row>
    <row r="8" spans="1:15" ht="16.2" thickBot="1" x14ac:dyDescent="0.35">
      <c r="A8" s="5" t="s">
        <v>12</v>
      </c>
      <c r="B8" s="27">
        <f t="shared" ref="B8:K8" si="0">($B$13+(2*$B$14))*B7</f>
        <v>10.75217904</v>
      </c>
      <c r="C8" s="27">
        <f t="shared" si="0"/>
        <v>24.105774239999999</v>
      </c>
      <c r="D8" s="27">
        <f t="shared" si="0"/>
        <v>26.533700639999999</v>
      </c>
      <c r="E8" s="27">
        <f t="shared" si="0"/>
        <v>15.347913479999999</v>
      </c>
      <c r="F8" s="27">
        <f t="shared" si="0"/>
        <v>15.521286959999999</v>
      </c>
      <c r="G8" s="27">
        <f t="shared" si="0"/>
        <v>7.37052408</v>
      </c>
      <c r="H8" s="27">
        <f t="shared" si="0"/>
        <v>4.8558528000000001</v>
      </c>
      <c r="I8" s="27">
        <f t="shared" si="0"/>
        <v>3.29502636</v>
      </c>
      <c r="J8" s="27">
        <f t="shared" si="0"/>
        <v>7.4571526799999992</v>
      </c>
      <c r="K8" s="27">
        <f t="shared" si="0"/>
        <v>1.0405897200000001</v>
      </c>
      <c r="M8" s="22">
        <f>SUMPRODUCT(B9:K9,B16:K16) /SUM(B16:K16)</f>
        <v>5.9967169684792978</v>
      </c>
    </row>
    <row r="9" spans="1:15" ht="15.6" x14ac:dyDescent="0.3">
      <c r="A9" s="5" t="s">
        <v>28</v>
      </c>
      <c r="B9" s="31">
        <v>1.232532</v>
      </c>
      <c r="C9" s="31">
        <v>3.3436789999999998</v>
      </c>
      <c r="D9" s="31">
        <v>3.469306</v>
      </c>
      <c r="E9" s="31">
        <v>4.1097169999999998</v>
      </c>
      <c r="F9" s="31">
        <v>3.1417980000000001</v>
      </c>
      <c r="G9" s="31">
        <v>4.0573360000000003</v>
      </c>
      <c r="H9" s="31">
        <v>4.8921549999999998</v>
      </c>
      <c r="I9" s="31">
        <v>5.0157160000000003</v>
      </c>
      <c r="J9" s="31">
        <v>7.275258</v>
      </c>
      <c r="K9" s="31">
        <v>15.283282</v>
      </c>
    </row>
    <row r="10" spans="1:15" ht="15.6" x14ac:dyDescent="0.3">
      <c r="A10" s="5"/>
    </row>
    <row r="11" spans="1:15" ht="15.6" x14ac:dyDescent="0.3">
      <c r="A11" s="5" t="s">
        <v>17</v>
      </c>
      <c r="B11" s="21">
        <v>224</v>
      </c>
    </row>
    <row r="12" spans="1:15" ht="15.6" x14ac:dyDescent="0.3">
      <c r="A12" s="5" t="s">
        <v>16</v>
      </c>
      <c r="B12" s="7">
        <v>0.5</v>
      </c>
    </row>
    <row r="13" spans="1:15" ht="15.6" x14ac:dyDescent="0.3">
      <c r="A13" s="5" t="s">
        <v>31</v>
      </c>
      <c r="B13" s="21">
        <v>75</v>
      </c>
    </row>
    <row r="14" spans="1:15" ht="15.6" x14ac:dyDescent="0.3">
      <c r="A14" s="5" t="s">
        <v>32</v>
      </c>
      <c r="B14" s="7">
        <v>20.64</v>
      </c>
    </row>
    <row r="15" spans="1:15" ht="16.2" thickBot="1" x14ac:dyDescent="0.35">
      <c r="A15" s="1"/>
      <c r="B15" s="7"/>
      <c r="C15" s="6"/>
      <c r="D15" s="7"/>
      <c r="E15" s="7"/>
      <c r="F15" s="7"/>
      <c r="G15" s="7"/>
      <c r="H15" s="7"/>
      <c r="I15" s="7"/>
      <c r="J15" s="7"/>
      <c r="K15" s="7"/>
      <c r="M15" s="10" t="s">
        <v>17</v>
      </c>
      <c r="N15" s="4"/>
    </row>
    <row r="16" spans="1:15" ht="16.2" thickBot="1" x14ac:dyDescent="0.35">
      <c r="A16" s="5" t="s">
        <v>15</v>
      </c>
      <c r="B16" s="18">
        <v>51.245727840000001</v>
      </c>
      <c r="C16" s="19">
        <v>24.105774239999999</v>
      </c>
      <c r="D16" s="19">
        <v>26.533700639999999</v>
      </c>
      <c r="E16" s="19">
        <v>15.347913479999999</v>
      </c>
      <c r="F16" s="19">
        <v>15.521286960000001</v>
      </c>
      <c r="G16" s="19">
        <v>10</v>
      </c>
      <c r="H16" s="19">
        <v>10</v>
      </c>
      <c r="I16" s="19">
        <v>10</v>
      </c>
      <c r="J16" s="19">
        <v>10</v>
      </c>
      <c r="K16" s="20">
        <v>51.245727839999979</v>
      </c>
      <c r="M16" s="9">
        <f>SUM(B16:K16)</f>
        <v>224.00013099999998</v>
      </c>
      <c r="N16" s="11"/>
      <c r="O16" s="12"/>
    </row>
    <row r="17" spans="1:15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M17" s="7"/>
      <c r="N17" s="11"/>
      <c r="O17" s="12"/>
    </row>
    <row r="18" spans="1:15" ht="15.6" x14ac:dyDescent="0.3">
      <c r="A18" s="5" t="s">
        <v>14</v>
      </c>
      <c r="B18" s="14">
        <f>B16/SUM($B$16:$K$16)</f>
        <v>0.2287754369215079</v>
      </c>
      <c r="C18" s="15">
        <f t="shared" ref="C18:J18" si="1">C16/SUM($B$16:$K$16)</f>
        <v>0.10761500063587016</v>
      </c>
      <c r="D18" s="15">
        <f t="shared" si="1"/>
        <v>0.11845395143987662</v>
      </c>
      <c r="E18" s="15">
        <f t="shared" si="1"/>
        <v>6.8517430822395364E-2</v>
      </c>
      <c r="F18" s="15">
        <f t="shared" si="1"/>
        <v>6.9291419119750439E-2</v>
      </c>
      <c r="G18" s="15">
        <f t="shared" si="1"/>
        <v>4.4642831034772928E-2</v>
      </c>
      <c r="H18" s="15">
        <f t="shared" si="1"/>
        <v>4.4642831034772928E-2</v>
      </c>
      <c r="I18" s="15">
        <f t="shared" si="1"/>
        <v>4.4642831034772928E-2</v>
      </c>
      <c r="J18" s="15">
        <f t="shared" si="1"/>
        <v>4.4642831034772928E-2</v>
      </c>
      <c r="K18" s="16">
        <f>K16/SUM($B$16:$K$16)</f>
        <v>0.22877543692150779</v>
      </c>
    </row>
    <row r="19" spans="1:15" ht="15.6" x14ac:dyDescent="0.3">
      <c r="A19" s="5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5" ht="15.6" x14ac:dyDescent="0.3">
      <c r="A20" s="5" t="s">
        <v>18</v>
      </c>
      <c r="B20" s="26">
        <f>AVERAGE(B16:K16,B6:K6)</f>
        <v>286.13997135</v>
      </c>
      <c r="C20" s="6"/>
      <c r="D20" s="7"/>
      <c r="E20" s="7"/>
      <c r="F20" s="7"/>
      <c r="G20" s="7"/>
      <c r="H20" s="7"/>
      <c r="I20" s="7"/>
      <c r="J20" s="7"/>
      <c r="K20" s="7"/>
    </row>
    <row r="21" spans="1:15" x14ac:dyDescent="0.25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</row>
    <row r="24" spans="1:15" x14ac:dyDescent="0.25">
      <c r="L24" s="4"/>
      <c r="M24" s="4"/>
      <c r="N24" s="4"/>
    </row>
    <row r="25" spans="1:15" x14ac:dyDescent="0.25">
      <c r="L25" s="3"/>
    </row>
    <row r="27" spans="1:15" x14ac:dyDescent="0.25">
      <c r="A27" s="1"/>
    </row>
    <row r="28" spans="1:15" x14ac:dyDescent="0.25">
      <c r="A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O28"/>
  <sheetViews>
    <sheetView showGridLines="0" zoomScaleNormal="100" workbookViewId="0"/>
  </sheetViews>
  <sheetFormatPr defaultColWidth="10.90625" defaultRowHeight="15" x14ac:dyDescent="0.25"/>
  <cols>
    <col min="1" max="1" width="38.08984375" style="2" customWidth="1"/>
    <col min="2" max="11" width="8.81640625" style="4" customWidth="1"/>
    <col min="12" max="16384" width="10.90625" style="2"/>
  </cols>
  <sheetData>
    <row r="1" spans="1:15" ht="15.6" x14ac:dyDescent="0.3">
      <c r="A1" s="5" t="s">
        <v>40</v>
      </c>
    </row>
    <row r="2" spans="1:15" ht="15.6" x14ac:dyDescent="0.3">
      <c r="A2" s="5" t="s">
        <v>55</v>
      </c>
    </row>
    <row r="3" spans="1:15" x14ac:dyDescent="0.25">
      <c r="A3" s="1"/>
    </row>
    <row r="4" spans="1:15" ht="16.2" thickBot="1" x14ac:dyDescent="0.35">
      <c r="A4" s="5" t="s">
        <v>10</v>
      </c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M4" s="8" t="s">
        <v>21</v>
      </c>
    </row>
    <row r="5" spans="1:15" ht="16.2" thickBot="1" x14ac:dyDescent="0.35">
      <c r="A5" s="5" t="s">
        <v>13</v>
      </c>
      <c r="B5" s="32" t="s">
        <v>0</v>
      </c>
      <c r="C5" s="33" t="s">
        <v>1</v>
      </c>
      <c r="D5" s="32" t="s">
        <v>2</v>
      </c>
      <c r="E5" s="33" t="s">
        <v>3</v>
      </c>
      <c r="F5" s="32" t="s">
        <v>4</v>
      </c>
      <c r="G5" s="33" t="s">
        <v>5</v>
      </c>
      <c r="H5" s="32" t="s">
        <v>6</v>
      </c>
      <c r="I5" s="33" t="s">
        <v>7</v>
      </c>
      <c r="J5" s="32" t="s">
        <v>8</v>
      </c>
      <c r="K5" s="33" t="s">
        <v>9</v>
      </c>
      <c r="M5" s="24">
        <f>SUMPRODUCT(B6:K6,B7:K7)*B13*B12</f>
        <v>12240.043313942855</v>
      </c>
    </row>
    <row r="6" spans="1:15" ht="15.6" x14ac:dyDescent="0.3">
      <c r="A6" s="5" t="s">
        <v>11</v>
      </c>
      <c r="B6" s="32">
        <v>21.471698</v>
      </c>
      <c r="C6" s="33">
        <v>77.185929999999999</v>
      </c>
      <c r="D6" s="32">
        <v>114.17410700000001</v>
      </c>
      <c r="E6" s="33">
        <v>172.77027000000001</v>
      </c>
      <c r="F6" s="32">
        <v>217.64</v>
      </c>
      <c r="G6" s="33">
        <v>269.5</v>
      </c>
      <c r="H6" s="32">
        <v>335.797101</v>
      </c>
      <c r="I6" s="33">
        <v>434.28571399999998</v>
      </c>
      <c r="J6" s="32">
        <v>679.16666699999996</v>
      </c>
      <c r="K6" s="33">
        <v>3448.125</v>
      </c>
      <c r="M6" s="25"/>
    </row>
    <row r="7" spans="1:15" ht="16.2" thickBot="1" x14ac:dyDescent="0.35">
      <c r="A7" s="5" t="s">
        <v>19</v>
      </c>
      <c r="B7" s="32">
        <v>0.102614</v>
      </c>
      <c r="C7" s="33">
        <v>0.19264300000000001</v>
      </c>
      <c r="D7" s="32">
        <v>0.21684400000000001</v>
      </c>
      <c r="E7" s="33">
        <v>0.14327200000000001</v>
      </c>
      <c r="F7" s="32">
        <v>0.121007</v>
      </c>
      <c r="G7" s="33">
        <v>5.8083000000000003E-2</v>
      </c>
      <c r="H7" s="32">
        <v>6.6795999999999994E-2</v>
      </c>
      <c r="I7" s="33">
        <v>2.7106000000000002E-2</v>
      </c>
      <c r="J7" s="32">
        <v>6.3892000000000004E-2</v>
      </c>
      <c r="K7" s="33">
        <v>7.744E-3</v>
      </c>
      <c r="M7" s="23" t="s">
        <v>27</v>
      </c>
    </row>
    <row r="8" spans="1:15" ht="16.2" thickBot="1" x14ac:dyDescent="0.35">
      <c r="A8" s="5" t="s">
        <v>12</v>
      </c>
      <c r="B8" s="32">
        <f t="shared" ref="B8:K8" si="0">($B$13+(2*$B$14))*B7</f>
        <v>18.536192959999997</v>
      </c>
      <c r="C8" s="32">
        <f t="shared" si="0"/>
        <v>34.79903152</v>
      </c>
      <c r="D8" s="32">
        <f t="shared" si="0"/>
        <v>39.170700159999996</v>
      </c>
      <c r="E8" s="32">
        <f t="shared" si="0"/>
        <v>25.880654079999999</v>
      </c>
      <c r="F8" s="32">
        <f t="shared" si="0"/>
        <v>21.85870448</v>
      </c>
      <c r="G8" s="32">
        <f t="shared" si="0"/>
        <v>10.492113119999999</v>
      </c>
      <c r="H8" s="32">
        <f t="shared" si="0"/>
        <v>12.066029439999998</v>
      </c>
      <c r="I8" s="32">
        <f t="shared" si="0"/>
        <v>4.8964278400000003</v>
      </c>
      <c r="J8" s="32">
        <f t="shared" si="0"/>
        <v>11.541450879999999</v>
      </c>
      <c r="K8" s="32">
        <f t="shared" si="0"/>
        <v>1.3988761599999999</v>
      </c>
      <c r="M8" s="22">
        <f>SUMPRODUCT(B9:K9,B16:K16) / SUM(B16:K16)</f>
        <v>12.684878028244302</v>
      </c>
    </row>
    <row r="9" spans="1:15" ht="15.6" x14ac:dyDescent="0.3">
      <c r="A9" s="5" t="s">
        <v>28</v>
      </c>
      <c r="B9" s="32">
        <v>1.2305999999999999</v>
      </c>
      <c r="C9" s="33">
        <v>7.9261929999999996</v>
      </c>
      <c r="D9" s="32">
        <v>5.9084300000000001</v>
      </c>
      <c r="E9" s="33">
        <v>6.6539989999999998</v>
      </c>
      <c r="F9" s="32">
        <v>8.4859080000000002</v>
      </c>
      <c r="G9" s="33">
        <v>12.010142</v>
      </c>
      <c r="H9" s="32">
        <v>7.5169509999999997</v>
      </c>
      <c r="I9" s="33">
        <v>32.541567999999998</v>
      </c>
      <c r="J9" s="32">
        <v>16.700099999999999</v>
      </c>
      <c r="K9" s="33">
        <v>13.460514</v>
      </c>
    </row>
    <row r="10" spans="1:15" ht="15.6" x14ac:dyDescent="0.3">
      <c r="A10" s="5"/>
    </row>
    <row r="11" spans="1:15" ht="15.6" x14ac:dyDescent="0.3">
      <c r="A11" s="5" t="s">
        <v>17</v>
      </c>
      <c r="B11" s="21">
        <v>230</v>
      </c>
    </row>
    <row r="12" spans="1:15" ht="15.6" x14ac:dyDescent="0.3">
      <c r="A12" s="5" t="s">
        <v>16</v>
      </c>
      <c r="B12" s="7">
        <v>0.5</v>
      </c>
    </row>
    <row r="13" spans="1:15" ht="15.6" x14ac:dyDescent="0.3">
      <c r="A13" s="5" t="s">
        <v>31</v>
      </c>
      <c r="B13" s="21">
        <v>115</v>
      </c>
    </row>
    <row r="14" spans="1:15" ht="15.6" x14ac:dyDescent="0.3">
      <c r="A14" s="5" t="s">
        <v>32</v>
      </c>
      <c r="B14" s="7">
        <v>32.82</v>
      </c>
    </row>
    <row r="15" spans="1:15" ht="16.2" thickBot="1" x14ac:dyDescent="0.35">
      <c r="A15" s="1"/>
      <c r="B15" s="7"/>
      <c r="C15" s="6"/>
      <c r="D15" s="7"/>
      <c r="E15" s="7"/>
      <c r="F15" s="7"/>
      <c r="G15" s="7"/>
      <c r="H15" s="7"/>
      <c r="I15" s="7"/>
      <c r="J15" s="7"/>
      <c r="K15" s="7"/>
      <c r="M15" s="10" t="s">
        <v>17</v>
      </c>
      <c r="N15" s="4"/>
    </row>
    <row r="16" spans="1:15" ht="16.2" thickBot="1" x14ac:dyDescent="0.35">
      <c r="A16" s="5" t="s">
        <v>15</v>
      </c>
      <c r="B16" s="18">
        <v>18.536192959999997</v>
      </c>
      <c r="C16" s="19">
        <v>34.79903152</v>
      </c>
      <c r="D16" s="19">
        <v>39.170700159999996</v>
      </c>
      <c r="E16" s="19">
        <v>25.880654079999999</v>
      </c>
      <c r="F16" s="19">
        <v>21.85870448</v>
      </c>
      <c r="G16" s="19">
        <v>10.492113119999999</v>
      </c>
      <c r="H16" s="19">
        <v>12.066029439999998</v>
      </c>
      <c r="I16" s="19">
        <v>45.655122360000028</v>
      </c>
      <c r="J16" s="19">
        <v>11.541450879999999</v>
      </c>
      <c r="K16" s="20">
        <v>10</v>
      </c>
      <c r="M16" s="9">
        <f>SUM(B16:K16)</f>
        <v>229.999999</v>
      </c>
      <c r="N16" s="11"/>
      <c r="O16" s="12"/>
    </row>
    <row r="17" spans="1:15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M17" s="7"/>
      <c r="N17" s="11"/>
      <c r="O17" s="12"/>
    </row>
    <row r="18" spans="1:15" ht="15.6" x14ac:dyDescent="0.3">
      <c r="A18" s="5" t="s">
        <v>14</v>
      </c>
      <c r="B18" s="14">
        <f>B16/SUM($B$16:$K$16)</f>
        <v>8.0592143654748441E-2</v>
      </c>
      <c r="C18" s="15">
        <f t="shared" ref="C18:J18" si="1">C16/SUM($B$16:$K$16)</f>
        <v>0.15130013770130493</v>
      </c>
      <c r="D18" s="15">
        <f t="shared" si="1"/>
        <v>0.17030739274046691</v>
      </c>
      <c r="E18" s="15">
        <f t="shared" si="1"/>
        <v>0.11252458344575905</v>
      </c>
      <c r="F18" s="15">
        <f t="shared" si="1"/>
        <v>9.503784597842542E-2</v>
      </c>
      <c r="G18" s="15">
        <f t="shared" si="1"/>
        <v>4.5617883328773402E-2</v>
      </c>
      <c r="H18" s="15">
        <f t="shared" si="1"/>
        <v>5.2460997793308678E-2</v>
      </c>
      <c r="I18" s="15">
        <f t="shared" si="1"/>
        <v>0.19850053286304592</v>
      </c>
      <c r="J18" s="15">
        <f t="shared" si="1"/>
        <v>5.0180221435566177E-2</v>
      </c>
      <c r="K18" s="16">
        <f>K16/SUM($B$16:$K$16)</f>
        <v>4.3478261058601135E-2</v>
      </c>
    </row>
    <row r="19" spans="1:15" ht="15.6" x14ac:dyDescent="0.3">
      <c r="A19" s="5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5" ht="15.6" x14ac:dyDescent="0.3">
      <c r="A20" s="5" t="s">
        <v>18</v>
      </c>
      <c r="B20" s="26">
        <f>AVERAGE(B16:K16,B6:K6)</f>
        <v>300.00582429999997</v>
      </c>
      <c r="C20" s="6"/>
      <c r="D20" s="7"/>
      <c r="E20" s="7"/>
      <c r="F20" s="7"/>
      <c r="G20" s="7"/>
      <c r="H20" s="7"/>
      <c r="I20" s="7"/>
      <c r="J20" s="7"/>
      <c r="K20" s="7"/>
    </row>
    <row r="21" spans="1:15" x14ac:dyDescent="0.25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</row>
    <row r="24" spans="1:15" x14ac:dyDescent="0.25">
      <c r="L24" s="4"/>
      <c r="M24" s="4"/>
      <c r="N24" s="4"/>
    </row>
    <row r="25" spans="1:15" x14ac:dyDescent="0.25">
      <c r="L25" s="3"/>
    </row>
    <row r="27" spans="1:15" x14ac:dyDescent="0.25">
      <c r="A27" s="1"/>
    </row>
    <row r="28" spans="1:15" x14ac:dyDescent="0.25">
      <c r="A28" s="1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0C87-6A90-4795-B4E1-2629226DF2E4}">
  <dimension ref="A1:O28"/>
  <sheetViews>
    <sheetView showGridLines="0" zoomScaleNormal="100" workbookViewId="0"/>
  </sheetViews>
  <sheetFormatPr defaultColWidth="10.90625" defaultRowHeight="15" x14ac:dyDescent="0.25"/>
  <cols>
    <col min="1" max="1" width="38.08984375" style="2" customWidth="1"/>
    <col min="2" max="11" width="8.81640625" style="4" customWidth="1"/>
    <col min="12" max="12" width="10.90625" style="2"/>
    <col min="13" max="13" width="10.90625" style="2" customWidth="1"/>
    <col min="14" max="16384" width="10.90625" style="2"/>
  </cols>
  <sheetData>
    <row r="1" spans="1:15" ht="15.6" x14ac:dyDescent="0.3">
      <c r="A1" s="5" t="s">
        <v>40</v>
      </c>
    </row>
    <row r="2" spans="1:15" ht="15.6" x14ac:dyDescent="0.3">
      <c r="A2" s="5" t="s">
        <v>56</v>
      </c>
    </row>
    <row r="3" spans="1:15" x14ac:dyDescent="0.25">
      <c r="A3" s="1"/>
    </row>
    <row r="4" spans="1:15" ht="16.2" thickBot="1" x14ac:dyDescent="0.35">
      <c r="A4" s="5" t="s">
        <v>10</v>
      </c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M4" s="8" t="s">
        <v>21</v>
      </c>
    </row>
    <row r="5" spans="1:15" ht="16.2" thickBot="1" x14ac:dyDescent="0.35">
      <c r="A5" s="5" t="s">
        <v>13</v>
      </c>
      <c r="B5" s="34" t="s">
        <v>0</v>
      </c>
      <c r="C5" s="35" t="s">
        <v>1</v>
      </c>
      <c r="D5" s="34" t="s">
        <v>2</v>
      </c>
      <c r="E5" s="35" t="s">
        <v>3</v>
      </c>
      <c r="F5" s="34" t="s">
        <v>4</v>
      </c>
      <c r="G5" s="35" t="s">
        <v>5</v>
      </c>
      <c r="H5" s="34" t="s">
        <v>6</v>
      </c>
      <c r="I5" s="35" t="s">
        <v>7</v>
      </c>
      <c r="J5" s="34" t="s">
        <v>8</v>
      </c>
      <c r="K5" s="35" t="s">
        <v>9</v>
      </c>
      <c r="M5" s="24">
        <f>SUMPRODUCT(B6:K6,B7:K7)*B13*B12</f>
        <v>3985.0034474659501</v>
      </c>
    </row>
    <row r="6" spans="1:15" ht="15.6" x14ac:dyDescent="0.3">
      <c r="A6" s="5" t="s">
        <v>11</v>
      </c>
      <c r="B6" s="34">
        <v>22.256409999999999</v>
      </c>
      <c r="C6" s="35">
        <v>76.917807999999994</v>
      </c>
      <c r="D6" s="34">
        <v>113.684211</v>
      </c>
      <c r="E6" s="35">
        <v>170.22222199999999</v>
      </c>
      <c r="F6" s="34">
        <v>214.14634100000001</v>
      </c>
      <c r="G6" s="35">
        <v>272.89473700000002</v>
      </c>
      <c r="H6" s="34">
        <v>338.75</v>
      </c>
      <c r="I6" s="35">
        <v>429.58333299999998</v>
      </c>
      <c r="J6" s="34">
        <v>638.88888899999995</v>
      </c>
      <c r="K6" s="35">
        <v>2683.75</v>
      </c>
      <c r="M6" s="25"/>
    </row>
    <row r="7" spans="1:15" ht="16.2" thickBot="1" x14ac:dyDescent="0.35">
      <c r="A7" s="5" t="s">
        <v>19</v>
      </c>
      <c r="B7" s="34">
        <v>0.11239200000000001</v>
      </c>
      <c r="C7" s="35">
        <v>0.21037500000000001</v>
      </c>
      <c r="D7" s="34">
        <v>0.21901999999999999</v>
      </c>
      <c r="E7" s="35">
        <v>0.12968299999999999</v>
      </c>
      <c r="F7" s="34">
        <v>0.118156</v>
      </c>
      <c r="G7" s="35">
        <v>5.4754999999999998E-2</v>
      </c>
      <c r="H7" s="34">
        <v>5.7637000000000001E-2</v>
      </c>
      <c r="I7" s="35">
        <v>3.4582000000000002E-2</v>
      </c>
      <c r="J7" s="34">
        <v>5.1873000000000002E-2</v>
      </c>
      <c r="K7" s="35">
        <v>1.1527000000000001E-2</v>
      </c>
      <c r="M7" s="23" t="s">
        <v>27</v>
      </c>
    </row>
    <row r="8" spans="1:15" ht="16.2" thickBot="1" x14ac:dyDescent="0.35">
      <c r="A8" s="5" t="s">
        <v>12</v>
      </c>
      <c r="B8" s="34">
        <f t="shared" ref="B8:K8" si="0">($B$13+(2*$B$14))*B7</f>
        <v>5.7432312000000003</v>
      </c>
      <c r="C8" s="34">
        <f t="shared" si="0"/>
        <v>10.7501625</v>
      </c>
      <c r="D8" s="34">
        <f t="shared" si="0"/>
        <v>11.191922</v>
      </c>
      <c r="E8" s="34">
        <f t="shared" si="0"/>
        <v>6.6268012999999995</v>
      </c>
      <c r="F8" s="34">
        <f t="shared" si="0"/>
        <v>6.0377716000000001</v>
      </c>
      <c r="G8" s="34">
        <f t="shared" si="0"/>
        <v>2.7979805</v>
      </c>
      <c r="H8" s="34">
        <f t="shared" si="0"/>
        <v>2.9452507000000003</v>
      </c>
      <c r="I8" s="34">
        <f t="shared" si="0"/>
        <v>1.7671402</v>
      </c>
      <c r="J8" s="34">
        <f t="shared" si="0"/>
        <v>2.6507103000000001</v>
      </c>
      <c r="K8" s="34">
        <f t="shared" si="0"/>
        <v>0.5890297000000001</v>
      </c>
      <c r="M8" s="22">
        <f>SUMPRODUCT(B9:K9,B16:K16) / SUM(B16:K16)</f>
        <v>5.1420375459027374</v>
      </c>
    </row>
    <row r="9" spans="1:15" ht="15.6" x14ac:dyDescent="0.3">
      <c r="A9" s="5" t="s">
        <v>28</v>
      </c>
      <c r="B9" s="34">
        <v>0.63338000000000005</v>
      </c>
      <c r="C9" s="35">
        <v>1.4523520000000001</v>
      </c>
      <c r="D9" s="34">
        <v>1.2882340000000001</v>
      </c>
      <c r="E9" s="35">
        <v>1.742335</v>
      </c>
      <c r="F9" s="34">
        <v>1.987733</v>
      </c>
      <c r="G9" s="35">
        <v>3.0416650000000001</v>
      </c>
      <c r="H9" s="34">
        <v>2.5889150000000001</v>
      </c>
      <c r="I9" s="35">
        <v>3.4365450000000002</v>
      </c>
      <c r="J9" s="34">
        <v>4.6279849999999998</v>
      </c>
      <c r="K9" s="35">
        <v>12.789593999999999</v>
      </c>
    </row>
    <row r="10" spans="1:15" ht="15.6" x14ac:dyDescent="0.3">
      <c r="A10" s="5"/>
    </row>
    <row r="11" spans="1:15" ht="15.6" x14ac:dyDescent="0.3">
      <c r="A11" s="5" t="s">
        <v>17</v>
      </c>
      <c r="B11" s="21">
        <v>154</v>
      </c>
    </row>
    <row r="12" spans="1:15" ht="15.6" x14ac:dyDescent="0.3">
      <c r="A12" s="5" t="s">
        <v>16</v>
      </c>
      <c r="B12" s="7">
        <v>0.5</v>
      </c>
    </row>
    <row r="13" spans="1:15" ht="15.6" x14ac:dyDescent="0.3">
      <c r="A13" s="5" t="s">
        <v>31</v>
      </c>
      <c r="B13" s="21">
        <v>39</v>
      </c>
    </row>
    <row r="14" spans="1:15" ht="15.6" x14ac:dyDescent="0.3">
      <c r="A14" s="5" t="s">
        <v>32</v>
      </c>
      <c r="B14" s="7">
        <v>6.05</v>
      </c>
    </row>
    <row r="15" spans="1:15" ht="16.2" thickBot="1" x14ac:dyDescent="0.35">
      <c r="A15" s="1"/>
      <c r="B15" s="7"/>
      <c r="C15" s="6"/>
      <c r="D15" s="7"/>
      <c r="E15" s="7"/>
      <c r="F15" s="7"/>
      <c r="G15" s="7"/>
      <c r="H15" s="7"/>
      <c r="I15" s="7"/>
      <c r="J15" s="7"/>
      <c r="K15" s="7"/>
      <c r="M15" s="10" t="s">
        <v>17</v>
      </c>
      <c r="N15" s="4"/>
    </row>
    <row r="16" spans="1:15" ht="16.2" thickBot="1" x14ac:dyDescent="0.35">
      <c r="A16" s="5" t="s">
        <v>15</v>
      </c>
      <c r="B16" s="18">
        <v>10</v>
      </c>
      <c r="C16" s="19">
        <v>10.7501625</v>
      </c>
      <c r="D16" s="19">
        <v>11.191922</v>
      </c>
      <c r="E16" s="19">
        <v>10</v>
      </c>
      <c r="F16" s="19">
        <v>10</v>
      </c>
      <c r="G16" s="19">
        <v>10</v>
      </c>
      <c r="H16" s="19">
        <v>10</v>
      </c>
      <c r="I16" s="19">
        <v>10</v>
      </c>
      <c r="J16" s="19">
        <v>36.02895771043827</v>
      </c>
      <c r="K16" s="20">
        <v>36.028957710438277</v>
      </c>
      <c r="M16" s="9">
        <f>SUM(B16:K16)</f>
        <v>153.99999992087655</v>
      </c>
      <c r="N16" s="11"/>
      <c r="O16" s="12"/>
    </row>
    <row r="17" spans="1:15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M17" s="7"/>
      <c r="N17" s="11"/>
      <c r="O17" s="12"/>
    </row>
    <row r="18" spans="1:15" ht="15.6" x14ac:dyDescent="0.3">
      <c r="A18" s="5" t="s">
        <v>14</v>
      </c>
      <c r="B18" s="14">
        <f>B16/SUM($B$16:$K$16)</f>
        <v>6.4935064968427839E-2</v>
      </c>
      <c r="C18" s="15">
        <f t="shared" ref="C18:J18" si="1">C16/SUM($B$16:$K$16)</f>
        <v>6.9806250035865658E-2</v>
      </c>
      <c r="D18" s="15">
        <f t="shared" si="1"/>
        <v>7.267481821915768E-2</v>
      </c>
      <c r="E18" s="15">
        <f t="shared" si="1"/>
        <v>6.4935064968427839E-2</v>
      </c>
      <c r="F18" s="15">
        <f t="shared" si="1"/>
        <v>6.4935064968427839E-2</v>
      </c>
      <c r="G18" s="15">
        <f t="shared" si="1"/>
        <v>6.4935064968427839E-2</v>
      </c>
      <c r="H18" s="15">
        <f t="shared" si="1"/>
        <v>6.4935064968427839E-2</v>
      </c>
      <c r="I18" s="15">
        <f t="shared" si="1"/>
        <v>6.4935064968427839E-2</v>
      </c>
      <c r="J18" s="15">
        <f t="shared" si="1"/>
        <v>0.23395427096720481</v>
      </c>
      <c r="K18" s="16">
        <f>K16/SUM($B$16:$K$16)</f>
        <v>0.23395427096720486</v>
      </c>
    </row>
    <row r="19" spans="1:15" ht="15.6" x14ac:dyDescent="0.3">
      <c r="A19" s="5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5" ht="15.6" x14ac:dyDescent="0.3">
      <c r="A20" s="5" t="s">
        <v>18</v>
      </c>
      <c r="B20" s="26">
        <f>AVERAGE(B16:K16,B6:K6)</f>
        <v>255.75469754604381</v>
      </c>
      <c r="C20" s="6"/>
      <c r="D20" s="7"/>
      <c r="E20" s="7"/>
      <c r="F20" s="7"/>
      <c r="G20" s="7"/>
      <c r="H20" s="7"/>
      <c r="I20" s="7"/>
      <c r="J20" s="7"/>
      <c r="K20" s="7"/>
    </row>
    <row r="21" spans="1:15" x14ac:dyDescent="0.25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</row>
    <row r="24" spans="1:15" x14ac:dyDescent="0.25">
      <c r="L24" s="4"/>
      <c r="M24" s="4"/>
      <c r="N24" s="4"/>
    </row>
    <row r="25" spans="1:15" x14ac:dyDescent="0.25">
      <c r="L25" s="3"/>
    </row>
    <row r="27" spans="1:15" x14ac:dyDescent="0.25">
      <c r="A27" s="1"/>
    </row>
    <row r="28" spans="1:15" x14ac:dyDescent="0.25">
      <c r="A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3F73-3C66-4F7E-BE8F-77333DFA1AFA}">
  <dimension ref="A1:O25"/>
  <sheetViews>
    <sheetView workbookViewId="0"/>
  </sheetViews>
  <sheetFormatPr defaultRowHeight="15.6" x14ac:dyDescent="0.3"/>
  <cols>
    <col min="1" max="1" width="13.6328125" customWidth="1"/>
  </cols>
  <sheetData>
    <row r="1" spans="1:15" x14ac:dyDescent="0.3">
      <c r="A1" t="s">
        <v>18</v>
      </c>
      <c r="F1" t="s">
        <v>25</v>
      </c>
    </row>
    <row r="2" spans="1:15" x14ac:dyDescent="0.3">
      <c r="A2" t="s">
        <v>13</v>
      </c>
      <c r="B2" t="s">
        <v>22</v>
      </c>
      <c r="C2" t="s">
        <v>23</v>
      </c>
      <c r="D2" t="s">
        <v>24</v>
      </c>
      <c r="F2" t="s">
        <v>13</v>
      </c>
      <c r="G2" t="s">
        <v>22</v>
      </c>
      <c r="H2" t="s">
        <v>23</v>
      </c>
      <c r="I2" t="s">
        <v>24</v>
      </c>
      <c r="K2" t="s">
        <v>35</v>
      </c>
      <c r="L2" t="s">
        <v>11</v>
      </c>
      <c r="M2" t="s">
        <v>26</v>
      </c>
      <c r="N2" t="s">
        <v>33</v>
      </c>
      <c r="O2" t="s">
        <v>34</v>
      </c>
    </row>
    <row r="3" spans="1:15" x14ac:dyDescent="0.3">
      <c r="A3" t="s">
        <v>0</v>
      </c>
      <c r="B3">
        <v>22.256409999999999</v>
      </c>
      <c r="C3">
        <v>21.471698</v>
      </c>
      <c r="D3">
        <v>22.256409999999999</v>
      </c>
      <c r="F3" t="s">
        <v>0</v>
      </c>
      <c r="G3">
        <v>9.2467999999999995E-2</v>
      </c>
      <c r="H3">
        <v>0.102614</v>
      </c>
      <c r="I3">
        <v>0.11239200000000001</v>
      </c>
      <c r="K3" t="s">
        <v>22</v>
      </c>
      <c r="L3">
        <v>180.31914893617</v>
      </c>
      <c r="M3">
        <v>157.46814261056701</v>
      </c>
      <c r="N3">
        <v>74.5</v>
      </c>
      <c r="O3">
        <v>20.6405749273932</v>
      </c>
    </row>
    <row r="4" spans="1:15" x14ac:dyDescent="0.3">
      <c r="A4" t="s">
        <v>1</v>
      </c>
      <c r="B4">
        <v>76.917807999999994</v>
      </c>
      <c r="C4">
        <v>77.185929999999999</v>
      </c>
      <c r="D4">
        <v>76.917807999999994</v>
      </c>
      <c r="F4" t="s">
        <v>1</v>
      </c>
      <c r="G4">
        <v>0.20730799999999999</v>
      </c>
      <c r="H4">
        <v>0.19264300000000001</v>
      </c>
      <c r="I4">
        <v>0.21037500000000001</v>
      </c>
      <c r="K4" t="s">
        <v>23</v>
      </c>
      <c r="L4">
        <v>189.43622200584201</v>
      </c>
      <c r="M4">
        <v>168.57835382025101</v>
      </c>
      <c r="N4">
        <v>114.77777777777766</v>
      </c>
      <c r="O4">
        <v>32.816549573742897</v>
      </c>
    </row>
    <row r="5" spans="1:15" x14ac:dyDescent="0.3">
      <c r="A5" t="s">
        <v>2</v>
      </c>
      <c r="B5">
        <v>113.684211</v>
      </c>
      <c r="C5">
        <v>114.17410700000001</v>
      </c>
      <c r="D5">
        <v>113.684211</v>
      </c>
      <c r="F5" t="s">
        <v>2</v>
      </c>
      <c r="G5">
        <v>0.228188</v>
      </c>
      <c r="H5">
        <v>0.21684400000000001</v>
      </c>
      <c r="I5">
        <v>0.21901999999999999</v>
      </c>
      <c r="K5" t="s">
        <v>24</v>
      </c>
      <c r="L5">
        <v>173.48387096774101</v>
      </c>
      <c r="M5">
        <v>148.853512291252</v>
      </c>
      <c r="N5">
        <v>38.555555555555337</v>
      </c>
      <c r="O5">
        <v>6.0491811505849666</v>
      </c>
    </row>
    <row r="6" spans="1:15" x14ac:dyDescent="0.3">
      <c r="A6" t="s">
        <v>3</v>
      </c>
      <c r="B6">
        <v>170.22222199999999</v>
      </c>
      <c r="C6">
        <v>172.77027000000001</v>
      </c>
      <c r="D6">
        <v>170.22222199999999</v>
      </c>
      <c r="F6" t="s">
        <v>3</v>
      </c>
      <c r="G6">
        <v>0.131991</v>
      </c>
      <c r="H6">
        <v>0.14327200000000001</v>
      </c>
      <c r="I6">
        <v>0.12968299999999999</v>
      </c>
    </row>
    <row r="7" spans="1:15" x14ac:dyDescent="0.3">
      <c r="A7" t="s">
        <v>4</v>
      </c>
      <c r="B7">
        <v>214.14634100000001</v>
      </c>
      <c r="C7">
        <v>217.64</v>
      </c>
      <c r="D7">
        <v>214.14634100000001</v>
      </c>
      <c r="F7" t="s">
        <v>4</v>
      </c>
      <c r="G7">
        <v>0.13348199999999999</v>
      </c>
      <c r="H7">
        <v>0.121007</v>
      </c>
      <c r="I7">
        <v>0.118156</v>
      </c>
      <c r="K7" t="s">
        <v>37</v>
      </c>
    </row>
    <row r="8" spans="1:15" x14ac:dyDescent="0.3">
      <c r="A8" t="s">
        <v>5</v>
      </c>
      <c r="B8">
        <v>272.89473700000002</v>
      </c>
      <c r="C8">
        <v>269.5</v>
      </c>
      <c r="D8">
        <v>272.89473700000002</v>
      </c>
      <c r="F8" t="s">
        <v>5</v>
      </c>
      <c r="G8">
        <v>6.3385999999999998E-2</v>
      </c>
      <c r="H8">
        <v>5.8083000000000003E-2</v>
      </c>
      <c r="I8">
        <v>5.4754999999999998E-2</v>
      </c>
      <c r="K8" t="s">
        <v>29</v>
      </c>
      <c r="L8" t="s">
        <v>38</v>
      </c>
      <c r="M8" t="s">
        <v>31</v>
      </c>
      <c r="N8" t="s">
        <v>39</v>
      </c>
      <c r="O8" t="s">
        <v>30</v>
      </c>
    </row>
    <row r="9" spans="1:15" x14ac:dyDescent="0.3">
      <c r="A9" t="s">
        <v>6</v>
      </c>
      <c r="B9">
        <v>338.75</v>
      </c>
      <c r="C9">
        <v>335.797101</v>
      </c>
      <c r="D9">
        <v>338.75</v>
      </c>
      <c r="F9" t="s">
        <v>6</v>
      </c>
      <c r="G9">
        <v>4.1759999999999999E-2</v>
      </c>
      <c r="H9">
        <v>6.6795999999999994E-2</v>
      </c>
      <c r="I9">
        <v>5.7637000000000001E-2</v>
      </c>
      <c r="K9">
        <v>1</v>
      </c>
      <c r="L9">
        <v>126.666667</v>
      </c>
      <c r="M9">
        <v>31.666667</v>
      </c>
      <c r="N9">
        <v>3.5118849999999999</v>
      </c>
      <c r="O9" t="s">
        <v>24</v>
      </c>
    </row>
    <row r="10" spans="1:15" x14ac:dyDescent="0.3">
      <c r="A10" t="s">
        <v>7</v>
      </c>
      <c r="B10">
        <v>429.58333299999998</v>
      </c>
      <c r="C10">
        <v>434.28571399999998</v>
      </c>
      <c r="D10">
        <v>429.58333299999998</v>
      </c>
      <c r="F10" t="s">
        <v>7</v>
      </c>
      <c r="G10">
        <v>2.8337000000000001E-2</v>
      </c>
      <c r="H10">
        <v>2.7106000000000002E-2</v>
      </c>
      <c r="I10">
        <v>3.4582000000000002E-2</v>
      </c>
      <c r="K10">
        <v>2</v>
      </c>
      <c r="L10">
        <v>172</v>
      </c>
      <c r="M10">
        <v>43</v>
      </c>
      <c r="N10">
        <v>3</v>
      </c>
      <c r="O10" t="s">
        <v>24</v>
      </c>
    </row>
    <row r="11" spans="1:15" x14ac:dyDescent="0.3">
      <c r="A11" t="s">
        <v>8</v>
      </c>
      <c r="B11">
        <v>638.88888899999995</v>
      </c>
      <c r="C11">
        <v>679.16666699999996</v>
      </c>
      <c r="D11">
        <v>638.88888899999995</v>
      </c>
      <c r="F11" t="s">
        <v>8</v>
      </c>
      <c r="G11">
        <v>6.4130999999999994E-2</v>
      </c>
      <c r="H11">
        <v>6.3892000000000004E-2</v>
      </c>
      <c r="I11">
        <v>5.1873000000000002E-2</v>
      </c>
      <c r="K11">
        <v>3</v>
      </c>
      <c r="L11">
        <v>164</v>
      </c>
      <c r="M11">
        <v>54.666666999999997</v>
      </c>
      <c r="N11">
        <v>2.5166110000000002</v>
      </c>
      <c r="O11" t="s">
        <v>22</v>
      </c>
    </row>
    <row r="12" spans="1:15" x14ac:dyDescent="0.3">
      <c r="A12" t="s">
        <v>9</v>
      </c>
      <c r="B12">
        <v>2683.75</v>
      </c>
      <c r="C12">
        <v>3448.125</v>
      </c>
      <c r="D12">
        <v>2683.75</v>
      </c>
      <c r="F12" t="s">
        <v>9</v>
      </c>
      <c r="G12">
        <v>8.9490000000000004E-3</v>
      </c>
      <c r="H12">
        <v>7.744E-3</v>
      </c>
      <c r="I12">
        <v>1.1527000000000001E-2</v>
      </c>
      <c r="K12">
        <v>4</v>
      </c>
      <c r="L12">
        <v>259</v>
      </c>
      <c r="M12">
        <v>86.333332999999996</v>
      </c>
      <c r="N12">
        <v>8.0208060000000003</v>
      </c>
      <c r="O12" t="s">
        <v>22</v>
      </c>
    </row>
    <row r="13" spans="1:15" x14ac:dyDescent="0.3">
      <c r="K13">
        <v>5</v>
      </c>
      <c r="L13">
        <v>233</v>
      </c>
      <c r="M13">
        <v>77.666667000000004</v>
      </c>
      <c r="N13">
        <v>3.05505</v>
      </c>
      <c r="O13" t="s">
        <v>22</v>
      </c>
    </row>
    <row r="14" spans="1:15" x14ac:dyDescent="0.3">
      <c r="A14" t="s">
        <v>36</v>
      </c>
      <c r="K14">
        <v>6</v>
      </c>
      <c r="L14">
        <v>190.66666699999999</v>
      </c>
      <c r="M14">
        <v>95.333332999999996</v>
      </c>
      <c r="N14">
        <v>10.692677</v>
      </c>
      <c r="O14" t="s">
        <v>23</v>
      </c>
    </row>
    <row r="15" spans="1:15" x14ac:dyDescent="0.3">
      <c r="A15" t="s">
        <v>13</v>
      </c>
      <c r="B15" t="s">
        <v>22</v>
      </c>
      <c r="C15" t="s">
        <v>23</v>
      </c>
      <c r="D15" t="s">
        <v>24</v>
      </c>
      <c r="K15">
        <v>7</v>
      </c>
      <c r="L15">
        <v>192.66666699999999</v>
      </c>
      <c r="M15">
        <v>96.333332999999996</v>
      </c>
      <c r="N15">
        <v>14.294521</v>
      </c>
      <c r="O15" t="s">
        <v>23</v>
      </c>
    </row>
    <row r="16" spans="1:15" x14ac:dyDescent="0.3">
      <c r="A16" t="s">
        <v>0</v>
      </c>
      <c r="B16">
        <v>1.232532</v>
      </c>
      <c r="C16">
        <v>1.2305999999999999</v>
      </c>
      <c r="D16">
        <v>0.63338000000000005</v>
      </c>
      <c r="K16">
        <v>8</v>
      </c>
      <c r="L16">
        <v>277</v>
      </c>
      <c r="M16">
        <v>92.333332999999996</v>
      </c>
      <c r="N16">
        <v>5.5075710000000004</v>
      </c>
      <c r="O16" t="s">
        <v>22</v>
      </c>
    </row>
    <row r="17" spans="1:15" x14ac:dyDescent="0.3">
      <c r="A17" t="s">
        <v>1</v>
      </c>
      <c r="B17">
        <v>3.3436789999999998</v>
      </c>
      <c r="C17">
        <v>7.9261929999999996</v>
      </c>
      <c r="D17">
        <v>1.4523520000000001</v>
      </c>
      <c r="K17">
        <v>9</v>
      </c>
      <c r="L17">
        <v>277</v>
      </c>
      <c r="M17">
        <v>92.333332999999996</v>
      </c>
      <c r="N17">
        <v>4.0414519999999996</v>
      </c>
      <c r="O17" t="s">
        <v>22</v>
      </c>
    </row>
    <row r="18" spans="1:15" x14ac:dyDescent="0.3">
      <c r="A18" t="s">
        <v>2</v>
      </c>
      <c r="B18">
        <v>3.469306</v>
      </c>
      <c r="C18">
        <v>5.9084300000000001</v>
      </c>
      <c r="D18">
        <v>1.2882340000000001</v>
      </c>
      <c r="K18">
        <v>10</v>
      </c>
      <c r="L18">
        <v>131</v>
      </c>
      <c r="M18">
        <v>43.666666999999997</v>
      </c>
      <c r="N18">
        <v>9.0184999999999995</v>
      </c>
      <c r="O18" t="s">
        <v>22</v>
      </c>
    </row>
    <row r="19" spans="1:15" x14ac:dyDescent="0.3">
      <c r="A19" t="s">
        <v>3</v>
      </c>
      <c r="B19">
        <v>4.1097169999999998</v>
      </c>
      <c r="C19">
        <v>6.6539989999999998</v>
      </c>
      <c r="D19">
        <v>1.742335</v>
      </c>
      <c r="K19">
        <v>11</v>
      </c>
      <c r="L19">
        <v>164</v>
      </c>
      <c r="M19">
        <v>41</v>
      </c>
      <c r="N19">
        <v>11.532563</v>
      </c>
      <c r="O19" t="s">
        <v>24</v>
      </c>
    </row>
    <row r="20" spans="1:15" x14ac:dyDescent="0.3">
      <c r="A20" t="s">
        <v>4</v>
      </c>
      <c r="B20">
        <v>3.1417980000000001</v>
      </c>
      <c r="C20">
        <v>8.4859080000000002</v>
      </c>
      <c r="D20">
        <v>1.987733</v>
      </c>
      <c r="K20">
        <v>12</v>
      </c>
      <c r="L20">
        <v>305.33333299999998</v>
      </c>
      <c r="M20">
        <v>152.66666699999999</v>
      </c>
      <c r="N20">
        <v>6.1101010000000002</v>
      </c>
      <c r="O20" t="s">
        <v>23</v>
      </c>
    </row>
    <row r="21" spans="1:15" x14ac:dyDescent="0.3">
      <c r="A21" t="s">
        <v>5</v>
      </c>
      <c r="B21">
        <v>4.0573360000000003</v>
      </c>
      <c r="C21">
        <v>12.010142</v>
      </c>
      <c r="D21">
        <v>3.0416650000000001</v>
      </c>
    </row>
    <row r="22" spans="1:15" x14ac:dyDescent="0.3">
      <c r="A22" t="s">
        <v>6</v>
      </c>
      <c r="B22">
        <v>4.8921549999999998</v>
      </c>
      <c r="C22">
        <v>7.5169509999999997</v>
      </c>
      <c r="D22">
        <v>2.5889150000000001</v>
      </c>
    </row>
    <row r="23" spans="1:15" x14ac:dyDescent="0.3">
      <c r="A23" t="s">
        <v>7</v>
      </c>
      <c r="B23">
        <v>5.0157160000000003</v>
      </c>
      <c r="C23">
        <v>32.541567999999998</v>
      </c>
      <c r="D23">
        <v>3.4365450000000002</v>
      </c>
    </row>
    <row r="24" spans="1:15" x14ac:dyDescent="0.3">
      <c r="A24" t="s">
        <v>8</v>
      </c>
      <c r="B24">
        <v>7.275258</v>
      </c>
      <c r="C24">
        <v>16.700099999999999</v>
      </c>
      <c r="D24">
        <v>4.6279849999999998</v>
      </c>
    </row>
    <row r="25" spans="1:15" x14ac:dyDescent="0.3">
      <c r="A25" t="s">
        <v>9</v>
      </c>
      <c r="B25">
        <v>15.283282</v>
      </c>
      <c r="C25">
        <v>13.460514</v>
      </c>
      <c r="D25">
        <v>12.789593999999999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3E60-4BB3-4CA5-A4BD-1B5E228258FD}">
  <dimension ref="A1:M12"/>
  <sheetViews>
    <sheetView workbookViewId="0"/>
  </sheetViews>
  <sheetFormatPr defaultRowHeight="15.6" x14ac:dyDescent="0.3"/>
  <cols>
    <col min="2" max="6" width="8.81640625" bestFit="1" customWidth="1"/>
    <col min="7" max="8" width="9.7265625" bestFit="1" customWidth="1"/>
    <col min="9" max="12" width="8.81640625" bestFit="1" customWidth="1"/>
    <col min="13" max="13" width="9.7265625" bestFit="1" customWidth="1"/>
  </cols>
  <sheetData>
    <row r="1" spans="1:13" x14ac:dyDescent="0.3">
      <c r="A1" s="40"/>
      <c r="B1" s="40" t="s">
        <v>41</v>
      </c>
      <c r="C1" s="40" t="s">
        <v>42</v>
      </c>
      <c r="D1" s="40" t="s">
        <v>43</v>
      </c>
      <c r="E1" s="40" t="s">
        <v>44</v>
      </c>
      <c r="F1" s="40" t="s">
        <v>45</v>
      </c>
      <c r="G1" s="40" t="s">
        <v>46</v>
      </c>
      <c r="H1" s="40" t="s">
        <v>47</v>
      </c>
      <c r="I1" s="40" t="s">
        <v>48</v>
      </c>
      <c r="J1" s="40" t="s">
        <v>49</v>
      </c>
      <c r="K1" s="40" t="s">
        <v>50</v>
      </c>
      <c r="L1" s="40" t="s">
        <v>51</v>
      </c>
      <c r="M1" s="40" t="s">
        <v>52</v>
      </c>
    </row>
    <row r="2" spans="1:13" x14ac:dyDescent="0.3">
      <c r="A2" s="34" t="s">
        <v>0</v>
      </c>
      <c r="B2" s="41">
        <v>10</v>
      </c>
      <c r="C2" s="41">
        <v>10</v>
      </c>
      <c r="D2" s="41">
        <v>38.926409538069116</v>
      </c>
      <c r="E2" s="41">
        <v>64.750006266961961</v>
      </c>
      <c r="F2" s="41">
        <v>58.249999384931698</v>
      </c>
      <c r="G2" s="41">
        <v>11.9442696</v>
      </c>
      <c r="H2" s="41">
        <v>12.783652119999999</v>
      </c>
      <c r="I2" s="41">
        <v>69.250089333787457</v>
      </c>
      <c r="J2" s="41">
        <v>69.250089231590124</v>
      </c>
      <c r="K2" s="41">
        <v>21.990914079995964</v>
      </c>
      <c r="L2" s="41">
        <v>10</v>
      </c>
      <c r="M2" s="41">
        <v>16.953885079999999</v>
      </c>
    </row>
    <row r="3" spans="1:13" x14ac:dyDescent="0.3">
      <c r="A3" s="35" t="s">
        <v>1</v>
      </c>
      <c r="B3" s="41">
        <v>10</v>
      </c>
      <c r="C3" s="41">
        <v>10.308375000000002</v>
      </c>
      <c r="D3" s="41">
        <v>12.446772319999999</v>
      </c>
      <c r="E3" s="41">
        <v>21.153708319999996</v>
      </c>
      <c r="F3" s="41">
        <v>17.434602799999997</v>
      </c>
      <c r="G3" s="41">
        <v>22.423645200000003</v>
      </c>
      <c r="H3" s="41">
        <v>23.999464939999999</v>
      </c>
      <c r="I3" s="41">
        <v>21.35687016</v>
      </c>
      <c r="J3" s="41">
        <v>20.74738464</v>
      </c>
      <c r="K3" s="41">
        <v>12.861388320000001</v>
      </c>
      <c r="L3" s="41">
        <v>13.476622500000001</v>
      </c>
      <c r="M3" s="41">
        <v>31.828476460000001</v>
      </c>
    </row>
    <row r="4" spans="1:13" x14ac:dyDescent="0.3">
      <c r="A4" s="34" t="s">
        <v>2</v>
      </c>
      <c r="B4" s="41">
        <v>10</v>
      </c>
      <c r="C4" s="41">
        <v>10.73198</v>
      </c>
      <c r="D4" s="41">
        <v>13.700407520000001</v>
      </c>
      <c r="E4" s="41">
        <v>23.284303519999998</v>
      </c>
      <c r="F4" s="41">
        <v>19.190610799999998</v>
      </c>
      <c r="G4" s="41">
        <v>25.240641600000004</v>
      </c>
      <c r="H4" s="41">
        <v>27.01442552</v>
      </c>
      <c r="I4" s="41">
        <v>23.507927759999998</v>
      </c>
      <c r="J4" s="41">
        <v>22.837055039999999</v>
      </c>
      <c r="K4" s="41">
        <v>14.156783519999999</v>
      </c>
      <c r="L4" s="41">
        <v>14.030421199999999</v>
      </c>
      <c r="M4" s="41">
        <v>35.826965680000001</v>
      </c>
    </row>
    <row r="5" spans="1:13" x14ac:dyDescent="0.3">
      <c r="A5" s="35" t="s">
        <v>3</v>
      </c>
      <c r="B5" s="41">
        <v>10</v>
      </c>
      <c r="C5" s="41">
        <v>10</v>
      </c>
      <c r="D5" s="41">
        <v>10</v>
      </c>
      <c r="E5" s="41">
        <v>13.468361639999999</v>
      </c>
      <c r="F5" s="41">
        <v>11.1004431</v>
      </c>
      <c r="G5" s="41">
        <v>16.676860800000004</v>
      </c>
      <c r="H5" s="41">
        <v>17.84882576</v>
      </c>
      <c r="I5" s="41">
        <v>13.597712819999998</v>
      </c>
      <c r="J5" s="41">
        <v>13.20965928</v>
      </c>
      <c r="K5" s="41">
        <v>10</v>
      </c>
      <c r="L5" s="41">
        <v>10</v>
      </c>
      <c r="M5" s="41">
        <v>23.671399840000003</v>
      </c>
    </row>
    <row r="6" spans="1:13" x14ac:dyDescent="0.3">
      <c r="A6" s="34" t="s">
        <v>4</v>
      </c>
      <c r="B6" s="41">
        <v>10</v>
      </c>
      <c r="C6" s="41">
        <v>10</v>
      </c>
      <c r="D6" s="41">
        <v>10</v>
      </c>
      <c r="E6" s="41">
        <v>13.620503279999998</v>
      </c>
      <c r="F6" s="41">
        <v>11.225836199999998</v>
      </c>
      <c r="G6" s="41">
        <v>14.085214800000001</v>
      </c>
      <c r="H6" s="41">
        <v>15.075052060000001</v>
      </c>
      <c r="I6" s="41">
        <v>13.751315639999996</v>
      </c>
      <c r="J6" s="41">
        <v>13.358878559999999</v>
      </c>
      <c r="K6" s="41">
        <v>10</v>
      </c>
      <c r="L6" s="41">
        <v>10</v>
      </c>
      <c r="M6" s="41">
        <v>19.992776540000001</v>
      </c>
    </row>
    <row r="7" spans="1:13" x14ac:dyDescent="0.3">
      <c r="A7" s="35" t="s">
        <v>5</v>
      </c>
      <c r="B7" s="41">
        <v>10</v>
      </c>
      <c r="C7" s="41">
        <v>10</v>
      </c>
      <c r="D7" s="41">
        <v>10</v>
      </c>
      <c r="E7" s="41">
        <v>10</v>
      </c>
      <c r="F7" s="41">
        <v>10</v>
      </c>
      <c r="G7" s="41">
        <v>10</v>
      </c>
      <c r="H7" s="41">
        <v>10</v>
      </c>
      <c r="I7" s="41">
        <v>10</v>
      </c>
      <c r="J7" s="41">
        <v>10</v>
      </c>
      <c r="K7" s="41">
        <v>10</v>
      </c>
      <c r="L7" s="41">
        <v>10</v>
      </c>
      <c r="M7" s="41">
        <v>10</v>
      </c>
    </row>
    <row r="8" spans="1:13" x14ac:dyDescent="0.3">
      <c r="A8" s="34" t="s">
        <v>6</v>
      </c>
      <c r="B8" s="41">
        <v>10</v>
      </c>
      <c r="C8" s="41">
        <v>10</v>
      </c>
      <c r="D8" s="41">
        <v>10</v>
      </c>
      <c r="E8" s="41">
        <v>10</v>
      </c>
      <c r="F8" s="41">
        <v>10</v>
      </c>
      <c r="G8" s="41">
        <v>10</v>
      </c>
      <c r="H8" s="41">
        <v>10</v>
      </c>
      <c r="I8" s="41">
        <v>10</v>
      </c>
      <c r="J8" s="41">
        <v>10</v>
      </c>
      <c r="K8" s="41">
        <v>10</v>
      </c>
      <c r="L8" s="41">
        <v>10</v>
      </c>
      <c r="M8" s="41">
        <v>11.036035119999999</v>
      </c>
    </row>
    <row r="9" spans="1:13" x14ac:dyDescent="0.3">
      <c r="A9" s="35" t="s">
        <v>7</v>
      </c>
      <c r="B9" s="41">
        <v>10</v>
      </c>
      <c r="C9" s="41">
        <v>14.95968125937679</v>
      </c>
      <c r="D9" s="41">
        <v>10</v>
      </c>
      <c r="E9" s="41">
        <v>10</v>
      </c>
      <c r="F9" s="41">
        <v>10</v>
      </c>
      <c r="G9" s="41">
        <v>47.749999760090766</v>
      </c>
      <c r="H9" s="41">
        <v>48.249999750000001</v>
      </c>
      <c r="I9" s="41">
        <v>10</v>
      </c>
      <c r="J9" s="41">
        <v>10</v>
      </c>
      <c r="K9" s="41">
        <v>10</v>
      </c>
      <c r="L9" s="41">
        <v>10</v>
      </c>
      <c r="M9" s="41">
        <v>76.24999961566914</v>
      </c>
    </row>
    <row r="10" spans="1:13" x14ac:dyDescent="0.3">
      <c r="A10" s="34" t="s">
        <v>8</v>
      </c>
      <c r="B10" s="41">
        <v>23.500000014798488</v>
      </c>
      <c r="C10" s="41">
        <v>43.000045370311611</v>
      </c>
      <c r="D10" s="41">
        <v>10</v>
      </c>
      <c r="E10" s="41">
        <v>27.973110450578016</v>
      </c>
      <c r="F10" s="41">
        <v>27.548508362489777</v>
      </c>
      <c r="G10" s="41">
        <v>22.879367239909246</v>
      </c>
      <c r="H10" s="41">
        <v>18.028578850000013</v>
      </c>
      <c r="I10" s="41">
        <v>36.286227952425108</v>
      </c>
      <c r="J10" s="41">
        <v>38.347076952059453</v>
      </c>
      <c r="K10" s="41">
        <v>9.9999999999999982</v>
      </c>
      <c r="L10" s="41">
        <v>38.24647812541302</v>
      </c>
      <c r="M10" s="41">
        <v>69.440462664330823</v>
      </c>
    </row>
    <row r="11" spans="1:13" x14ac:dyDescent="0.3">
      <c r="A11" s="35" t="s">
        <v>9</v>
      </c>
      <c r="B11" s="41">
        <v>23.500000014798484</v>
      </c>
      <c r="C11" s="41">
        <v>43.000045370311604</v>
      </c>
      <c r="D11" s="41">
        <v>38.926409596470897</v>
      </c>
      <c r="E11" s="41">
        <v>64.750006247956051</v>
      </c>
      <c r="F11" s="41">
        <v>58.249999384931677</v>
      </c>
      <c r="G11" s="41">
        <v>10</v>
      </c>
      <c r="H11" s="41">
        <v>10</v>
      </c>
      <c r="I11" s="41">
        <v>69.250089333787457</v>
      </c>
      <c r="J11" s="41">
        <v>69.250089231590124</v>
      </c>
      <c r="K11" s="41">
        <v>21.990914079995964</v>
      </c>
      <c r="L11" s="41">
        <v>38.246478125413027</v>
      </c>
      <c r="M11" s="41">
        <v>10</v>
      </c>
    </row>
    <row r="12" spans="1:13" x14ac:dyDescent="0.3">
      <c r="A12" s="42" t="s">
        <v>54</v>
      </c>
      <c r="B12" s="43">
        <v>3269.7464184336</v>
      </c>
      <c r="C12" s="43">
        <v>4393.7217497701504</v>
      </c>
      <c r="D12" s="43">
        <v>5821.217015539667</v>
      </c>
      <c r="E12" s="43">
        <v>9102.266606116571</v>
      </c>
      <c r="F12" s="43">
        <v>8255.5441311289815</v>
      </c>
      <c r="G12" s="43">
        <v>10111.340128909316</v>
      </c>
      <c r="H12" s="43">
        <v>10217.775288160992</v>
      </c>
      <c r="I12" s="43">
        <v>9737.3084623572613</v>
      </c>
      <c r="J12" s="43">
        <v>9737.3084623572613</v>
      </c>
      <c r="K12" s="43">
        <v>4656.9736124317333</v>
      </c>
      <c r="L12" s="43">
        <v>4189.3625986180496</v>
      </c>
      <c r="M12" s="43">
        <v>16284.579365506583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Model_Normal</vt:lpstr>
      <vt:lpstr>Model_Strong</vt:lpstr>
      <vt:lpstr>Model_Weak</vt:lpstr>
      <vt:lpstr>Data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Mickelson</dc:creator>
  <cp:lastModifiedBy>Melissa Mickelson</cp:lastModifiedBy>
  <cp:lastPrinted>1997-01-10T16:07:55Z</cp:lastPrinted>
  <dcterms:created xsi:type="dcterms:W3CDTF">1997-12-13T05:28:31Z</dcterms:created>
  <dcterms:modified xsi:type="dcterms:W3CDTF">2023-12-01T20:30:51Z</dcterms:modified>
</cp:coreProperties>
</file>