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minimized="1"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S4" i="1" l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3" i="1"/>
  <c r="AM4" i="1" l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3" i="1"/>
  <c r="R4" i="1" l="1"/>
  <c r="R5" i="1"/>
  <c r="R6" i="1"/>
  <c r="R7" i="1"/>
  <c r="R8" i="1"/>
  <c r="R9" i="1"/>
  <c r="R10" i="1"/>
  <c r="R11" i="1"/>
  <c r="R12" i="1"/>
  <c r="R13" i="1"/>
  <c r="R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3" i="1"/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3" i="1"/>
  <c r="H3" i="1"/>
</calcChain>
</file>

<file path=xl/sharedStrings.xml><?xml version="1.0" encoding="utf-8"?>
<sst xmlns="http://schemas.openxmlformats.org/spreadsheetml/2006/main" count="38" uniqueCount="12">
  <si>
    <t>time</t>
  </si>
  <si>
    <t>biomass</t>
  </si>
  <si>
    <t>nitrate</t>
  </si>
  <si>
    <t>pc</t>
  </si>
  <si>
    <t>20% run</t>
  </si>
  <si>
    <t>20% fitted</t>
  </si>
  <si>
    <t>40% fitted</t>
  </si>
  <si>
    <t>60% fitted</t>
  </si>
  <si>
    <t>60 day fitted</t>
  </si>
  <si>
    <t>Biomass</t>
  </si>
  <si>
    <t>Nitrate</t>
  </si>
  <si>
    <t>60 day run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</si>
</sst>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0" fillId="3" borderId="0" xfId="0" applyFill="1"/>
    <xf numFmtId="0" fontId="0" fillId="3" borderId="0" xfId="0" applyFill="1" applyAlignment="1">
      <alignment horizontal="center"/>
    </xf>
    <xf numFmtId="2" fontId="0" fillId="3" borderId="0" xfId="0" applyNumberFormat="1" applyFill="1" applyAlignment="1">
      <alignment horizontal="center"/>
    </xf>
    <xf numFmtId="2" fontId="0" fillId="3" borderId="0" xfId="0" applyNumberFormat="1" applyFill="1"/>
    <xf numFmtId="0" fontId="0" fillId="4" borderId="0" xfId="0" applyFill="1"/>
    <xf numFmtId="9" fontId="1" fillId="5" borderId="0" xfId="0" applyNumberFormat="1" applyFont="1" applyFill="1"/>
    <xf numFmtId="0" fontId="1" fillId="5" borderId="0" xfId="0" applyFont="1" applyFill="1"/>
    <xf numFmtId="0" fontId="1" fillId="5" borderId="0" xfId="0" applyFont="1" applyFill="1" applyAlignment="1">
      <alignment horizontal="center"/>
    </xf>
    <xf numFmtId="1" fontId="0" fillId="3" borderId="0" xfId="0" applyNumberFormat="1" applyFill="1" applyAlignment="1"/>
    <xf numFmtId="1" fontId="0" fillId="4" borderId="0" xfId="0" applyNumberFormat="1" applyFill="1"/>
    <xf numFmtId="1" fontId="0" fillId="4" borderId="0" xfId="0" applyNumberFormat="1" applyFill="1" applyAlignment="1"/>
    <xf numFmtId="1" fontId="1" fillId="5" borderId="0" xfId="0" applyNumberFormat="1" applyFont="1" applyFill="1" applyAlignment="1"/>
    <xf numFmtId="1" fontId="1" fillId="5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935195600549928"/>
          <c:y val="5.4902887139107605E-2"/>
          <c:w val="0.67833942632170974"/>
          <c:h val="0.77921719160104985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Sheet1!$L$2</c:f>
              <c:strCache>
                <c:ptCount val="1"/>
                <c:pt idx="0">
                  <c:v>Biomass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Sheet1!$K$3:$K$16</c:f>
              <c:numCache>
                <c:formatCode>0</c:formatCode>
                <c:ptCount val="14"/>
                <c:pt idx="0">
                  <c:v>1.1527777777810115</c:v>
                </c:pt>
                <c:pt idx="1">
                  <c:v>1.9340277777810115</c:v>
                </c:pt>
                <c:pt idx="2">
                  <c:v>3</c:v>
                </c:pt>
                <c:pt idx="3">
                  <c:v>4.0590277777810115</c:v>
                </c:pt>
                <c:pt idx="4">
                  <c:v>7.0590277777810115</c:v>
                </c:pt>
                <c:pt idx="5">
                  <c:v>8.0798611111167702</c:v>
                </c:pt>
                <c:pt idx="6">
                  <c:v>9.09375</c:v>
                </c:pt>
                <c:pt idx="7">
                  <c:v>10.07986111111677</c:v>
                </c:pt>
                <c:pt idx="8">
                  <c:v>10.975694444445253</c:v>
                </c:pt>
                <c:pt idx="9">
                  <c:v>13.98611111111677</c:v>
                </c:pt>
                <c:pt idx="10">
                  <c:v>15.059027777781012</c:v>
                </c:pt>
                <c:pt idx="11">
                  <c:v>15.930555555562023</c:v>
                </c:pt>
                <c:pt idx="12">
                  <c:v>17.14236111111677</c:v>
                </c:pt>
                <c:pt idx="13">
                  <c:v>17.496527777781012</c:v>
                </c:pt>
              </c:numCache>
            </c:numRef>
          </c:xVal>
          <c:yVal>
            <c:numRef>
              <c:f>Sheet1!$L$3:$L$16</c:f>
              <c:numCache>
                <c:formatCode>General</c:formatCode>
                <c:ptCount val="14"/>
                <c:pt idx="0">
                  <c:v>153.39213000000001</c:v>
                </c:pt>
                <c:pt idx="1">
                  <c:v>227.84562</c:v>
                </c:pt>
                <c:pt idx="2">
                  <c:v>276.28523999999999</c:v>
                </c:pt>
                <c:pt idx="3">
                  <c:v>345.35654999999997</c:v>
                </c:pt>
                <c:pt idx="4">
                  <c:v>524.76254999999992</c:v>
                </c:pt>
                <c:pt idx="5">
                  <c:v>601.90713000000005</c:v>
                </c:pt>
                <c:pt idx="6">
                  <c:v>622.53881999999999</c:v>
                </c:pt>
                <c:pt idx="7">
                  <c:v>693.40418999999997</c:v>
                </c:pt>
                <c:pt idx="8">
                  <c:v>775.03391999999997</c:v>
                </c:pt>
                <c:pt idx="9">
                  <c:v>897.92702999999983</c:v>
                </c:pt>
                <c:pt idx="10">
                  <c:v>947.26368000000002</c:v>
                </c:pt>
                <c:pt idx="11">
                  <c:v>993.01220999999998</c:v>
                </c:pt>
                <c:pt idx="12">
                  <c:v>1080.02412</c:v>
                </c:pt>
                <c:pt idx="13">
                  <c:v>1082.7152100000001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Sheet1!$M$2</c:f>
              <c:strCache>
                <c:ptCount val="1"/>
                <c:pt idx="0">
                  <c:v>Nitrate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Sheet1!$K$3:$K$16</c:f>
              <c:numCache>
                <c:formatCode>0</c:formatCode>
                <c:ptCount val="14"/>
                <c:pt idx="0">
                  <c:v>1.1527777777810115</c:v>
                </c:pt>
                <c:pt idx="1">
                  <c:v>1.9340277777810115</c:v>
                </c:pt>
                <c:pt idx="2">
                  <c:v>3</c:v>
                </c:pt>
                <c:pt idx="3">
                  <c:v>4.0590277777810115</c:v>
                </c:pt>
                <c:pt idx="4">
                  <c:v>7.0590277777810115</c:v>
                </c:pt>
                <c:pt idx="5">
                  <c:v>8.0798611111167702</c:v>
                </c:pt>
                <c:pt idx="6">
                  <c:v>9.09375</c:v>
                </c:pt>
                <c:pt idx="7">
                  <c:v>10.07986111111677</c:v>
                </c:pt>
                <c:pt idx="8">
                  <c:v>10.975694444445253</c:v>
                </c:pt>
                <c:pt idx="9">
                  <c:v>13.98611111111677</c:v>
                </c:pt>
                <c:pt idx="10">
                  <c:v>15.059027777781012</c:v>
                </c:pt>
                <c:pt idx="11">
                  <c:v>15.930555555562023</c:v>
                </c:pt>
                <c:pt idx="12">
                  <c:v>17.14236111111677</c:v>
                </c:pt>
                <c:pt idx="13">
                  <c:v>17.496527777781012</c:v>
                </c:pt>
              </c:numCache>
            </c:numRef>
          </c:xVal>
          <c:yVal>
            <c:numRef>
              <c:f>Sheet1!$M$3:$M$16</c:f>
              <c:numCache>
                <c:formatCode>0.00</c:formatCode>
                <c:ptCount val="14"/>
                <c:pt idx="0">
                  <c:v>208.24817518248176</c:v>
                </c:pt>
                <c:pt idx="1">
                  <c:v>253.68613138686132</c:v>
                </c:pt>
                <c:pt idx="2">
                  <c:v>203.32116788321167</c:v>
                </c:pt>
                <c:pt idx="3">
                  <c:v>161.97080291970801</c:v>
                </c:pt>
                <c:pt idx="4">
                  <c:v>49.489051094890499</c:v>
                </c:pt>
                <c:pt idx="5">
                  <c:v>3.1021897810218855</c:v>
                </c:pt>
                <c:pt idx="6">
                  <c:v>0.43795620437956195</c:v>
                </c:pt>
                <c:pt idx="7">
                  <c:v>1.1970802919708028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818520"/>
        <c:axId val="640818912"/>
      </c:scatterChart>
      <c:scatterChart>
        <c:scatterStyle val="lineMarker"/>
        <c:varyColors val="0"/>
        <c:ser>
          <c:idx val="2"/>
          <c:order val="2"/>
          <c:tx>
            <c:v>C-PC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olid"/>
              </a:ln>
              <a:effectLst/>
            </c:spPr>
            <c:trendlineType val="poly"/>
            <c:order val="3"/>
            <c:intercept val="0"/>
            <c:dispRSqr val="0"/>
            <c:dispEq val="0"/>
          </c:trendline>
          <c:xVal>
            <c:numRef>
              <c:f>Sheet1!$K$3:$K$16</c:f>
              <c:numCache>
                <c:formatCode>0</c:formatCode>
                <c:ptCount val="14"/>
                <c:pt idx="0">
                  <c:v>1.1527777777810115</c:v>
                </c:pt>
                <c:pt idx="1">
                  <c:v>1.9340277777810115</c:v>
                </c:pt>
                <c:pt idx="2">
                  <c:v>3</c:v>
                </c:pt>
                <c:pt idx="3">
                  <c:v>4.0590277777810115</c:v>
                </c:pt>
                <c:pt idx="4">
                  <c:v>7.0590277777810115</c:v>
                </c:pt>
                <c:pt idx="5">
                  <c:v>8.0798611111167702</c:v>
                </c:pt>
                <c:pt idx="6">
                  <c:v>9.09375</c:v>
                </c:pt>
                <c:pt idx="7">
                  <c:v>10.07986111111677</c:v>
                </c:pt>
                <c:pt idx="8">
                  <c:v>10.975694444445253</c:v>
                </c:pt>
                <c:pt idx="9">
                  <c:v>13.98611111111677</c:v>
                </c:pt>
                <c:pt idx="10">
                  <c:v>15.059027777781012</c:v>
                </c:pt>
                <c:pt idx="11">
                  <c:v>15.930555555562023</c:v>
                </c:pt>
                <c:pt idx="12">
                  <c:v>17.14236111111677</c:v>
                </c:pt>
                <c:pt idx="13">
                  <c:v>17.496527777781012</c:v>
                </c:pt>
              </c:numCache>
            </c:numRef>
          </c:xVal>
          <c:yVal>
            <c:numRef>
              <c:f>Sheet1!$N$3:$N$16</c:f>
              <c:numCache>
                <c:formatCode>0.00</c:formatCode>
                <c:ptCount val="14"/>
                <c:pt idx="0">
                  <c:v>1.5655577299412919</c:v>
                </c:pt>
                <c:pt idx="1">
                  <c:v>2.7397260273972606</c:v>
                </c:pt>
                <c:pt idx="2">
                  <c:v>5.4848630136986305</c:v>
                </c:pt>
                <c:pt idx="3" formatCode="General">
                  <c:v>8.23</c:v>
                </c:pt>
                <c:pt idx="4">
                  <c:v>12.659423712801136</c:v>
                </c:pt>
                <c:pt idx="5">
                  <c:v>16.149963950973319</c:v>
                </c:pt>
                <c:pt idx="6">
                  <c:v>16.348060968551</c:v>
                </c:pt>
                <c:pt idx="7">
                  <c:v>15.7830136986301</c:v>
                </c:pt>
                <c:pt idx="8">
                  <c:v>17.863013698630134</c:v>
                </c:pt>
                <c:pt idx="9">
                  <c:v>18.995433789954337</c:v>
                </c:pt>
                <c:pt idx="10">
                  <c:v>20.956500841143956</c:v>
                </c:pt>
                <c:pt idx="11">
                  <c:v>19.726027397260271</c:v>
                </c:pt>
                <c:pt idx="12">
                  <c:v>18.81278538812785</c:v>
                </c:pt>
                <c:pt idx="13">
                  <c:v>17.534246575342465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819696"/>
        <c:axId val="640819304"/>
      </c:scatterChart>
      <c:valAx>
        <c:axId val="640818520"/>
        <c:scaling>
          <c:orientation val="minMax"/>
          <c:max val="18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(days)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818912"/>
        <c:crosses val="autoZero"/>
        <c:crossBetween val="midCat"/>
      </c:valAx>
      <c:valAx>
        <c:axId val="640818912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Biomass, Nitrate (mg/L)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818520"/>
        <c:crosses val="autoZero"/>
        <c:crossBetween val="midCat"/>
      </c:valAx>
      <c:valAx>
        <c:axId val="64081930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C-PC (mg/L)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819696"/>
        <c:crosses val="max"/>
        <c:crossBetween val="midCat"/>
      </c:valAx>
      <c:valAx>
        <c:axId val="640819696"/>
        <c:scaling>
          <c:orientation val="minMax"/>
        </c:scaling>
        <c:delete val="1"/>
        <c:axPos val="b"/>
        <c:numFmt formatCode="0" sourceLinked="1"/>
        <c:majorTickMark val="out"/>
        <c:minorTickMark val="none"/>
        <c:tickLblPos val="nextTo"/>
        <c:crossAx val="64081930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19553540182477194"/>
          <c:y val="7.2211286089238852E-2"/>
          <c:w val="0.21367144211140279"/>
          <c:h val="0.26389982502187226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 sz="16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702284237317138"/>
          <c:y val="6.6013998250218725E-2"/>
          <c:w val="0.66807073871937306"/>
          <c:h val="0.77921719160104985"/>
        </c:manualLayout>
      </c:layout>
      <c:scatterChart>
        <c:scatterStyle val="lineMarker"/>
        <c:varyColors val="0"/>
        <c:ser>
          <c:idx val="0"/>
          <c:order val="0"/>
          <c:tx>
            <c:v>Biomass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Sheet1!$A$3:$A$33</c:f>
              <c:numCache>
                <c:formatCode>General</c:formatCode>
                <c:ptCount val="31"/>
                <c:pt idx="0">
                  <c:v>0</c:v>
                </c:pt>
                <c:pt idx="1">
                  <c:v>0.91736111111094942</c:v>
                </c:pt>
                <c:pt idx="2">
                  <c:v>1.883333333338669</c:v>
                </c:pt>
                <c:pt idx="3">
                  <c:v>4.8305555555562023</c:v>
                </c:pt>
                <c:pt idx="4">
                  <c:v>5.8381944444481633</c:v>
                </c:pt>
                <c:pt idx="5">
                  <c:v>6.8354166666686069</c:v>
                </c:pt>
                <c:pt idx="6">
                  <c:v>7.8715277777810115</c:v>
                </c:pt>
                <c:pt idx="7">
                  <c:v>8.8451388888934162</c:v>
                </c:pt>
                <c:pt idx="8">
                  <c:v>11.833333333335759</c:v>
                </c:pt>
                <c:pt idx="9">
                  <c:v>12.863888888889051</c:v>
                </c:pt>
                <c:pt idx="10">
                  <c:v>13.885416666671517</c:v>
                </c:pt>
                <c:pt idx="11">
                  <c:v>14.857638888890506</c:v>
                </c:pt>
                <c:pt idx="12">
                  <c:v>15.883333333338669</c:v>
                </c:pt>
                <c:pt idx="13">
                  <c:v>18.856944444443798</c:v>
                </c:pt>
                <c:pt idx="14">
                  <c:v>20.887500000004366</c:v>
                </c:pt>
                <c:pt idx="15">
                  <c:v>21.840277777781012</c:v>
                </c:pt>
                <c:pt idx="16">
                  <c:v>22.945138888891961</c:v>
                </c:pt>
                <c:pt idx="17">
                  <c:v>25.919444444443798</c:v>
                </c:pt>
                <c:pt idx="18">
                  <c:v>26.966666666667152</c:v>
                </c:pt>
                <c:pt idx="19">
                  <c:v>28.96875</c:v>
                </c:pt>
                <c:pt idx="20">
                  <c:v>29.834722222221899</c:v>
                </c:pt>
                <c:pt idx="21">
                  <c:v>32.913194444445253</c:v>
                </c:pt>
                <c:pt idx="22">
                  <c:v>33.854166666671517</c:v>
                </c:pt>
                <c:pt idx="23">
                  <c:v>36.006944444445253</c:v>
                </c:pt>
                <c:pt idx="24">
                  <c:v>36.965277777781012</c:v>
                </c:pt>
                <c:pt idx="25">
                  <c:v>40.96875</c:v>
                </c:pt>
                <c:pt idx="26">
                  <c:v>42.966666666667152</c:v>
                </c:pt>
                <c:pt idx="27">
                  <c:v>43.838888888894871</c:v>
                </c:pt>
                <c:pt idx="28">
                  <c:v>46.918055555557657</c:v>
                </c:pt>
                <c:pt idx="29">
                  <c:v>50.916666666671517</c:v>
                </c:pt>
                <c:pt idx="30">
                  <c:v>55.0625</c:v>
                </c:pt>
              </c:numCache>
            </c:numRef>
          </c:xVal>
          <c:yVal>
            <c:numRef>
              <c:f>Sheet1!$B$3:$B$33</c:f>
              <c:numCache>
                <c:formatCode>General</c:formatCode>
                <c:ptCount val="31"/>
                <c:pt idx="0">
                  <c:v>240.53096945566037</c:v>
                </c:pt>
                <c:pt idx="1">
                  <c:v>271.44727848570938</c:v>
                </c:pt>
                <c:pt idx="2">
                  <c:v>318.75237231815385</c:v>
                </c:pt>
                <c:pt idx="3">
                  <c:v>464.92540253090488</c:v>
                </c:pt>
                <c:pt idx="4">
                  <c:v>516.45325671842886</c:v>
                </c:pt>
                <c:pt idx="5">
                  <c:v>630.92395329235831</c:v>
                </c:pt>
                <c:pt idx="6">
                  <c:v>705.56126746074631</c:v>
                </c:pt>
                <c:pt idx="7">
                  <c:v>772.90383034951799</c:v>
                </c:pt>
                <c:pt idx="8">
                  <c:v>998.27185639026629</c:v>
                </c:pt>
                <c:pt idx="9">
                  <c:v>1102.3566404211322</c:v>
                </c:pt>
                <c:pt idx="10">
                  <c:v>1208.9583298521818</c:v>
                </c:pt>
                <c:pt idx="11">
                  <c:v>1352.6470890919895</c:v>
                </c:pt>
                <c:pt idx="12">
                  <c:v>1506.6482440425152</c:v>
                </c:pt>
                <c:pt idx="14">
                  <c:v>1803.2614099346167</c:v>
                </c:pt>
                <c:pt idx="15">
                  <c:v>1946.8914588937935</c:v>
                </c:pt>
                <c:pt idx="16">
                  <c:v>2070.2129689154403</c:v>
                </c:pt>
                <c:pt idx="17">
                  <c:v>2345.4263476235847</c:v>
                </c:pt>
                <c:pt idx="18">
                  <c:v>2356.6409078532065</c:v>
                </c:pt>
                <c:pt idx="19">
                  <c:v>2481.9254129747678</c:v>
                </c:pt>
                <c:pt idx="20">
                  <c:v>2486.9334873799985</c:v>
                </c:pt>
                <c:pt idx="21">
                  <c:v>2665.5112608489767</c:v>
                </c:pt>
                <c:pt idx="22">
                  <c:v>2723.9713743821535</c:v>
                </c:pt>
                <c:pt idx="23">
                  <c:v>2845.4493416411192</c:v>
                </c:pt>
                <c:pt idx="24">
                  <c:v>2840.52615085242</c:v>
                </c:pt>
                <c:pt idx="25">
                  <c:v>3310.2565019112321</c:v>
                </c:pt>
                <c:pt idx="26">
                  <c:v>3274.6153577099303</c:v>
                </c:pt>
                <c:pt idx="27">
                  <c:v>3299.4647809581297</c:v>
                </c:pt>
                <c:pt idx="28">
                  <c:v>3511.5530501045382</c:v>
                </c:pt>
                <c:pt idx="29">
                  <c:v>3675.0845368021869</c:v>
                </c:pt>
                <c:pt idx="30">
                  <c:v>3730.3282310823602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41A-42F3-8A5C-8E748F7FF1D3}"/>
            </c:ext>
          </c:extLst>
        </c:ser>
        <c:ser>
          <c:idx val="2"/>
          <c:order val="1"/>
          <c:tx>
            <c:v>Nitrate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Sheet1!$A$3:$A$33</c:f>
              <c:numCache>
                <c:formatCode>General</c:formatCode>
                <c:ptCount val="31"/>
                <c:pt idx="0">
                  <c:v>0</c:v>
                </c:pt>
                <c:pt idx="1">
                  <c:v>0.91736111111094942</c:v>
                </c:pt>
                <c:pt idx="2">
                  <c:v>1.883333333338669</c:v>
                </c:pt>
                <c:pt idx="3">
                  <c:v>4.8305555555562023</c:v>
                </c:pt>
                <c:pt idx="4">
                  <c:v>5.8381944444481633</c:v>
                </c:pt>
                <c:pt idx="5">
                  <c:v>6.8354166666686069</c:v>
                </c:pt>
                <c:pt idx="6">
                  <c:v>7.8715277777810115</c:v>
                </c:pt>
                <c:pt idx="7">
                  <c:v>8.8451388888934162</c:v>
                </c:pt>
                <c:pt idx="8">
                  <c:v>11.833333333335759</c:v>
                </c:pt>
                <c:pt idx="9">
                  <c:v>12.863888888889051</c:v>
                </c:pt>
                <c:pt idx="10">
                  <c:v>13.885416666671517</c:v>
                </c:pt>
                <c:pt idx="11">
                  <c:v>14.857638888890506</c:v>
                </c:pt>
                <c:pt idx="12">
                  <c:v>15.883333333338669</c:v>
                </c:pt>
                <c:pt idx="13">
                  <c:v>18.856944444443798</c:v>
                </c:pt>
                <c:pt idx="14">
                  <c:v>20.887500000004366</c:v>
                </c:pt>
                <c:pt idx="15">
                  <c:v>21.840277777781012</c:v>
                </c:pt>
                <c:pt idx="16">
                  <c:v>22.945138888891961</c:v>
                </c:pt>
                <c:pt idx="17">
                  <c:v>25.919444444443798</c:v>
                </c:pt>
                <c:pt idx="18">
                  <c:v>26.966666666667152</c:v>
                </c:pt>
                <c:pt idx="19">
                  <c:v>28.96875</c:v>
                </c:pt>
                <c:pt idx="20">
                  <c:v>29.834722222221899</c:v>
                </c:pt>
                <c:pt idx="21">
                  <c:v>32.913194444445253</c:v>
                </c:pt>
                <c:pt idx="22">
                  <c:v>33.854166666671517</c:v>
                </c:pt>
                <c:pt idx="23">
                  <c:v>36.006944444445253</c:v>
                </c:pt>
                <c:pt idx="24">
                  <c:v>36.965277777781012</c:v>
                </c:pt>
                <c:pt idx="25">
                  <c:v>40.96875</c:v>
                </c:pt>
                <c:pt idx="26">
                  <c:v>42.966666666667152</c:v>
                </c:pt>
                <c:pt idx="27">
                  <c:v>43.838888888894871</c:v>
                </c:pt>
                <c:pt idx="28">
                  <c:v>46.918055555557657</c:v>
                </c:pt>
                <c:pt idx="29">
                  <c:v>50.916666666671517</c:v>
                </c:pt>
                <c:pt idx="30">
                  <c:v>55.0625</c:v>
                </c:pt>
              </c:numCache>
            </c:numRef>
          </c:xVal>
          <c:yVal>
            <c:numRef>
              <c:f>Sheet1!$C$3:$C$33</c:f>
              <c:numCache>
                <c:formatCode>General</c:formatCode>
                <c:ptCount val="31"/>
                <c:pt idx="1">
                  <c:v>1096.5978555555555</c:v>
                </c:pt>
                <c:pt idx="2">
                  <c:v>1160.4236333333333</c:v>
                </c:pt>
                <c:pt idx="3">
                  <c:v>1002.6542888888889</c:v>
                </c:pt>
                <c:pt idx="4">
                  <c:v>1080.2425000000001</c:v>
                </c:pt>
                <c:pt idx="5">
                  <c:v>1000.2608222222224</c:v>
                </c:pt>
                <c:pt idx="6">
                  <c:v>865.62832222222244</c:v>
                </c:pt>
                <c:pt idx="7">
                  <c:v>926.66172222222224</c:v>
                </c:pt>
                <c:pt idx="8">
                  <c:v>918.68350000000009</c:v>
                </c:pt>
                <c:pt idx="9">
                  <c:v>859.4452</c:v>
                </c:pt>
                <c:pt idx="10">
                  <c:v>302.16637777777783</c:v>
                </c:pt>
                <c:pt idx="11">
                  <c:v>516.58109999999999</c:v>
                </c:pt>
                <c:pt idx="12">
                  <c:v>577.21558888888887</c:v>
                </c:pt>
                <c:pt idx="13">
                  <c:v>708.25788888888894</c:v>
                </c:pt>
                <c:pt idx="14">
                  <c:v>836.70726666666667</c:v>
                </c:pt>
                <c:pt idx="17">
                  <c:v>188.55649333333335</c:v>
                </c:pt>
                <c:pt idx="20">
                  <c:v>112.68360000000003</c:v>
                </c:pt>
                <c:pt idx="21">
                  <c:v>61.822433333333322</c:v>
                </c:pt>
                <c:pt idx="22">
                  <c:v>203.03696666666667</c:v>
                </c:pt>
                <c:pt idx="25">
                  <c:v>7.7666666666666666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41A-42F3-8A5C-8E748F7FF1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820480"/>
        <c:axId val="640820872"/>
      </c:scatterChart>
      <c:scatterChart>
        <c:scatterStyle val="lineMarker"/>
        <c:varyColors val="0"/>
        <c:ser>
          <c:idx val="1"/>
          <c:order val="2"/>
          <c:tx>
            <c:v>C-PC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3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olid"/>
              </a:ln>
              <a:effectLst/>
            </c:spPr>
            <c:trendlineType val="poly"/>
            <c:order val="2"/>
            <c:intercept val="0"/>
            <c:dispRSqr val="0"/>
            <c:dispEq val="0"/>
          </c:trendline>
          <c:xVal>
            <c:numRef>
              <c:f>Sheet1!$A$3:$A$33</c:f>
              <c:numCache>
                <c:formatCode>General</c:formatCode>
                <c:ptCount val="31"/>
                <c:pt idx="0">
                  <c:v>0</c:v>
                </c:pt>
                <c:pt idx="1">
                  <c:v>0.91736111111094942</c:v>
                </c:pt>
                <c:pt idx="2">
                  <c:v>1.883333333338669</c:v>
                </c:pt>
                <c:pt idx="3">
                  <c:v>4.8305555555562023</c:v>
                </c:pt>
                <c:pt idx="4">
                  <c:v>5.8381944444481633</c:v>
                </c:pt>
                <c:pt idx="5">
                  <c:v>6.8354166666686069</c:v>
                </c:pt>
                <c:pt idx="6">
                  <c:v>7.8715277777810115</c:v>
                </c:pt>
                <c:pt idx="7">
                  <c:v>8.8451388888934162</c:v>
                </c:pt>
                <c:pt idx="8">
                  <c:v>11.833333333335759</c:v>
                </c:pt>
                <c:pt idx="9">
                  <c:v>12.863888888889051</c:v>
                </c:pt>
                <c:pt idx="10">
                  <c:v>13.885416666671517</c:v>
                </c:pt>
                <c:pt idx="11">
                  <c:v>14.857638888890506</c:v>
                </c:pt>
                <c:pt idx="12">
                  <c:v>15.883333333338669</c:v>
                </c:pt>
                <c:pt idx="13">
                  <c:v>18.856944444443798</c:v>
                </c:pt>
                <c:pt idx="14">
                  <c:v>20.887500000004366</c:v>
                </c:pt>
                <c:pt idx="15">
                  <c:v>21.840277777781012</c:v>
                </c:pt>
                <c:pt idx="16">
                  <c:v>22.945138888891961</c:v>
                </c:pt>
                <c:pt idx="17">
                  <c:v>25.919444444443798</c:v>
                </c:pt>
                <c:pt idx="18">
                  <c:v>26.966666666667152</c:v>
                </c:pt>
                <c:pt idx="19">
                  <c:v>28.96875</c:v>
                </c:pt>
                <c:pt idx="20">
                  <c:v>29.834722222221899</c:v>
                </c:pt>
                <c:pt idx="21">
                  <c:v>32.913194444445253</c:v>
                </c:pt>
                <c:pt idx="22">
                  <c:v>33.854166666671517</c:v>
                </c:pt>
                <c:pt idx="23">
                  <c:v>36.006944444445253</c:v>
                </c:pt>
                <c:pt idx="24">
                  <c:v>36.965277777781012</c:v>
                </c:pt>
                <c:pt idx="25">
                  <c:v>40.96875</c:v>
                </c:pt>
                <c:pt idx="26">
                  <c:v>42.966666666667152</c:v>
                </c:pt>
                <c:pt idx="27">
                  <c:v>43.838888888894871</c:v>
                </c:pt>
                <c:pt idx="28">
                  <c:v>46.918055555557657</c:v>
                </c:pt>
                <c:pt idx="29">
                  <c:v>50.916666666671517</c:v>
                </c:pt>
                <c:pt idx="30">
                  <c:v>55.0625</c:v>
                </c:pt>
              </c:numCache>
            </c:numRef>
          </c:xVal>
          <c:yVal>
            <c:numRef>
              <c:f>Sheet1!$D$3:$D$33</c:f>
              <c:numCache>
                <c:formatCode>General</c:formatCode>
                <c:ptCount val="31"/>
                <c:pt idx="0">
                  <c:v>4.3242399406782974</c:v>
                </c:pt>
                <c:pt idx="1">
                  <c:v>4.7792998477929984</c:v>
                </c:pt>
                <c:pt idx="2">
                  <c:v>13.333333333333334</c:v>
                </c:pt>
                <c:pt idx="3">
                  <c:v>22.49619482496195</c:v>
                </c:pt>
                <c:pt idx="4">
                  <c:v>27.001522070015223</c:v>
                </c:pt>
                <c:pt idx="5">
                  <c:v>35.159817351598171</c:v>
                </c:pt>
                <c:pt idx="6">
                  <c:v>48.401826484018272</c:v>
                </c:pt>
                <c:pt idx="7">
                  <c:v>48.219178082191775</c:v>
                </c:pt>
                <c:pt idx="8">
                  <c:v>72.754946727549466</c:v>
                </c:pt>
                <c:pt idx="9">
                  <c:v>80.060882800608837</c:v>
                </c:pt>
                <c:pt idx="10">
                  <c:v>84.322678843226797</c:v>
                </c:pt>
                <c:pt idx="11">
                  <c:v>84.322678843226797</c:v>
                </c:pt>
                <c:pt idx="12">
                  <c:v>108.37138508371385</c:v>
                </c:pt>
                <c:pt idx="13">
                  <c:v>117.32115677321157</c:v>
                </c:pt>
                <c:pt idx="14">
                  <c:v>158.70624048706244</c:v>
                </c:pt>
                <c:pt idx="15">
                  <c:v>176.80365296803654</c:v>
                </c:pt>
                <c:pt idx="16">
                  <c:v>185.84474885844753</c:v>
                </c:pt>
                <c:pt idx="17">
                  <c:v>186.36225266362257</c:v>
                </c:pt>
                <c:pt idx="18">
                  <c:v>198.05175038051746</c:v>
                </c:pt>
                <c:pt idx="20">
                  <c:v>179.14764079147642</c:v>
                </c:pt>
                <c:pt idx="22">
                  <c:v>194.4901065449011</c:v>
                </c:pt>
                <c:pt idx="25">
                  <c:v>199.93911719939115</c:v>
                </c:pt>
                <c:pt idx="26">
                  <c:v>201.18721461187215</c:v>
                </c:pt>
                <c:pt idx="27">
                  <c:v>199.87823439878233</c:v>
                </c:pt>
                <c:pt idx="28">
                  <c:v>169.58904109589039</c:v>
                </c:pt>
                <c:pt idx="30">
                  <c:v>191.7199391171994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41A-42F3-8A5C-8E748F7FF1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9484288"/>
        <c:axId val="569483896"/>
      </c:scatterChart>
      <c:valAx>
        <c:axId val="640820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(days)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820872"/>
        <c:crosses val="autoZero"/>
        <c:crossBetween val="midCat"/>
      </c:valAx>
      <c:valAx>
        <c:axId val="640820872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Biomass, Nitrate (mg/L)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820480"/>
        <c:crosses val="autoZero"/>
        <c:crossBetween val="midCat"/>
      </c:valAx>
      <c:valAx>
        <c:axId val="569483896"/>
        <c:scaling>
          <c:orientation val="minMax"/>
          <c:max val="1500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C-PC (mg/L)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484288"/>
        <c:crosses val="max"/>
        <c:crossBetween val="midCat"/>
      </c:valAx>
      <c:valAx>
        <c:axId val="5694842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9483896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19334823786162589"/>
          <c:y val="8.6105643044619429E-2"/>
          <c:w val="0.21766932779235929"/>
          <c:h val="0.25834426946631672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 sz="16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935195600549928"/>
          <c:y val="5.4902887139107605E-2"/>
          <c:w val="0.67833942632170974"/>
          <c:h val="0.77921719160104985"/>
        </c:manualLayout>
      </c:layout>
      <c:scatterChart>
        <c:scatterStyle val="lineMarker"/>
        <c:varyColors val="0"/>
        <c:ser>
          <c:idx val="0"/>
          <c:order val="0"/>
          <c:tx>
            <c:v>Biomass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Sheet1!$U$3:$U$16</c:f>
              <c:numCache>
                <c:formatCode>0</c:formatCode>
                <c:ptCount val="14"/>
                <c:pt idx="0">
                  <c:v>1.1527777777810115</c:v>
                </c:pt>
                <c:pt idx="1">
                  <c:v>3</c:v>
                </c:pt>
                <c:pt idx="2">
                  <c:v>5.4965277777810115</c:v>
                </c:pt>
                <c:pt idx="3">
                  <c:v>7.0590277777810115</c:v>
                </c:pt>
                <c:pt idx="4">
                  <c:v>8.0798611111167702</c:v>
                </c:pt>
                <c:pt idx="5">
                  <c:v>9.09375</c:v>
                </c:pt>
                <c:pt idx="6">
                  <c:v>10.07986111111677</c:v>
                </c:pt>
                <c:pt idx="7">
                  <c:v>13.045138888890506</c:v>
                </c:pt>
                <c:pt idx="8">
                  <c:v>13.98611111111677</c:v>
                </c:pt>
                <c:pt idx="9">
                  <c:v>15.059027777781012</c:v>
                </c:pt>
                <c:pt idx="10">
                  <c:v>15.930555555562023</c:v>
                </c:pt>
                <c:pt idx="11">
                  <c:v>17.14236111111677</c:v>
                </c:pt>
                <c:pt idx="12">
                  <c:v>17.496527777781012</c:v>
                </c:pt>
              </c:numCache>
            </c:numRef>
          </c:xVal>
          <c:yVal>
            <c:numRef>
              <c:f>Sheet1!$V$3:$V$16</c:f>
              <c:numCache>
                <c:formatCode>General</c:formatCode>
                <c:ptCount val="14"/>
                <c:pt idx="0">
                  <c:v>91.497059999999991</c:v>
                </c:pt>
                <c:pt idx="1">
                  <c:v>252.96245999999994</c:v>
                </c:pt>
                <c:pt idx="2">
                  <c:v>401.86944</c:v>
                </c:pt>
                <c:pt idx="3">
                  <c:v>495.16056000000003</c:v>
                </c:pt>
                <c:pt idx="4">
                  <c:v>567.81998999999996</c:v>
                </c:pt>
                <c:pt idx="5">
                  <c:v>648.55268999999998</c:v>
                </c:pt>
                <c:pt idx="6">
                  <c:v>700.58042999999998</c:v>
                </c:pt>
                <c:pt idx="7">
                  <c:v>827.06165999999996</c:v>
                </c:pt>
                <c:pt idx="8">
                  <c:v>875.50127999999995</c:v>
                </c:pt>
                <c:pt idx="9">
                  <c:v>940.08744000000002</c:v>
                </c:pt>
                <c:pt idx="10">
                  <c:v>1009.1587499999998</c:v>
                </c:pt>
                <c:pt idx="11">
                  <c:v>1036.96668</c:v>
                </c:pt>
                <c:pt idx="12">
                  <c:v>1071.9508499999999</c:v>
                </c:pt>
              </c:numCache>
            </c:numRef>
          </c:yVal>
          <c:smooth val="0"/>
        </c:ser>
        <c:ser>
          <c:idx val="1"/>
          <c:order val="1"/>
          <c:tx>
            <c:v>Nitrate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Sheet1!$U$3:$U$16</c:f>
              <c:numCache>
                <c:formatCode>0</c:formatCode>
                <c:ptCount val="14"/>
                <c:pt idx="0">
                  <c:v>1.1527777777810115</c:v>
                </c:pt>
                <c:pt idx="1">
                  <c:v>3</c:v>
                </c:pt>
                <c:pt idx="2">
                  <c:v>5.4965277777810115</c:v>
                </c:pt>
                <c:pt idx="3">
                  <c:v>7.0590277777810115</c:v>
                </c:pt>
                <c:pt idx="4">
                  <c:v>8.0798611111167702</c:v>
                </c:pt>
                <c:pt idx="5">
                  <c:v>9.09375</c:v>
                </c:pt>
                <c:pt idx="6">
                  <c:v>10.07986111111677</c:v>
                </c:pt>
                <c:pt idx="7">
                  <c:v>13.045138888890506</c:v>
                </c:pt>
                <c:pt idx="8">
                  <c:v>13.98611111111677</c:v>
                </c:pt>
                <c:pt idx="9">
                  <c:v>15.059027777781012</c:v>
                </c:pt>
                <c:pt idx="10">
                  <c:v>15.930555555562023</c:v>
                </c:pt>
                <c:pt idx="11">
                  <c:v>17.14236111111677</c:v>
                </c:pt>
                <c:pt idx="12">
                  <c:v>17.496527777781012</c:v>
                </c:pt>
              </c:numCache>
            </c:numRef>
          </c:xVal>
          <c:yVal>
            <c:numRef>
              <c:f>Sheet1!$W$3:$W$16</c:f>
              <c:numCache>
                <c:formatCode>General</c:formatCode>
                <c:ptCount val="14"/>
                <c:pt idx="0">
                  <c:v>513.94160583941596</c:v>
                </c:pt>
                <c:pt idx="1">
                  <c:v>551.82481751824821</c:v>
                </c:pt>
                <c:pt idx="2">
                  <c:v>413.13868613138681</c:v>
                </c:pt>
                <c:pt idx="3">
                  <c:v>345.6204379562044</c:v>
                </c:pt>
                <c:pt idx="4">
                  <c:v>288.17518248175185</c:v>
                </c:pt>
                <c:pt idx="5">
                  <c:v>248.75912408759123</c:v>
                </c:pt>
                <c:pt idx="6">
                  <c:v>207.88321167883211</c:v>
                </c:pt>
                <c:pt idx="7">
                  <c:v>135.4014598540146</c:v>
                </c:pt>
                <c:pt idx="8">
                  <c:v>133.57664233576642</c:v>
                </c:pt>
                <c:pt idx="9">
                  <c:v>107.11678832116789</c:v>
                </c:pt>
                <c:pt idx="10">
                  <c:v>58.759124087591232</c:v>
                </c:pt>
                <c:pt idx="11">
                  <c:v>35.32846715328467</c:v>
                </c:pt>
                <c:pt idx="12">
                  <c:v>24.37956204379562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9485072"/>
        <c:axId val="569485464"/>
      </c:scatterChart>
      <c:scatterChart>
        <c:scatterStyle val="lineMarker"/>
        <c:varyColors val="0"/>
        <c:ser>
          <c:idx val="2"/>
          <c:order val="2"/>
          <c:tx>
            <c:v>C-PC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olid"/>
              </a:ln>
              <a:effectLst/>
            </c:spPr>
            <c:trendlineType val="poly"/>
            <c:order val="3"/>
            <c:intercept val="0"/>
            <c:dispRSqr val="0"/>
            <c:dispEq val="0"/>
          </c:trendline>
          <c:xVal>
            <c:numRef>
              <c:f>Sheet1!$U$3:$U$16</c:f>
              <c:numCache>
                <c:formatCode>0</c:formatCode>
                <c:ptCount val="14"/>
                <c:pt idx="0">
                  <c:v>1.1527777777810115</c:v>
                </c:pt>
                <c:pt idx="1">
                  <c:v>3</c:v>
                </c:pt>
                <c:pt idx="2">
                  <c:v>5.4965277777810115</c:v>
                </c:pt>
                <c:pt idx="3">
                  <c:v>7.0590277777810115</c:v>
                </c:pt>
                <c:pt idx="4">
                  <c:v>8.0798611111167702</c:v>
                </c:pt>
                <c:pt idx="5">
                  <c:v>9.09375</c:v>
                </c:pt>
                <c:pt idx="6">
                  <c:v>10.07986111111677</c:v>
                </c:pt>
                <c:pt idx="7">
                  <c:v>13.045138888890506</c:v>
                </c:pt>
                <c:pt idx="8">
                  <c:v>13.98611111111677</c:v>
                </c:pt>
                <c:pt idx="9">
                  <c:v>15.059027777781012</c:v>
                </c:pt>
                <c:pt idx="10">
                  <c:v>15.930555555562023</c:v>
                </c:pt>
                <c:pt idx="11">
                  <c:v>17.14236111111677</c:v>
                </c:pt>
                <c:pt idx="12">
                  <c:v>17.496527777781012</c:v>
                </c:pt>
              </c:numCache>
            </c:numRef>
          </c:xVal>
          <c:yVal>
            <c:numRef>
              <c:f>Sheet1!$X$3:$X$16</c:f>
              <c:numCache>
                <c:formatCode>General</c:formatCode>
                <c:ptCount val="14"/>
                <c:pt idx="0">
                  <c:v>3.13</c:v>
                </c:pt>
                <c:pt idx="1">
                  <c:v>7.56</c:v>
                </c:pt>
                <c:pt idx="2">
                  <c:v>8.6523382144544208</c:v>
                </c:pt>
                <c:pt idx="3">
                  <c:v>11.63181927421293</c:v>
                </c:pt>
                <c:pt idx="4">
                  <c:v>15.362035225048926</c:v>
                </c:pt>
                <c:pt idx="5">
                  <c:v>18.301369863013697</c:v>
                </c:pt>
                <c:pt idx="6">
                  <c:v>21.80821917808219</c:v>
                </c:pt>
                <c:pt idx="7">
                  <c:v>30.319634703196346</c:v>
                </c:pt>
                <c:pt idx="8">
                  <c:v>29.726027397260275</c:v>
                </c:pt>
                <c:pt idx="9">
                  <c:v>30.68493150684931</c:v>
                </c:pt>
                <c:pt idx="10">
                  <c:v>31.42</c:v>
                </c:pt>
                <c:pt idx="11">
                  <c:v>30.136986301369859</c:v>
                </c:pt>
                <c:pt idx="12">
                  <c:v>30.82191780821918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9486248"/>
        <c:axId val="569485856"/>
      </c:scatterChart>
      <c:valAx>
        <c:axId val="569485072"/>
        <c:scaling>
          <c:orientation val="minMax"/>
          <c:max val="18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(days)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485464"/>
        <c:crosses val="autoZero"/>
        <c:crossBetween val="midCat"/>
      </c:valAx>
      <c:valAx>
        <c:axId val="569485464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Biomass, Nitrate (mg/L)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485072"/>
        <c:crosses val="autoZero"/>
        <c:crossBetween val="midCat"/>
      </c:valAx>
      <c:valAx>
        <c:axId val="56948585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C-PC (mg/L)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486248"/>
        <c:crosses val="max"/>
        <c:crossBetween val="midCat"/>
      </c:valAx>
      <c:valAx>
        <c:axId val="569486248"/>
        <c:scaling>
          <c:orientation val="minMax"/>
        </c:scaling>
        <c:delete val="1"/>
        <c:axPos val="b"/>
        <c:numFmt formatCode="0" sourceLinked="1"/>
        <c:majorTickMark val="out"/>
        <c:minorTickMark val="none"/>
        <c:tickLblPos val="nextTo"/>
        <c:crossAx val="569485856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19553540182477194"/>
          <c:y val="7.2211286089238852E-2"/>
          <c:w val="0.23159467045785948"/>
          <c:h val="0.27223315835520562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 sz="16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935195600549928"/>
          <c:y val="5.4902887139107605E-2"/>
          <c:w val="0.67833942632170974"/>
          <c:h val="0.77921719160104985"/>
        </c:manualLayout>
      </c:layout>
      <c:scatterChart>
        <c:scatterStyle val="lineMarker"/>
        <c:varyColors val="0"/>
        <c:ser>
          <c:idx val="0"/>
          <c:order val="0"/>
          <c:tx>
            <c:v>Biomass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Sheet1!$AE$3:$AE$17</c:f>
              <c:numCache>
                <c:formatCode>0</c:formatCode>
                <c:ptCount val="15"/>
                <c:pt idx="0">
                  <c:v>1.1527777777810115</c:v>
                </c:pt>
                <c:pt idx="1">
                  <c:v>1.9340277777810115</c:v>
                </c:pt>
                <c:pt idx="2">
                  <c:v>3</c:v>
                </c:pt>
                <c:pt idx="3">
                  <c:v>4.0590277777810115</c:v>
                </c:pt>
                <c:pt idx="4">
                  <c:v>7.0590277777810115</c:v>
                </c:pt>
                <c:pt idx="5">
                  <c:v>8.0798611111167702</c:v>
                </c:pt>
                <c:pt idx="6">
                  <c:v>9.09375</c:v>
                </c:pt>
                <c:pt idx="7">
                  <c:v>10.07986111111677</c:v>
                </c:pt>
                <c:pt idx="8">
                  <c:v>10.975694444445253</c:v>
                </c:pt>
                <c:pt idx="9">
                  <c:v>13.98611111111677</c:v>
                </c:pt>
                <c:pt idx="10">
                  <c:v>15.059027777781012</c:v>
                </c:pt>
                <c:pt idx="11">
                  <c:v>15.930555555562023</c:v>
                </c:pt>
                <c:pt idx="12">
                  <c:v>17.14236111111677</c:v>
                </c:pt>
                <c:pt idx="13">
                  <c:v>17.496527777781012</c:v>
                </c:pt>
                <c:pt idx="14">
                  <c:v>18.496527777781012</c:v>
                </c:pt>
              </c:numCache>
            </c:numRef>
          </c:xVal>
          <c:yVal>
            <c:numRef>
              <c:f>Sheet1!$AF$3:$AF$17</c:f>
              <c:numCache>
                <c:formatCode>General</c:formatCode>
                <c:ptCount val="15"/>
                <c:pt idx="0">
                  <c:v>142.62777</c:v>
                </c:pt>
                <c:pt idx="1">
                  <c:v>205.41987</c:v>
                </c:pt>
                <c:pt idx="2">
                  <c:v>289.74068999999997</c:v>
                </c:pt>
                <c:pt idx="3">
                  <c:v>307.68128999999999</c:v>
                </c:pt>
                <c:pt idx="4">
                  <c:v>501.43977000000007</c:v>
                </c:pt>
                <c:pt idx="5">
                  <c:v>548.98235999999997</c:v>
                </c:pt>
                <c:pt idx="6">
                  <c:v>595.62792000000002</c:v>
                </c:pt>
                <c:pt idx="7">
                  <c:v>661.11110999999994</c:v>
                </c:pt>
                <c:pt idx="8">
                  <c:v>761.57846999999992</c:v>
                </c:pt>
                <c:pt idx="9">
                  <c:v>857.56067999999993</c:v>
                </c:pt>
                <c:pt idx="10">
                  <c:v>871.01612999999998</c:v>
                </c:pt>
                <c:pt idx="11">
                  <c:v>909.58841999999993</c:v>
                </c:pt>
                <c:pt idx="12">
                  <c:v>980.45378999999991</c:v>
                </c:pt>
                <c:pt idx="13">
                  <c:v>1007.36469</c:v>
                </c:pt>
                <c:pt idx="14">
                  <c:v>1031.5844999999999</c:v>
                </c:pt>
              </c:numCache>
            </c:numRef>
          </c:yVal>
          <c:smooth val="0"/>
        </c:ser>
        <c:ser>
          <c:idx val="1"/>
          <c:order val="1"/>
          <c:tx>
            <c:v>Nitrate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Sheet1!$AE$3:$AE$17</c:f>
              <c:numCache>
                <c:formatCode>0</c:formatCode>
                <c:ptCount val="15"/>
                <c:pt idx="0">
                  <c:v>1.1527777777810115</c:v>
                </c:pt>
                <c:pt idx="1">
                  <c:v>1.9340277777810115</c:v>
                </c:pt>
                <c:pt idx="2">
                  <c:v>3</c:v>
                </c:pt>
                <c:pt idx="3">
                  <c:v>4.0590277777810115</c:v>
                </c:pt>
                <c:pt idx="4">
                  <c:v>7.0590277777810115</c:v>
                </c:pt>
                <c:pt idx="5">
                  <c:v>8.0798611111167702</c:v>
                </c:pt>
                <c:pt idx="6">
                  <c:v>9.09375</c:v>
                </c:pt>
                <c:pt idx="7">
                  <c:v>10.07986111111677</c:v>
                </c:pt>
                <c:pt idx="8">
                  <c:v>10.975694444445253</c:v>
                </c:pt>
                <c:pt idx="9">
                  <c:v>13.98611111111677</c:v>
                </c:pt>
                <c:pt idx="10">
                  <c:v>15.059027777781012</c:v>
                </c:pt>
                <c:pt idx="11">
                  <c:v>15.930555555562023</c:v>
                </c:pt>
                <c:pt idx="12">
                  <c:v>17.14236111111677</c:v>
                </c:pt>
                <c:pt idx="13">
                  <c:v>17.496527777781012</c:v>
                </c:pt>
                <c:pt idx="14">
                  <c:v>18.496527777781012</c:v>
                </c:pt>
              </c:numCache>
            </c:numRef>
          </c:xVal>
          <c:yVal>
            <c:numRef>
              <c:f>Sheet1!$AG$3:$AG$17</c:f>
              <c:numCache>
                <c:formatCode>General</c:formatCode>
                <c:ptCount val="15"/>
                <c:pt idx="0">
                  <c:v>670.72992700729924</c:v>
                </c:pt>
                <c:pt idx="1">
                  <c:v>675.65693430656927</c:v>
                </c:pt>
                <c:pt idx="2">
                  <c:v>667.44525547445255</c:v>
                </c:pt>
                <c:pt idx="3">
                  <c:v>708.17518248175179</c:v>
                </c:pt>
                <c:pt idx="4">
                  <c:v>655.62043795620434</c:v>
                </c:pt>
                <c:pt idx="5">
                  <c:v>622.77372262773713</c:v>
                </c:pt>
                <c:pt idx="6">
                  <c:v>543.06569343065701</c:v>
                </c:pt>
                <c:pt idx="7">
                  <c:v>480.1094890510949</c:v>
                </c:pt>
                <c:pt idx="8">
                  <c:v>471.89781021897807</c:v>
                </c:pt>
                <c:pt idx="9">
                  <c:v>400.36496350364956</c:v>
                </c:pt>
                <c:pt idx="10">
                  <c:v>367.51824817518241</c:v>
                </c:pt>
                <c:pt idx="11">
                  <c:v>309.12408759124082</c:v>
                </c:pt>
                <c:pt idx="12">
                  <c:v>265.32846715328469</c:v>
                </c:pt>
                <c:pt idx="13">
                  <c:v>263.50364963503648</c:v>
                </c:pt>
                <c:pt idx="14">
                  <c:v>258.02919708029202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9487032"/>
        <c:axId val="569487424"/>
      </c:scatterChart>
      <c:scatterChart>
        <c:scatterStyle val="lineMarker"/>
        <c:varyColors val="0"/>
        <c:ser>
          <c:idx val="2"/>
          <c:order val="2"/>
          <c:tx>
            <c:v>C-PC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olid"/>
              </a:ln>
              <a:effectLst/>
            </c:spPr>
            <c:trendlineType val="poly"/>
            <c:order val="3"/>
            <c:intercept val="0"/>
            <c:dispRSqr val="0"/>
            <c:dispEq val="0"/>
          </c:trendline>
          <c:xVal>
            <c:numRef>
              <c:f>Sheet1!$AE$3:$AE$17</c:f>
              <c:numCache>
                <c:formatCode>0</c:formatCode>
                <c:ptCount val="15"/>
                <c:pt idx="0">
                  <c:v>1.1527777777810115</c:v>
                </c:pt>
                <c:pt idx="1">
                  <c:v>1.9340277777810115</c:v>
                </c:pt>
                <c:pt idx="2">
                  <c:v>3</c:v>
                </c:pt>
                <c:pt idx="3">
                  <c:v>4.0590277777810115</c:v>
                </c:pt>
                <c:pt idx="4">
                  <c:v>7.0590277777810115</c:v>
                </c:pt>
                <c:pt idx="5">
                  <c:v>8.0798611111167702</c:v>
                </c:pt>
                <c:pt idx="6">
                  <c:v>9.09375</c:v>
                </c:pt>
                <c:pt idx="7">
                  <c:v>10.07986111111677</c:v>
                </c:pt>
                <c:pt idx="8">
                  <c:v>10.975694444445253</c:v>
                </c:pt>
                <c:pt idx="9">
                  <c:v>13.98611111111677</c:v>
                </c:pt>
                <c:pt idx="10">
                  <c:v>15.059027777781012</c:v>
                </c:pt>
                <c:pt idx="11">
                  <c:v>15.930555555562023</c:v>
                </c:pt>
                <c:pt idx="12">
                  <c:v>17.14236111111677</c:v>
                </c:pt>
                <c:pt idx="13">
                  <c:v>17.496527777781012</c:v>
                </c:pt>
                <c:pt idx="14">
                  <c:v>18.496527777781012</c:v>
                </c:pt>
              </c:numCache>
            </c:numRef>
          </c:xVal>
          <c:yVal>
            <c:numRef>
              <c:f>Sheet1!$AH$3:$AH$17</c:f>
              <c:numCache>
                <c:formatCode>General</c:formatCode>
                <c:ptCount val="15"/>
                <c:pt idx="0">
                  <c:v>2.1526418786692765</c:v>
                </c:pt>
                <c:pt idx="1">
                  <c:v>5.1859099804305293</c:v>
                </c:pt>
                <c:pt idx="2">
                  <c:v>7.432954990215265</c:v>
                </c:pt>
                <c:pt idx="3">
                  <c:v>9.68</c:v>
                </c:pt>
                <c:pt idx="4">
                  <c:v>13.793103448275863</c:v>
                </c:pt>
                <c:pt idx="5">
                  <c:v>15.9693102619563</c:v>
                </c:pt>
                <c:pt idx="6">
                  <c:v>22.915851272015701</c:v>
                </c:pt>
                <c:pt idx="7">
                  <c:v>23.136986301369902</c:v>
                </c:pt>
                <c:pt idx="8">
                  <c:v>29.150684931506852</c:v>
                </c:pt>
                <c:pt idx="9">
                  <c:v>33.607305936073061</c:v>
                </c:pt>
                <c:pt idx="10">
                  <c:v>31.780821917808218</c:v>
                </c:pt>
                <c:pt idx="11">
                  <c:v>35.433789954337897</c:v>
                </c:pt>
                <c:pt idx="12">
                  <c:v>35.61643835616438</c:v>
                </c:pt>
                <c:pt idx="13">
                  <c:v>38.538812785388124</c:v>
                </c:pt>
                <c:pt idx="14">
                  <c:v>41.369863013698634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732328"/>
        <c:axId val="640731936"/>
      </c:scatterChart>
      <c:valAx>
        <c:axId val="569487032"/>
        <c:scaling>
          <c:orientation val="minMax"/>
          <c:max val="18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(days)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487424"/>
        <c:crosses val="autoZero"/>
        <c:crossBetween val="midCat"/>
      </c:valAx>
      <c:valAx>
        <c:axId val="569487424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Biomass, Nitrate (mg/L)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487032"/>
        <c:crosses val="autoZero"/>
        <c:crossBetween val="midCat"/>
      </c:valAx>
      <c:valAx>
        <c:axId val="64073193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C-PC (mg/L)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732328"/>
        <c:crosses val="max"/>
        <c:crossBetween val="midCat"/>
      </c:valAx>
      <c:valAx>
        <c:axId val="640732328"/>
        <c:scaling>
          <c:orientation val="minMax"/>
        </c:scaling>
        <c:delete val="1"/>
        <c:axPos val="b"/>
        <c:numFmt formatCode="0" sourceLinked="1"/>
        <c:majorTickMark val="out"/>
        <c:minorTickMark val="none"/>
        <c:tickLblPos val="nextTo"/>
        <c:crossAx val="640731936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19553540182477194"/>
          <c:y val="7.2211286089238852E-2"/>
          <c:w val="0.22233541119860017"/>
          <c:h val="0.26667760279965003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 sz="16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519112</xdr:colOff>
      <xdr:row>39</xdr:row>
      <xdr:rowOff>55565</xdr:rowOff>
    </xdr:from>
    <xdr:to>
      <xdr:col>16</xdr:col>
      <xdr:colOff>481012</xdr:colOff>
      <xdr:row>63</xdr:row>
      <xdr:rowOff>55565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52917</xdr:colOff>
      <xdr:row>41</xdr:row>
      <xdr:rowOff>179915</xdr:rowOff>
    </xdr:from>
    <xdr:to>
      <xdr:col>10</xdr:col>
      <xdr:colOff>14817</xdr:colOff>
      <xdr:row>65</xdr:row>
      <xdr:rowOff>179915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xmlns="" id="{F23428D3-5755-4262-81DF-70B5163DD6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296331</xdr:colOff>
      <xdr:row>36</xdr:row>
      <xdr:rowOff>10582</xdr:rowOff>
    </xdr:from>
    <xdr:to>
      <xdr:col>24</xdr:col>
      <xdr:colOff>258231</xdr:colOff>
      <xdr:row>60</xdr:row>
      <xdr:rowOff>10582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52915</xdr:colOff>
      <xdr:row>35</xdr:row>
      <xdr:rowOff>84667</xdr:rowOff>
    </xdr:from>
    <xdr:to>
      <xdr:col>32</xdr:col>
      <xdr:colOff>14815</xdr:colOff>
      <xdr:row>59</xdr:row>
      <xdr:rowOff>84667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58"/>
  <sheetViews>
    <sheetView tabSelected="1" topLeftCell="A16" zoomScale="90" zoomScaleNormal="90" zoomScaleSheetLayoutView="80" workbookViewId="0">
      <selection activeCell="T70" sqref="T70"/>
    </sheetView>
  </sheetViews>
  <sheetFormatPr defaultRowHeight="15" x14ac:dyDescent="0.25"/>
  <cols>
    <col min="1" max="9" width="9.140625" style="1"/>
    <col min="11" max="11" width="9.140625" style="5"/>
    <col min="12" max="19" width="9.140625" style="2"/>
    <col min="21" max="21" width="9.140625" style="11"/>
    <col min="22" max="29" width="9.140625" style="6"/>
    <col min="31" max="39" width="9.140625" style="8"/>
  </cols>
  <sheetData>
    <row r="1" spans="1:39" x14ac:dyDescent="0.25">
      <c r="A1" s="1" t="s">
        <v>11</v>
      </c>
      <c r="F1" s="1" t="s">
        <v>8</v>
      </c>
      <c r="K1" s="5" t="s">
        <v>4</v>
      </c>
      <c r="P1" s="2" t="s">
        <v>5</v>
      </c>
      <c r="U1" s="11">
        <v>0.4</v>
      </c>
      <c r="Z1" s="6" t="s">
        <v>6</v>
      </c>
      <c r="AE1" s="7">
        <v>0.6</v>
      </c>
      <c r="AJ1" s="8" t="s">
        <v>7</v>
      </c>
    </row>
    <row r="2" spans="1:39" x14ac:dyDescent="0.25">
      <c r="A2" s="1" t="s">
        <v>0</v>
      </c>
      <c r="B2" s="1" t="s">
        <v>1</v>
      </c>
      <c r="C2" s="1" t="s">
        <v>2</v>
      </c>
      <c r="D2" s="1" t="s">
        <v>3</v>
      </c>
      <c r="F2" s="1" t="s">
        <v>0</v>
      </c>
      <c r="G2" s="1" t="s">
        <v>1</v>
      </c>
      <c r="H2" s="1" t="s">
        <v>2</v>
      </c>
      <c r="I2" s="1" t="s">
        <v>3</v>
      </c>
      <c r="K2" s="5" t="s">
        <v>0</v>
      </c>
      <c r="L2" s="2" t="s">
        <v>9</v>
      </c>
      <c r="M2" s="2" t="s">
        <v>10</v>
      </c>
      <c r="N2" s="2" t="s">
        <v>3</v>
      </c>
      <c r="P2" s="2" t="s">
        <v>0</v>
      </c>
      <c r="Q2" s="2" t="s">
        <v>1</v>
      </c>
      <c r="R2" s="2" t="s">
        <v>2</v>
      </c>
      <c r="S2" s="2" t="s">
        <v>3</v>
      </c>
      <c r="U2" s="11" t="s">
        <v>0</v>
      </c>
      <c r="V2" s="6" t="s">
        <v>1</v>
      </c>
      <c r="W2" s="6" t="s">
        <v>2</v>
      </c>
      <c r="X2" s="6" t="s">
        <v>3</v>
      </c>
      <c r="Z2" s="6" t="s">
        <v>0</v>
      </c>
      <c r="AA2" s="6" t="s">
        <v>1</v>
      </c>
      <c r="AB2" s="6" t="s">
        <v>2</v>
      </c>
      <c r="AC2" s="6" t="s">
        <v>3</v>
      </c>
      <c r="AE2" s="8" t="s">
        <v>0</v>
      </c>
      <c r="AF2" s="8" t="s">
        <v>1</v>
      </c>
      <c r="AG2" s="8" t="s">
        <v>2</v>
      </c>
      <c r="AH2" s="8" t="s">
        <v>3</v>
      </c>
      <c r="AJ2" s="8" t="s">
        <v>0</v>
      </c>
      <c r="AK2" s="8" t="s">
        <v>1</v>
      </c>
      <c r="AL2" s="8" t="s">
        <v>2</v>
      </c>
      <c r="AM2" s="8" t="s">
        <v>3</v>
      </c>
    </row>
    <row r="3" spans="1:39" x14ac:dyDescent="0.25">
      <c r="A3" s="1">
        <v>0</v>
      </c>
      <c r="B3" s="1">
        <v>240.53096945566037</v>
      </c>
      <c r="D3" s="1">
        <v>4.3242399406782974</v>
      </c>
      <c r="F3" s="1">
        <v>0</v>
      </c>
      <c r="G3" s="1">
        <f>-0.0134*F3^3+0.5888*F3^2+73.1*F3+149.98</f>
        <v>149.97999999999999</v>
      </c>
      <c r="H3" s="1">
        <f>0.2197*F3^2-39.479*F3+1210.7</f>
        <v>1210.7</v>
      </c>
      <c r="I3" s="1">
        <f>-0.0984*F3^2+8.8787*F3</f>
        <v>0</v>
      </c>
      <c r="K3" s="10">
        <v>1.1527777777810115</v>
      </c>
      <c r="L3" s="3">
        <v>153.39213000000001</v>
      </c>
      <c r="M3" s="4">
        <v>208.24817518248176</v>
      </c>
      <c r="N3" s="4">
        <v>1.5655577299412919</v>
      </c>
      <c r="P3" s="2">
        <v>0</v>
      </c>
      <c r="Q3" s="2">
        <f>-0.5126*P3^2+65.65*P3+88.589</f>
        <v>88.588999999999999</v>
      </c>
      <c r="R3" s="2">
        <f>1.8034*P3^2-48.515*P3+308.55</f>
        <v>308.55</v>
      </c>
      <c r="S3" s="2">
        <f>-0.0047*P3^3+0.0392*P3^2+1.7919*P3</f>
        <v>0</v>
      </c>
      <c r="U3" s="12">
        <v>1.1527777777810115</v>
      </c>
      <c r="V3" s="6">
        <v>91.497059999999991</v>
      </c>
      <c r="W3" s="6">
        <v>513.94160583941596</v>
      </c>
      <c r="X3" s="6">
        <v>3.13</v>
      </c>
      <c r="Z3" s="6">
        <v>0</v>
      </c>
      <c r="AA3" s="6">
        <f>-0.91*Z3^2+75.454*Z3+18.165</f>
        <v>18.164999999999999</v>
      </c>
      <c r="AB3" s="6">
        <f>0.5199*Z3^2-42.566*Z3+611.59</f>
        <v>611.59</v>
      </c>
      <c r="AC3" s="6">
        <f>-0.0191*Z3^2+2.2319*Z3</f>
        <v>0</v>
      </c>
      <c r="AE3" s="13">
        <v>1.1527777777810115</v>
      </c>
      <c r="AF3" s="9">
        <v>142.62777</v>
      </c>
      <c r="AG3" s="8">
        <v>670.72992700729924</v>
      </c>
      <c r="AH3" s="8">
        <v>2.1526418786692765</v>
      </c>
      <c r="AJ3" s="8">
        <v>0</v>
      </c>
      <c r="AK3" s="8">
        <f>-0.8194*AJ3^2+66.91*AJ3+72.884</f>
        <v>72.884</v>
      </c>
      <c r="AL3" s="8">
        <f>-1.023*AJ3^2-7.4909*AJ3+708.39</f>
        <v>708.39</v>
      </c>
      <c r="AM3" s="8">
        <f>-0.0146*AJ3^2+2.4542*AJ3</f>
        <v>0</v>
      </c>
    </row>
    <row r="4" spans="1:39" x14ac:dyDescent="0.25">
      <c r="A4" s="1">
        <v>0.91736111111094942</v>
      </c>
      <c r="B4" s="1">
        <v>271.44727848570938</v>
      </c>
      <c r="C4" s="1">
        <v>1096.5978555555555</v>
      </c>
      <c r="D4" s="1">
        <v>4.7792998477929984</v>
      </c>
      <c r="F4" s="1">
        <v>1</v>
      </c>
      <c r="G4" s="1">
        <f t="shared" ref="G4:G58" si="0">-0.0134*F4^3+0.5888*F4^2+73.1*F4+149.98</f>
        <v>223.65539999999999</v>
      </c>
      <c r="H4" s="1">
        <f t="shared" ref="H4:H42" si="1">0.2197*F4^2-39.479*F4+1210.7</f>
        <v>1171.4407000000001</v>
      </c>
      <c r="I4" s="1">
        <f t="shared" ref="I4:I58" si="2">-0.0984*F4^2+8.8787*F4</f>
        <v>8.7803000000000004</v>
      </c>
      <c r="K4" s="10">
        <v>1.9340277777810115</v>
      </c>
      <c r="L4" s="3">
        <v>227.84562</v>
      </c>
      <c r="M4" s="4">
        <v>253.68613138686132</v>
      </c>
      <c r="N4" s="4">
        <v>2.7397260273972606</v>
      </c>
      <c r="P4" s="2">
        <v>1</v>
      </c>
      <c r="Q4" s="2">
        <f t="shared" ref="Q4:Q20" si="3">-0.5126*P4^2+65.65*P4+88.589</f>
        <v>153.72640000000001</v>
      </c>
      <c r="R4" s="2">
        <f t="shared" ref="R4:R13" si="4">1.8034*P4^2-48.515*P4+308.55</f>
        <v>261.83839999999998</v>
      </c>
      <c r="S4" s="2">
        <f t="shared" ref="S4:S20" si="5">-0.0047*P4^3+0.0392*P4^2+1.7919*P4</f>
        <v>1.8264</v>
      </c>
      <c r="U4" s="12">
        <v>3</v>
      </c>
      <c r="V4" s="6">
        <v>252.96245999999994</v>
      </c>
      <c r="W4" s="6">
        <v>551.82481751824821</v>
      </c>
      <c r="X4" s="6">
        <v>7.56</v>
      </c>
      <c r="Z4" s="6">
        <v>1</v>
      </c>
      <c r="AA4" s="6">
        <f t="shared" ref="AA4:AA20" si="6">-0.91*Z4^2+75.454*Z4+18.165</f>
        <v>92.709000000000003</v>
      </c>
      <c r="AB4" s="6">
        <f t="shared" ref="AB4:AB20" si="7">0.5199*Z4^2-42.566*Z4+611.59</f>
        <v>569.54390000000001</v>
      </c>
      <c r="AC4" s="6">
        <f t="shared" ref="AC4:AC20" si="8">-0.0191*Z4^2+2.2319*Z4</f>
        <v>2.2128000000000001</v>
      </c>
      <c r="AE4" s="13">
        <v>1.9340277777810115</v>
      </c>
      <c r="AF4" s="9">
        <v>205.41987</v>
      </c>
      <c r="AG4" s="8">
        <v>675.65693430656927</v>
      </c>
      <c r="AH4" s="8">
        <v>5.1859099804305293</v>
      </c>
      <c r="AJ4" s="8">
        <v>1</v>
      </c>
      <c r="AK4" s="8">
        <f t="shared" ref="AK4:AK20" si="9">-0.8194*AJ4^2+66.91*AJ4+72.884</f>
        <v>138.97460000000001</v>
      </c>
      <c r="AL4" s="8">
        <f t="shared" ref="AL4:AL20" si="10">-1.023*AJ4^2-7.4909*AJ4+708.39</f>
        <v>699.87609999999995</v>
      </c>
      <c r="AM4" s="8">
        <f t="shared" ref="AM4:AM20" si="11">-0.0146*AJ4^2+2.4542*AJ4</f>
        <v>2.4396</v>
      </c>
    </row>
    <row r="5" spans="1:39" x14ac:dyDescent="0.25">
      <c r="A5" s="1">
        <v>1.883333333338669</v>
      </c>
      <c r="B5" s="1">
        <v>318.75237231815385</v>
      </c>
      <c r="C5" s="1">
        <v>1160.4236333333333</v>
      </c>
      <c r="D5" s="1">
        <v>13.333333333333334</v>
      </c>
      <c r="F5" s="1">
        <v>2</v>
      </c>
      <c r="G5" s="1">
        <f t="shared" si="0"/>
        <v>298.428</v>
      </c>
      <c r="H5" s="1">
        <f t="shared" si="1"/>
        <v>1132.6208000000001</v>
      </c>
      <c r="I5" s="1">
        <f t="shared" si="2"/>
        <v>17.363800000000001</v>
      </c>
      <c r="K5" s="10">
        <v>3</v>
      </c>
      <c r="L5" s="3">
        <v>276.28523999999999</v>
      </c>
      <c r="M5" s="4">
        <v>203.32116788321167</v>
      </c>
      <c r="N5" s="5">
        <v>5.4848630136986305</v>
      </c>
      <c r="P5" s="2">
        <v>2</v>
      </c>
      <c r="Q5" s="2">
        <f t="shared" si="3"/>
        <v>217.83860000000001</v>
      </c>
      <c r="R5" s="2">
        <f t="shared" si="4"/>
        <v>218.73360000000002</v>
      </c>
      <c r="S5" s="2">
        <f t="shared" si="5"/>
        <v>3.7030000000000003</v>
      </c>
      <c r="U5" s="12">
        <v>5.4965277777810115</v>
      </c>
      <c r="V5" s="6">
        <v>401.86944</v>
      </c>
      <c r="W5" s="6">
        <v>413.13868613138681</v>
      </c>
      <c r="X5" s="6">
        <v>8.6523382144544208</v>
      </c>
      <c r="Z5" s="6">
        <v>2</v>
      </c>
      <c r="AA5" s="6">
        <f t="shared" si="6"/>
        <v>165.43299999999999</v>
      </c>
      <c r="AB5" s="6">
        <f t="shared" si="7"/>
        <v>528.5376</v>
      </c>
      <c r="AC5" s="6">
        <f t="shared" si="8"/>
        <v>4.3874000000000004</v>
      </c>
      <c r="AE5" s="13">
        <v>3</v>
      </c>
      <c r="AF5" s="9">
        <v>289.74068999999997</v>
      </c>
      <c r="AG5" s="8">
        <v>667.44525547445255</v>
      </c>
      <c r="AH5" s="8">
        <v>7.432954990215265</v>
      </c>
      <c r="AJ5" s="8">
        <v>2</v>
      </c>
      <c r="AK5" s="8">
        <f t="shared" si="9"/>
        <v>203.4264</v>
      </c>
      <c r="AL5" s="8">
        <f t="shared" si="10"/>
        <v>689.31619999999998</v>
      </c>
      <c r="AM5" s="8">
        <f t="shared" si="11"/>
        <v>4.8500000000000005</v>
      </c>
    </row>
    <row r="6" spans="1:39" x14ac:dyDescent="0.25">
      <c r="A6" s="1">
        <v>4.8305555555562023</v>
      </c>
      <c r="B6" s="1">
        <v>464.92540253090488</v>
      </c>
      <c r="C6" s="1">
        <v>1002.6542888888889</v>
      </c>
      <c r="D6" s="1">
        <v>22.49619482496195</v>
      </c>
      <c r="F6" s="1">
        <v>3</v>
      </c>
      <c r="G6" s="1">
        <f t="shared" si="0"/>
        <v>374.2174</v>
      </c>
      <c r="H6" s="1">
        <f t="shared" si="1"/>
        <v>1094.2402999999999</v>
      </c>
      <c r="I6" s="1">
        <f t="shared" si="2"/>
        <v>25.750499999999999</v>
      </c>
      <c r="K6" s="10">
        <v>4.0590277777810115</v>
      </c>
      <c r="L6" s="3">
        <v>345.35654999999997</v>
      </c>
      <c r="M6" s="4">
        <v>161.97080291970801</v>
      </c>
      <c r="N6" s="3">
        <v>8.23</v>
      </c>
      <c r="P6" s="2">
        <v>3</v>
      </c>
      <c r="Q6" s="2">
        <f t="shared" si="3"/>
        <v>280.92560000000003</v>
      </c>
      <c r="R6" s="2">
        <f t="shared" si="4"/>
        <v>179.23560000000001</v>
      </c>
      <c r="S6" s="2">
        <f t="shared" si="5"/>
        <v>5.6016000000000004</v>
      </c>
      <c r="U6" s="12">
        <v>7.0590277777810115</v>
      </c>
      <c r="V6" s="6">
        <v>495.16056000000003</v>
      </c>
      <c r="W6" s="6">
        <v>345.6204379562044</v>
      </c>
      <c r="X6" s="6">
        <v>11.63181927421293</v>
      </c>
      <c r="Z6" s="6">
        <v>3</v>
      </c>
      <c r="AA6" s="6">
        <f t="shared" si="6"/>
        <v>236.33699999999996</v>
      </c>
      <c r="AB6" s="6">
        <f t="shared" si="7"/>
        <v>488.5711</v>
      </c>
      <c r="AC6" s="6">
        <f t="shared" si="8"/>
        <v>6.5238000000000005</v>
      </c>
      <c r="AE6" s="13">
        <v>4.0590277777810115</v>
      </c>
      <c r="AF6" s="9">
        <v>307.68128999999999</v>
      </c>
      <c r="AG6" s="8">
        <v>708.17518248175179</v>
      </c>
      <c r="AH6" s="8">
        <v>9.68</v>
      </c>
      <c r="AJ6" s="8">
        <v>3</v>
      </c>
      <c r="AK6" s="8">
        <f t="shared" si="9"/>
        <v>266.23939999999999</v>
      </c>
      <c r="AL6" s="8">
        <f t="shared" si="10"/>
        <v>676.71029999999996</v>
      </c>
      <c r="AM6" s="8">
        <f t="shared" si="11"/>
        <v>7.2312000000000003</v>
      </c>
    </row>
    <row r="7" spans="1:39" x14ac:dyDescent="0.25">
      <c r="A7" s="1">
        <v>5.8381944444481633</v>
      </c>
      <c r="B7" s="1">
        <v>516.45325671842886</v>
      </c>
      <c r="C7" s="1">
        <v>1080.2425000000001</v>
      </c>
      <c r="D7" s="1">
        <v>27.001522070015223</v>
      </c>
      <c r="F7" s="1">
        <v>4</v>
      </c>
      <c r="G7" s="1">
        <f t="shared" si="0"/>
        <v>450.94319999999993</v>
      </c>
      <c r="H7" s="1">
        <f t="shared" si="1"/>
        <v>1056.2991999999999</v>
      </c>
      <c r="I7" s="1">
        <f t="shared" si="2"/>
        <v>33.940400000000004</v>
      </c>
      <c r="K7" s="10">
        <v>7.0590277777810115</v>
      </c>
      <c r="L7" s="3">
        <v>524.76254999999992</v>
      </c>
      <c r="M7" s="4">
        <v>49.489051094890499</v>
      </c>
      <c r="N7" s="4">
        <v>12.659423712801136</v>
      </c>
      <c r="P7" s="2">
        <v>4</v>
      </c>
      <c r="Q7" s="2">
        <f t="shared" si="3"/>
        <v>342.98740000000004</v>
      </c>
      <c r="R7" s="2">
        <f t="shared" si="4"/>
        <v>143.34440000000001</v>
      </c>
      <c r="S7" s="2">
        <f t="shared" si="5"/>
        <v>7.4939999999999998</v>
      </c>
      <c r="U7" s="12">
        <v>8.0798611111167702</v>
      </c>
      <c r="V7" s="6">
        <v>567.81998999999996</v>
      </c>
      <c r="W7" s="6">
        <v>288.17518248175185</v>
      </c>
      <c r="X7" s="6">
        <v>15.362035225048926</v>
      </c>
      <c r="Z7" s="6">
        <v>4</v>
      </c>
      <c r="AA7" s="6">
        <f t="shared" si="6"/>
        <v>305.42099999999999</v>
      </c>
      <c r="AB7" s="6">
        <f t="shared" si="7"/>
        <v>449.64440000000002</v>
      </c>
      <c r="AC7" s="6">
        <f t="shared" si="8"/>
        <v>8.6219999999999999</v>
      </c>
      <c r="AE7" s="13">
        <v>7.0590277777810115</v>
      </c>
      <c r="AF7" s="9">
        <v>501.43977000000007</v>
      </c>
      <c r="AG7" s="8">
        <v>655.62043795620434</v>
      </c>
      <c r="AH7" s="8">
        <v>13.793103448275863</v>
      </c>
      <c r="AJ7" s="8">
        <v>4</v>
      </c>
      <c r="AK7" s="8">
        <f t="shared" si="9"/>
        <v>327.41359999999997</v>
      </c>
      <c r="AL7" s="8">
        <f t="shared" si="10"/>
        <v>662.05840000000001</v>
      </c>
      <c r="AM7" s="8">
        <f t="shared" si="11"/>
        <v>9.5832000000000015</v>
      </c>
    </row>
    <row r="8" spans="1:39" x14ac:dyDescent="0.25">
      <c r="A8" s="1">
        <v>6.8354166666686069</v>
      </c>
      <c r="B8" s="1">
        <v>630.92395329235831</v>
      </c>
      <c r="C8" s="1">
        <v>1000.2608222222224</v>
      </c>
      <c r="D8" s="1">
        <v>35.159817351598171</v>
      </c>
      <c r="F8" s="1">
        <v>5</v>
      </c>
      <c r="G8" s="1">
        <f t="shared" si="0"/>
        <v>528.52499999999998</v>
      </c>
      <c r="H8" s="1">
        <f t="shared" si="1"/>
        <v>1018.7975000000001</v>
      </c>
      <c r="I8" s="1">
        <f t="shared" si="2"/>
        <v>41.933500000000002</v>
      </c>
      <c r="K8" s="10">
        <v>8.0798611111167702</v>
      </c>
      <c r="L8" s="3">
        <v>601.90713000000005</v>
      </c>
      <c r="M8" s="4">
        <v>3.1021897810218855</v>
      </c>
      <c r="N8" s="4">
        <v>16.149963950973319</v>
      </c>
      <c r="P8" s="2">
        <v>5</v>
      </c>
      <c r="Q8" s="2">
        <f t="shared" si="3"/>
        <v>404.024</v>
      </c>
      <c r="R8" s="2">
        <f t="shared" si="4"/>
        <v>111.06</v>
      </c>
      <c r="S8" s="2">
        <f t="shared" si="5"/>
        <v>9.3520000000000003</v>
      </c>
      <c r="U8" s="12">
        <v>9.09375</v>
      </c>
      <c r="V8" s="6">
        <v>648.55268999999998</v>
      </c>
      <c r="W8" s="6">
        <v>248.75912408759123</v>
      </c>
      <c r="X8" s="6">
        <v>18.301369863013697</v>
      </c>
      <c r="Z8" s="6">
        <v>5</v>
      </c>
      <c r="AA8" s="6">
        <f t="shared" si="6"/>
        <v>372.685</v>
      </c>
      <c r="AB8" s="6">
        <f t="shared" si="7"/>
        <v>411.75750000000005</v>
      </c>
      <c r="AC8" s="6">
        <f t="shared" si="8"/>
        <v>10.682</v>
      </c>
      <c r="AE8" s="13">
        <v>8.0798611111167702</v>
      </c>
      <c r="AF8" s="9">
        <v>548.98235999999997</v>
      </c>
      <c r="AG8" s="8">
        <v>622.77372262773713</v>
      </c>
      <c r="AH8" s="8">
        <v>15.9693102619563</v>
      </c>
      <c r="AJ8" s="8">
        <v>5</v>
      </c>
      <c r="AK8" s="8">
        <f t="shared" si="9"/>
        <v>386.94899999999996</v>
      </c>
      <c r="AL8" s="8">
        <f t="shared" si="10"/>
        <v>645.3605</v>
      </c>
      <c r="AM8" s="8">
        <f t="shared" si="11"/>
        <v>11.906000000000001</v>
      </c>
    </row>
    <row r="9" spans="1:39" x14ac:dyDescent="0.25">
      <c r="A9" s="1">
        <v>7.8715277777810115</v>
      </c>
      <c r="B9" s="1">
        <v>705.56126746074631</v>
      </c>
      <c r="C9" s="1">
        <v>865.62832222222244</v>
      </c>
      <c r="D9" s="1">
        <v>48.401826484018272</v>
      </c>
      <c r="F9" s="1">
        <v>6</v>
      </c>
      <c r="G9" s="1">
        <f t="shared" si="0"/>
        <v>606.88239999999996</v>
      </c>
      <c r="H9" s="1">
        <f t="shared" si="1"/>
        <v>981.73520000000008</v>
      </c>
      <c r="I9" s="1">
        <f t="shared" si="2"/>
        <v>49.729799999999997</v>
      </c>
      <c r="K9" s="10">
        <v>9.09375</v>
      </c>
      <c r="L9" s="3">
        <v>622.53881999999999</v>
      </c>
      <c r="M9" s="4">
        <v>0.43795620437956195</v>
      </c>
      <c r="N9" s="4">
        <v>16.348060968551</v>
      </c>
      <c r="P9" s="2">
        <v>6</v>
      </c>
      <c r="Q9" s="2">
        <f t="shared" si="3"/>
        <v>464.03540000000004</v>
      </c>
      <c r="R9" s="2">
        <f t="shared" si="4"/>
        <v>82.382399999999961</v>
      </c>
      <c r="S9" s="2">
        <f t="shared" si="5"/>
        <v>11.147400000000001</v>
      </c>
      <c r="U9" s="12">
        <v>10.07986111111677</v>
      </c>
      <c r="V9" s="6">
        <v>700.58042999999998</v>
      </c>
      <c r="W9" s="6">
        <v>207.88321167883211</v>
      </c>
      <c r="X9" s="6">
        <v>21.80821917808219</v>
      </c>
      <c r="Z9" s="6">
        <v>6</v>
      </c>
      <c r="AA9" s="6">
        <f t="shared" si="6"/>
        <v>438.12899999999996</v>
      </c>
      <c r="AB9" s="6">
        <f t="shared" si="7"/>
        <v>374.91039999999998</v>
      </c>
      <c r="AC9" s="6">
        <f t="shared" si="8"/>
        <v>12.703800000000001</v>
      </c>
      <c r="AE9" s="13">
        <v>9.09375</v>
      </c>
      <c r="AF9" s="9">
        <v>595.62792000000002</v>
      </c>
      <c r="AG9" s="8">
        <v>543.06569343065701</v>
      </c>
      <c r="AH9" s="8">
        <v>22.915851272015701</v>
      </c>
      <c r="AJ9" s="8">
        <v>6</v>
      </c>
      <c r="AK9" s="8">
        <f t="shared" si="9"/>
        <v>444.84559999999999</v>
      </c>
      <c r="AL9" s="8">
        <f t="shared" si="10"/>
        <v>626.61659999999995</v>
      </c>
      <c r="AM9" s="8">
        <f t="shared" si="11"/>
        <v>14.1996</v>
      </c>
    </row>
    <row r="10" spans="1:39" x14ac:dyDescent="0.25">
      <c r="A10" s="1">
        <v>8.8451388888934162</v>
      </c>
      <c r="B10" s="1">
        <v>772.90383034951799</v>
      </c>
      <c r="C10" s="1">
        <v>926.66172222222224</v>
      </c>
      <c r="D10" s="1">
        <v>48.219178082191775</v>
      </c>
      <c r="F10" s="1">
        <v>7</v>
      </c>
      <c r="G10" s="1">
        <f t="shared" si="0"/>
        <v>685.93499999999995</v>
      </c>
      <c r="H10" s="1">
        <f t="shared" si="1"/>
        <v>945.1123</v>
      </c>
      <c r="I10" s="1">
        <f t="shared" si="2"/>
        <v>57.329300000000003</v>
      </c>
      <c r="K10" s="10">
        <v>10.07986111111677</v>
      </c>
      <c r="L10" s="3">
        <v>693.40418999999997</v>
      </c>
      <c r="M10" s="4">
        <v>1.1970802919708028</v>
      </c>
      <c r="N10" s="4">
        <v>15.7830136986301</v>
      </c>
      <c r="P10" s="2">
        <v>7</v>
      </c>
      <c r="Q10" s="2">
        <f t="shared" si="3"/>
        <v>523.02160000000003</v>
      </c>
      <c r="R10" s="2">
        <f t="shared" si="4"/>
        <v>57.311599999999999</v>
      </c>
      <c r="S10" s="2">
        <f t="shared" si="5"/>
        <v>12.852</v>
      </c>
      <c r="U10" s="12">
        <v>13.045138888890506</v>
      </c>
      <c r="V10" s="6">
        <v>827.06165999999996</v>
      </c>
      <c r="W10" s="6">
        <v>135.4014598540146</v>
      </c>
      <c r="X10" s="6">
        <v>30.319634703196346</v>
      </c>
      <c r="Z10" s="6">
        <v>7</v>
      </c>
      <c r="AA10" s="6">
        <f t="shared" si="6"/>
        <v>501.75299999999999</v>
      </c>
      <c r="AB10" s="6">
        <f t="shared" si="7"/>
        <v>339.10310000000004</v>
      </c>
      <c r="AC10" s="6">
        <f t="shared" si="8"/>
        <v>14.6874</v>
      </c>
      <c r="AE10" s="13">
        <v>10.07986111111677</v>
      </c>
      <c r="AF10" s="9">
        <v>661.11110999999994</v>
      </c>
      <c r="AG10" s="8">
        <v>480.1094890510949</v>
      </c>
      <c r="AH10" s="8">
        <v>23.136986301369902</v>
      </c>
      <c r="AJ10" s="8">
        <v>7</v>
      </c>
      <c r="AK10" s="8">
        <f t="shared" si="9"/>
        <v>501.10340000000002</v>
      </c>
      <c r="AL10" s="8">
        <f t="shared" si="10"/>
        <v>605.82669999999996</v>
      </c>
      <c r="AM10" s="8">
        <f t="shared" si="11"/>
        <v>16.464000000000002</v>
      </c>
    </row>
    <row r="11" spans="1:39" x14ac:dyDescent="0.25">
      <c r="A11" s="1">
        <v>11.833333333335759</v>
      </c>
      <c r="B11" s="1">
        <v>998.27185639026629</v>
      </c>
      <c r="C11" s="1">
        <v>918.68350000000009</v>
      </c>
      <c r="D11" s="1">
        <v>72.754946727549466</v>
      </c>
      <c r="F11" s="1">
        <v>8</v>
      </c>
      <c r="G11" s="1">
        <f t="shared" si="0"/>
        <v>765.60239999999999</v>
      </c>
      <c r="H11" s="1">
        <f t="shared" si="1"/>
        <v>908.92880000000002</v>
      </c>
      <c r="I11" s="1">
        <f t="shared" si="2"/>
        <v>64.731999999999999</v>
      </c>
      <c r="K11" s="10">
        <v>10.975694444445253</v>
      </c>
      <c r="L11" s="3">
        <v>775.03391999999997</v>
      </c>
      <c r="M11" s="4">
        <v>0</v>
      </c>
      <c r="N11" s="4">
        <v>17.863013698630134</v>
      </c>
      <c r="P11" s="2">
        <v>8</v>
      </c>
      <c r="Q11" s="2">
        <f t="shared" si="3"/>
        <v>580.98260000000005</v>
      </c>
      <c r="R11" s="2">
        <f t="shared" si="4"/>
        <v>35.8476</v>
      </c>
      <c r="S11" s="2">
        <f t="shared" si="5"/>
        <v>14.4376</v>
      </c>
      <c r="U11" s="12">
        <v>13.98611111111677</v>
      </c>
      <c r="V11" s="6">
        <v>875.50127999999995</v>
      </c>
      <c r="W11" s="6">
        <v>133.57664233576642</v>
      </c>
      <c r="X11" s="6">
        <v>29.726027397260275</v>
      </c>
      <c r="Z11" s="6">
        <v>8</v>
      </c>
      <c r="AA11" s="6">
        <f t="shared" si="6"/>
        <v>563.5569999999999</v>
      </c>
      <c r="AB11" s="6">
        <f t="shared" si="7"/>
        <v>304.3356</v>
      </c>
      <c r="AC11" s="6">
        <f t="shared" si="8"/>
        <v>16.6328</v>
      </c>
      <c r="AE11" s="13">
        <v>10.975694444445253</v>
      </c>
      <c r="AF11" s="9">
        <v>761.57846999999992</v>
      </c>
      <c r="AG11" s="8">
        <v>471.89781021897807</v>
      </c>
      <c r="AH11" s="8">
        <v>29.150684931506852</v>
      </c>
      <c r="AJ11" s="8">
        <v>8</v>
      </c>
      <c r="AK11" s="8">
        <f t="shared" si="9"/>
        <v>555.72239999999999</v>
      </c>
      <c r="AL11" s="8">
        <f t="shared" si="10"/>
        <v>582.99080000000004</v>
      </c>
      <c r="AM11" s="8">
        <f t="shared" si="11"/>
        <v>18.699200000000001</v>
      </c>
    </row>
    <row r="12" spans="1:39" x14ac:dyDescent="0.25">
      <c r="A12" s="1">
        <v>12.863888888889051</v>
      </c>
      <c r="B12" s="1">
        <v>1102.3566404211322</v>
      </c>
      <c r="C12" s="1">
        <v>859.4452</v>
      </c>
      <c r="D12" s="1">
        <v>80.060882800608837</v>
      </c>
      <c r="F12" s="1">
        <v>9</v>
      </c>
      <c r="G12" s="1">
        <f t="shared" si="0"/>
        <v>845.80420000000004</v>
      </c>
      <c r="H12" s="1">
        <f t="shared" si="1"/>
        <v>873.18470000000002</v>
      </c>
      <c r="I12" s="1">
        <f t="shared" si="2"/>
        <v>71.937899999999999</v>
      </c>
      <c r="K12" s="10">
        <v>13.98611111111677</v>
      </c>
      <c r="L12" s="3">
        <v>897.92702999999983</v>
      </c>
      <c r="M12" s="4">
        <v>0</v>
      </c>
      <c r="N12" s="4">
        <v>18.995433789954337</v>
      </c>
      <c r="P12" s="2">
        <v>9</v>
      </c>
      <c r="Q12" s="2">
        <f t="shared" si="3"/>
        <v>637.91840000000002</v>
      </c>
      <c r="R12" s="2">
        <f t="shared" si="4"/>
        <v>17.990400000000022</v>
      </c>
      <c r="S12" s="2">
        <f t="shared" si="5"/>
        <v>15.875999999999998</v>
      </c>
      <c r="U12" s="12">
        <v>15.059027777781012</v>
      </c>
      <c r="V12" s="6">
        <v>940.08744000000002</v>
      </c>
      <c r="W12" s="6">
        <v>107.11678832116789</v>
      </c>
      <c r="X12" s="6">
        <v>30.68493150684931</v>
      </c>
      <c r="Z12" s="6">
        <v>9</v>
      </c>
      <c r="AA12" s="6">
        <f t="shared" si="6"/>
        <v>623.54099999999983</v>
      </c>
      <c r="AB12" s="6">
        <f t="shared" si="7"/>
        <v>270.60789999999997</v>
      </c>
      <c r="AC12" s="6">
        <f t="shared" si="8"/>
        <v>18.54</v>
      </c>
      <c r="AE12" s="13">
        <v>13.98611111111677</v>
      </c>
      <c r="AF12" s="9">
        <v>857.56067999999993</v>
      </c>
      <c r="AG12" s="8">
        <v>400.36496350364956</v>
      </c>
      <c r="AH12" s="8">
        <v>33.607305936073061</v>
      </c>
      <c r="AJ12" s="8">
        <v>9</v>
      </c>
      <c r="AK12" s="8">
        <f t="shared" si="9"/>
        <v>608.70259999999996</v>
      </c>
      <c r="AL12" s="8">
        <f t="shared" si="10"/>
        <v>558.10889999999995</v>
      </c>
      <c r="AM12" s="8">
        <f t="shared" si="11"/>
        <v>20.905200000000001</v>
      </c>
    </row>
    <row r="13" spans="1:39" x14ac:dyDescent="0.25">
      <c r="A13" s="1">
        <v>13.885416666671517</v>
      </c>
      <c r="B13" s="1">
        <v>1208.9583298521818</v>
      </c>
      <c r="C13" s="1">
        <v>302.16637777777783</v>
      </c>
      <c r="D13" s="1">
        <v>84.322678843226797</v>
      </c>
      <c r="F13" s="1">
        <v>10</v>
      </c>
      <c r="G13" s="1">
        <f t="shared" si="0"/>
        <v>926.46</v>
      </c>
      <c r="H13" s="1">
        <f t="shared" si="1"/>
        <v>837.88000000000011</v>
      </c>
      <c r="I13" s="1">
        <f t="shared" si="2"/>
        <v>78.947000000000003</v>
      </c>
      <c r="K13" s="10">
        <v>15.059027777781012</v>
      </c>
      <c r="L13" s="3">
        <v>947.26368000000002</v>
      </c>
      <c r="M13" s="4">
        <v>0</v>
      </c>
      <c r="N13" s="4">
        <v>20.956500841143956</v>
      </c>
      <c r="P13" s="2">
        <v>10</v>
      </c>
      <c r="Q13" s="2">
        <f t="shared" si="3"/>
        <v>693.82899999999995</v>
      </c>
      <c r="R13" s="2">
        <f t="shared" si="4"/>
        <v>3.7400000000000091</v>
      </c>
      <c r="S13" s="2">
        <f t="shared" si="5"/>
        <v>17.138999999999999</v>
      </c>
      <c r="U13" s="12">
        <v>15.930555555562023</v>
      </c>
      <c r="V13" s="6">
        <v>1009.1587499999998</v>
      </c>
      <c r="W13" s="6">
        <v>58.759124087591232</v>
      </c>
      <c r="X13" s="6">
        <v>31.42</v>
      </c>
      <c r="Z13" s="6">
        <v>10</v>
      </c>
      <c r="AA13" s="6">
        <f t="shared" si="6"/>
        <v>681.70499999999993</v>
      </c>
      <c r="AB13" s="6">
        <f t="shared" si="7"/>
        <v>237.92000000000002</v>
      </c>
      <c r="AC13" s="6">
        <f t="shared" si="8"/>
        <v>20.408999999999999</v>
      </c>
      <c r="AE13" s="13">
        <v>15.059027777781012</v>
      </c>
      <c r="AF13" s="9">
        <v>871.01612999999998</v>
      </c>
      <c r="AG13" s="8">
        <v>367.51824817518241</v>
      </c>
      <c r="AH13" s="8">
        <v>31.780821917808218</v>
      </c>
      <c r="AJ13" s="8">
        <v>10</v>
      </c>
      <c r="AK13" s="8">
        <f t="shared" si="9"/>
        <v>660.04399999999987</v>
      </c>
      <c r="AL13" s="8">
        <f t="shared" si="10"/>
        <v>531.18100000000004</v>
      </c>
      <c r="AM13" s="8">
        <f t="shared" si="11"/>
        <v>23.082000000000001</v>
      </c>
    </row>
    <row r="14" spans="1:39" x14ac:dyDescent="0.25">
      <c r="A14" s="1">
        <v>14.857638888890506</v>
      </c>
      <c r="B14" s="1">
        <v>1352.6470890919895</v>
      </c>
      <c r="C14" s="1">
        <v>516.58109999999999</v>
      </c>
      <c r="D14" s="1">
        <v>84.322678843226797</v>
      </c>
      <c r="F14" s="1">
        <v>11</v>
      </c>
      <c r="G14" s="1">
        <f t="shared" si="0"/>
        <v>1007.4893999999999</v>
      </c>
      <c r="H14" s="1">
        <f t="shared" si="1"/>
        <v>803.01470000000006</v>
      </c>
      <c r="I14" s="1">
        <f t="shared" si="2"/>
        <v>85.759299999999996</v>
      </c>
      <c r="K14" s="10">
        <v>15.930555555562023</v>
      </c>
      <c r="L14" s="3">
        <v>993.01220999999998</v>
      </c>
      <c r="M14" s="4">
        <v>0</v>
      </c>
      <c r="N14" s="4">
        <v>19.726027397260271</v>
      </c>
      <c r="P14" s="2">
        <v>11</v>
      </c>
      <c r="Q14" s="2">
        <f t="shared" si="3"/>
        <v>748.71440000000007</v>
      </c>
      <c r="R14" s="2">
        <v>0</v>
      </c>
      <c r="S14" s="2">
        <f t="shared" si="5"/>
        <v>18.198400000000003</v>
      </c>
      <c r="U14" s="12">
        <v>17.14236111111677</v>
      </c>
      <c r="V14" s="6">
        <v>1036.96668</v>
      </c>
      <c r="W14" s="6">
        <v>35.32846715328467</v>
      </c>
      <c r="X14" s="6">
        <v>30.136986301369859</v>
      </c>
      <c r="Z14" s="6">
        <v>11</v>
      </c>
      <c r="AA14" s="6">
        <f t="shared" si="6"/>
        <v>738.04899999999986</v>
      </c>
      <c r="AB14" s="6">
        <f t="shared" si="7"/>
        <v>206.27190000000002</v>
      </c>
      <c r="AC14" s="6">
        <f t="shared" si="8"/>
        <v>22.239799999999999</v>
      </c>
      <c r="AE14" s="13">
        <v>15.930555555562023</v>
      </c>
      <c r="AF14" s="9">
        <v>909.58841999999993</v>
      </c>
      <c r="AG14" s="8">
        <v>309.12408759124082</v>
      </c>
      <c r="AH14" s="8">
        <v>35.433789954337897</v>
      </c>
      <c r="AJ14" s="8">
        <v>11</v>
      </c>
      <c r="AK14" s="8">
        <f t="shared" si="9"/>
        <v>709.74659999999994</v>
      </c>
      <c r="AL14" s="8">
        <f t="shared" si="10"/>
        <v>502.20709999999997</v>
      </c>
      <c r="AM14" s="8">
        <f t="shared" si="11"/>
        <v>25.229600000000001</v>
      </c>
    </row>
    <row r="15" spans="1:39" x14ac:dyDescent="0.25">
      <c r="A15" s="1">
        <v>15.883333333338669</v>
      </c>
      <c r="B15" s="1">
        <v>1506.6482440425152</v>
      </c>
      <c r="C15" s="1">
        <v>577.21558888888887</v>
      </c>
      <c r="D15" s="1">
        <v>108.37138508371385</v>
      </c>
      <c r="F15" s="1">
        <v>12</v>
      </c>
      <c r="G15" s="1">
        <f t="shared" si="0"/>
        <v>1088.8119999999999</v>
      </c>
      <c r="H15" s="1">
        <f t="shared" si="1"/>
        <v>768.58879999999999</v>
      </c>
      <c r="I15" s="1">
        <f t="shared" si="2"/>
        <v>92.374799999999993</v>
      </c>
      <c r="K15" s="10">
        <v>17.14236111111677</v>
      </c>
      <c r="L15" s="3">
        <v>1080.02412</v>
      </c>
      <c r="M15" s="4">
        <v>0</v>
      </c>
      <c r="N15" s="4">
        <v>18.81278538812785</v>
      </c>
      <c r="P15" s="2">
        <v>12</v>
      </c>
      <c r="Q15" s="2">
        <f t="shared" si="3"/>
        <v>802.57460000000015</v>
      </c>
      <c r="R15" s="2">
        <v>0</v>
      </c>
      <c r="S15" s="2">
        <f t="shared" si="5"/>
        <v>19.026</v>
      </c>
      <c r="U15" s="12">
        <v>17.496527777781012</v>
      </c>
      <c r="V15" s="6">
        <v>1071.9508499999999</v>
      </c>
      <c r="W15" s="6">
        <v>24.37956204379562</v>
      </c>
      <c r="X15" s="6">
        <v>30.82191780821918</v>
      </c>
      <c r="Z15" s="6">
        <v>12</v>
      </c>
      <c r="AA15" s="6">
        <f t="shared" si="6"/>
        <v>792.57299999999987</v>
      </c>
      <c r="AB15" s="6">
        <f t="shared" si="7"/>
        <v>175.66359999999997</v>
      </c>
      <c r="AC15" s="6">
        <f t="shared" si="8"/>
        <v>24.032400000000003</v>
      </c>
      <c r="AE15" s="13">
        <v>17.14236111111677</v>
      </c>
      <c r="AF15" s="9">
        <v>980.45378999999991</v>
      </c>
      <c r="AG15" s="8">
        <v>265.32846715328469</v>
      </c>
      <c r="AH15" s="8">
        <v>35.61643835616438</v>
      </c>
      <c r="AJ15" s="8">
        <v>12</v>
      </c>
      <c r="AK15" s="8">
        <f t="shared" si="9"/>
        <v>757.81039999999996</v>
      </c>
      <c r="AL15" s="8">
        <f t="shared" si="10"/>
        <v>471.18720000000002</v>
      </c>
      <c r="AM15" s="8">
        <f t="shared" si="11"/>
        <v>27.348000000000003</v>
      </c>
    </row>
    <row r="16" spans="1:39" x14ac:dyDescent="0.25">
      <c r="A16" s="1">
        <v>18.856944444443798</v>
      </c>
      <c r="C16" s="1">
        <v>708.25788888888894</v>
      </c>
      <c r="D16" s="1">
        <v>117.32115677321157</v>
      </c>
      <c r="F16" s="1">
        <v>13</v>
      </c>
      <c r="G16" s="1">
        <f t="shared" si="0"/>
        <v>1170.3473999999999</v>
      </c>
      <c r="H16" s="1">
        <f t="shared" si="1"/>
        <v>734.60230000000001</v>
      </c>
      <c r="I16" s="1">
        <f t="shared" si="2"/>
        <v>98.793500000000009</v>
      </c>
      <c r="K16" s="10">
        <v>17.496527777781012</v>
      </c>
      <c r="L16" s="3">
        <v>1082.7152100000001</v>
      </c>
      <c r="M16" s="4">
        <v>0</v>
      </c>
      <c r="N16" s="4">
        <v>17.534246575342465</v>
      </c>
      <c r="P16" s="2">
        <v>13</v>
      </c>
      <c r="Q16" s="2">
        <f t="shared" si="3"/>
        <v>855.40959999999995</v>
      </c>
      <c r="R16" s="2">
        <v>0</v>
      </c>
      <c r="S16" s="2">
        <f t="shared" si="5"/>
        <v>19.593599999999999</v>
      </c>
      <c r="Z16" s="6">
        <v>13</v>
      </c>
      <c r="AA16" s="6">
        <f t="shared" si="6"/>
        <v>845.27699999999993</v>
      </c>
      <c r="AB16" s="6">
        <f t="shared" si="7"/>
        <v>146.0951</v>
      </c>
      <c r="AC16" s="6">
        <f t="shared" si="8"/>
        <v>25.786799999999999</v>
      </c>
      <c r="AE16" s="13">
        <v>17.496527777781012</v>
      </c>
      <c r="AF16" s="9">
        <v>1007.36469</v>
      </c>
      <c r="AG16" s="8">
        <v>263.50364963503648</v>
      </c>
      <c r="AH16" s="8">
        <v>38.538812785388124</v>
      </c>
      <c r="AJ16" s="8">
        <v>13</v>
      </c>
      <c r="AK16" s="8">
        <f t="shared" si="9"/>
        <v>804.23539999999991</v>
      </c>
      <c r="AL16" s="8">
        <f t="shared" si="10"/>
        <v>438.12130000000002</v>
      </c>
      <c r="AM16" s="8">
        <f t="shared" si="11"/>
        <v>29.437200000000001</v>
      </c>
    </row>
    <row r="17" spans="1:39" x14ac:dyDescent="0.25">
      <c r="A17" s="1">
        <v>20.887500000004366</v>
      </c>
      <c r="B17" s="1">
        <v>1803.2614099346167</v>
      </c>
      <c r="C17" s="1">
        <v>836.70726666666667</v>
      </c>
      <c r="D17" s="1">
        <v>158.70624048706244</v>
      </c>
      <c r="F17" s="1">
        <v>14</v>
      </c>
      <c r="G17" s="1">
        <f t="shared" si="0"/>
        <v>1252.0151999999998</v>
      </c>
      <c r="H17" s="1">
        <f t="shared" si="1"/>
        <v>701.05520000000001</v>
      </c>
      <c r="I17" s="1">
        <f t="shared" si="2"/>
        <v>105.0154</v>
      </c>
      <c r="P17" s="2">
        <v>14</v>
      </c>
      <c r="Q17" s="2">
        <f t="shared" si="3"/>
        <v>907.21940000000018</v>
      </c>
      <c r="R17" s="2">
        <v>0</v>
      </c>
      <c r="S17" s="2">
        <f t="shared" si="5"/>
        <v>19.872999999999998</v>
      </c>
      <c r="Z17" s="6">
        <v>14</v>
      </c>
      <c r="AA17" s="6">
        <f t="shared" si="6"/>
        <v>896.16099999999994</v>
      </c>
      <c r="AB17" s="6">
        <f t="shared" si="7"/>
        <v>117.56640000000004</v>
      </c>
      <c r="AC17" s="6">
        <f t="shared" si="8"/>
        <v>27.503</v>
      </c>
      <c r="AE17" s="14">
        <v>18.496527777781012</v>
      </c>
      <c r="AF17" s="9">
        <v>1031.5844999999999</v>
      </c>
      <c r="AG17" s="8">
        <v>258.02919708029202</v>
      </c>
      <c r="AH17" s="8">
        <v>41.369863013698634</v>
      </c>
      <c r="AJ17" s="8">
        <v>14</v>
      </c>
      <c r="AK17" s="8">
        <f t="shared" si="9"/>
        <v>849.02160000000003</v>
      </c>
      <c r="AL17" s="8">
        <f t="shared" si="10"/>
        <v>403.00940000000003</v>
      </c>
      <c r="AM17" s="8">
        <f t="shared" si="11"/>
        <v>31.497200000000003</v>
      </c>
    </row>
    <row r="18" spans="1:39" x14ac:dyDescent="0.25">
      <c r="A18" s="1">
        <v>21.840277777781012</v>
      </c>
      <c r="B18" s="1">
        <v>1946.8914588937935</v>
      </c>
      <c r="D18" s="1">
        <v>176.80365296803654</v>
      </c>
      <c r="F18" s="1">
        <v>15</v>
      </c>
      <c r="G18" s="1">
        <f t="shared" si="0"/>
        <v>1333.7350000000001</v>
      </c>
      <c r="H18" s="1">
        <f t="shared" si="1"/>
        <v>667.9475000000001</v>
      </c>
      <c r="I18" s="1">
        <f t="shared" si="2"/>
        <v>111.04049999999999</v>
      </c>
      <c r="P18" s="2">
        <v>15</v>
      </c>
      <c r="Q18" s="2">
        <f t="shared" si="3"/>
        <v>958.00400000000013</v>
      </c>
      <c r="R18" s="2">
        <v>0</v>
      </c>
      <c r="S18" s="2">
        <f t="shared" si="5"/>
        <v>19.836000000000002</v>
      </c>
      <c r="Z18" s="6">
        <v>15</v>
      </c>
      <c r="AA18" s="6">
        <f t="shared" si="6"/>
        <v>945.22499999999991</v>
      </c>
      <c r="AB18" s="6">
        <f t="shared" si="7"/>
        <v>90.077499999999986</v>
      </c>
      <c r="AC18" s="6">
        <f t="shared" si="8"/>
        <v>29.180999999999997</v>
      </c>
      <c r="AJ18" s="8">
        <v>15</v>
      </c>
      <c r="AK18" s="8">
        <f t="shared" si="9"/>
        <v>892.16899999999998</v>
      </c>
      <c r="AL18" s="8">
        <f t="shared" si="10"/>
        <v>365.85149999999999</v>
      </c>
      <c r="AM18" s="8">
        <f t="shared" si="11"/>
        <v>33.528000000000006</v>
      </c>
    </row>
    <row r="19" spans="1:39" x14ac:dyDescent="0.25">
      <c r="A19" s="1">
        <v>22.945138888891961</v>
      </c>
      <c r="B19" s="1">
        <v>2070.2129689154403</v>
      </c>
      <c r="D19" s="1">
        <v>185.84474885844753</v>
      </c>
      <c r="F19" s="1">
        <v>16</v>
      </c>
      <c r="G19" s="1">
        <f t="shared" si="0"/>
        <v>1415.4263999999998</v>
      </c>
      <c r="H19" s="1">
        <f t="shared" si="1"/>
        <v>635.27920000000006</v>
      </c>
      <c r="I19" s="1">
        <f t="shared" si="2"/>
        <v>116.86880000000001</v>
      </c>
      <c r="P19" s="2">
        <v>16</v>
      </c>
      <c r="Q19" s="2">
        <f t="shared" si="3"/>
        <v>1007.7634</v>
      </c>
      <c r="R19" s="2">
        <v>0</v>
      </c>
      <c r="S19" s="2">
        <f t="shared" si="5"/>
        <v>19.4544</v>
      </c>
      <c r="Z19" s="6">
        <v>16</v>
      </c>
      <c r="AA19" s="6">
        <f t="shared" si="6"/>
        <v>992.46899999999982</v>
      </c>
      <c r="AB19" s="6">
        <f t="shared" si="7"/>
        <v>63.628399999999942</v>
      </c>
      <c r="AC19" s="6">
        <f t="shared" si="8"/>
        <v>30.820799999999998</v>
      </c>
      <c r="AJ19" s="8">
        <v>16</v>
      </c>
      <c r="AK19" s="8">
        <f t="shared" si="9"/>
        <v>933.67759999999998</v>
      </c>
      <c r="AL19" s="8">
        <f t="shared" si="10"/>
        <v>326.64760000000001</v>
      </c>
      <c r="AM19" s="8">
        <f t="shared" si="11"/>
        <v>35.529600000000002</v>
      </c>
    </row>
    <row r="20" spans="1:39" x14ac:dyDescent="0.25">
      <c r="A20" s="1">
        <v>25.919444444443798</v>
      </c>
      <c r="B20" s="1">
        <v>2345.4263476235847</v>
      </c>
      <c r="C20" s="1">
        <v>188.55649333333335</v>
      </c>
      <c r="D20" s="1">
        <v>186.36225266362257</v>
      </c>
      <c r="F20" s="1">
        <v>17</v>
      </c>
      <c r="G20" s="1">
        <f t="shared" si="0"/>
        <v>1497.0089999999998</v>
      </c>
      <c r="H20" s="1">
        <f t="shared" si="1"/>
        <v>603.05029999999999</v>
      </c>
      <c r="I20" s="1">
        <f t="shared" si="2"/>
        <v>122.50030000000001</v>
      </c>
      <c r="P20" s="2">
        <v>17</v>
      </c>
      <c r="Q20" s="2">
        <f t="shared" si="3"/>
        <v>1056.4976000000001</v>
      </c>
      <c r="R20" s="2">
        <v>0</v>
      </c>
      <c r="S20" s="2">
        <f t="shared" si="5"/>
        <v>18.699999999999996</v>
      </c>
      <c r="Z20" s="6">
        <v>17</v>
      </c>
      <c r="AA20" s="6">
        <f t="shared" si="6"/>
        <v>1037.8929999999998</v>
      </c>
      <c r="AB20" s="6">
        <f t="shared" si="7"/>
        <v>38.219099999999912</v>
      </c>
      <c r="AC20" s="6">
        <f t="shared" si="8"/>
        <v>32.422400000000003</v>
      </c>
      <c r="AJ20" s="8">
        <v>17</v>
      </c>
      <c r="AK20" s="8">
        <f t="shared" si="9"/>
        <v>973.54740000000004</v>
      </c>
      <c r="AL20" s="8">
        <f t="shared" si="10"/>
        <v>285.39769999999999</v>
      </c>
      <c r="AM20" s="8">
        <f t="shared" si="11"/>
        <v>37.502000000000002</v>
      </c>
    </row>
    <row r="21" spans="1:39" x14ac:dyDescent="0.25">
      <c r="A21" s="1">
        <v>26.966666666667152</v>
      </c>
      <c r="B21" s="1">
        <v>2356.6409078532065</v>
      </c>
      <c r="D21" s="1">
        <v>198.05175038051746</v>
      </c>
      <c r="F21" s="1">
        <v>18</v>
      </c>
      <c r="G21" s="1">
        <f t="shared" si="0"/>
        <v>1578.4023999999999</v>
      </c>
      <c r="H21" s="1">
        <f t="shared" si="1"/>
        <v>571.26080000000013</v>
      </c>
      <c r="I21" s="1">
        <f t="shared" si="2"/>
        <v>127.935</v>
      </c>
    </row>
    <row r="22" spans="1:39" x14ac:dyDescent="0.25">
      <c r="A22" s="1">
        <v>28.96875</v>
      </c>
      <c r="B22" s="1">
        <v>2481.9254129747678</v>
      </c>
      <c r="F22" s="1">
        <v>19</v>
      </c>
      <c r="G22" s="1">
        <f t="shared" si="0"/>
        <v>1659.5261999999998</v>
      </c>
      <c r="H22" s="1">
        <f t="shared" si="1"/>
        <v>539.91070000000002</v>
      </c>
      <c r="I22" s="1">
        <f t="shared" si="2"/>
        <v>133.1729</v>
      </c>
    </row>
    <row r="23" spans="1:39" x14ac:dyDescent="0.25">
      <c r="A23" s="1">
        <v>29.834722222221899</v>
      </c>
      <c r="B23" s="1">
        <v>2486.9334873799985</v>
      </c>
      <c r="C23" s="1">
        <v>112.68360000000003</v>
      </c>
      <c r="D23" s="1">
        <v>179.14764079147642</v>
      </c>
      <c r="F23" s="1">
        <v>20</v>
      </c>
      <c r="G23" s="1">
        <f t="shared" si="0"/>
        <v>1740.3</v>
      </c>
      <c r="H23" s="1">
        <f t="shared" si="1"/>
        <v>509.00000000000011</v>
      </c>
      <c r="I23" s="1">
        <f t="shared" si="2"/>
        <v>138.214</v>
      </c>
    </row>
    <row r="24" spans="1:39" x14ac:dyDescent="0.25">
      <c r="A24" s="1">
        <v>32.913194444445253</v>
      </c>
      <c r="B24" s="1">
        <v>2665.5112608489767</v>
      </c>
      <c r="C24" s="1">
        <v>61.822433333333322</v>
      </c>
      <c r="F24" s="1">
        <v>21</v>
      </c>
      <c r="G24" s="1">
        <f t="shared" si="0"/>
        <v>1820.6433999999999</v>
      </c>
      <c r="H24" s="1">
        <f t="shared" si="1"/>
        <v>478.52870000000007</v>
      </c>
      <c r="I24" s="1">
        <f t="shared" si="2"/>
        <v>143.0583</v>
      </c>
    </row>
    <row r="25" spans="1:39" x14ac:dyDescent="0.25">
      <c r="A25" s="1">
        <v>33.854166666671517</v>
      </c>
      <c r="B25" s="1">
        <v>2723.9713743821535</v>
      </c>
      <c r="C25" s="1">
        <v>203.03696666666667</v>
      </c>
      <c r="D25" s="1">
        <v>194.4901065449011</v>
      </c>
      <c r="F25" s="1">
        <v>22</v>
      </c>
      <c r="G25" s="1">
        <f t="shared" si="0"/>
        <v>1900.4759999999999</v>
      </c>
      <c r="H25" s="1">
        <f t="shared" si="1"/>
        <v>448.49680000000001</v>
      </c>
      <c r="I25" s="1">
        <f t="shared" si="2"/>
        <v>147.70580000000001</v>
      </c>
    </row>
    <row r="26" spans="1:39" x14ac:dyDescent="0.25">
      <c r="A26" s="1">
        <v>36.006944444445253</v>
      </c>
      <c r="B26" s="1">
        <v>2845.4493416411192</v>
      </c>
      <c r="F26" s="1">
        <v>23</v>
      </c>
      <c r="G26" s="1">
        <f t="shared" si="0"/>
        <v>1979.7174</v>
      </c>
      <c r="H26" s="1">
        <f t="shared" si="1"/>
        <v>418.90430000000015</v>
      </c>
      <c r="I26" s="1">
        <f t="shared" si="2"/>
        <v>152.15649999999999</v>
      </c>
    </row>
    <row r="27" spans="1:39" x14ac:dyDescent="0.25">
      <c r="A27" s="1">
        <v>36.965277777781012</v>
      </c>
      <c r="B27" s="1">
        <v>2840.52615085242</v>
      </c>
      <c r="F27" s="1">
        <v>24</v>
      </c>
      <c r="G27" s="1">
        <f t="shared" si="0"/>
        <v>2058.2871999999998</v>
      </c>
      <c r="H27" s="1">
        <f t="shared" si="1"/>
        <v>389.75120000000004</v>
      </c>
      <c r="I27" s="1">
        <f t="shared" si="2"/>
        <v>156.41039999999998</v>
      </c>
    </row>
    <row r="28" spans="1:39" x14ac:dyDescent="0.25">
      <c r="A28" s="1">
        <v>40.96875</v>
      </c>
      <c r="B28" s="1">
        <v>3310.2565019112321</v>
      </c>
      <c r="C28" s="1">
        <v>7.7666666666666666</v>
      </c>
      <c r="D28" s="1">
        <v>199.93911719939115</v>
      </c>
      <c r="F28" s="1">
        <v>25</v>
      </c>
      <c r="G28" s="1">
        <f t="shared" si="0"/>
        <v>2136.1049999999996</v>
      </c>
      <c r="H28" s="1">
        <f t="shared" si="1"/>
        <v>361.03750000000002</v>
      </c>
      <c r="I28" s="1">
        <f t="shared" si="2"/>
        <v>160.4675</v>
      </c>
    </row>
    <row r="29" spans="1:39" x14ac:dyDescent="0.25">
      <c r="A29" s="1">
        <v>42.966666666667152</v>
      </c>
      <c r="B29" s="1">
        <v>3274.6153577099303</v>
      </c>
      <c r="D29" s="1">
        <v>201.18721461187215</v>
      </c>
      <c r="F29" s="1">
        <v>26</v>
      </c>
      <c r="G29" s="1">
        <f t="shared" si="0"/>
        <v>2213.0904</v>
      </c>
      <c r="H29" s="1">
        <f t="shared" si="1"/>
        <v>332.7632000000001</v>
      </c>
      <c r="I29" s="1">
        <f t="shared" si="2"/>
        <v>164.32780000000002</v>
      </c>
    </row>
    <row r="30" spans="1:39" x14ac:dyDescent="0.25">
      <c r="A30" s="1">
        <v>43.838888888894871</v>
      </c>
      <c r="B30" s="1">
        <v>3299.4647809581297</v>
      </c>
      <c r="D30" s="1">
        <v>199.87823439878233</v>
      </c>
      <c r="F30" s="1">
        <v>27</v>
      </c>
      <c r="G30" s="1">
        <f t="shared" si="0"/>
        <v>2289.163</v>
      </c>
      <c r="H30" s="1">
        <f t="shared" si="1"/>
        <v>304.92830000000004</v>
      </c>
      <c r="I30" s="1">
        <f t="shared" si="2"/>
        <v>167.99130000000002</v>
      </c>
    </row>
    <row r="31" spans="1:39" x14ac:dyDescent="0.25">
      <c r="A31" s="1">
        <v>46.918055555557657</v>
      </c>
      <c r="B31" s="1">
        <v>3511.5530501045382</v>
      </c>
      <c r="D31" s="1">
        <v>169.58904109589039</v>
      </c>
      <c r="F31" s="1">
        <v>28</v>
      </c>
      <c r="G31" s="1">
        <f t="shared" si="0"/>
        <v>2364.2423999999996</v>
      </c>
      <c r="H31" s="1">
        <f t="shared" si="1"/>
        <v>277.53279999999995</v>
      </c>
      <c r="I31" s="1">
        <f t="shared" si="2"/>
        <v>171.458</v>
      </c>
    </row>
    <row r="32" spans="1:39" x14ac:dyDescent="0.25">
      <c r="A32" s="1">
        <v>50.916666666671517</v>
      </c>
      <c r="B32" s="1">
        <v>3675.0845368021869</v>
      </c>
      <c r="F32" s="1">
        <v>29</v>
      </c>
      <c r="G32" s="1">
        <f t="shared" si="0"/>
        <v>2438.2481999999995</v>
      </c>
      <c r="H32" s="1">
        <f t="shared" si="1"/>
        <v>250.57669999999996</v>
      </c>
      <c r="I32" s="1">
        <f t="shared" si="2"/>
        <v>174.72790000000001</v>
      </c>
    </row>
    <row r="33" spans="1:9" x14ac:dyDescent="0.25">
      <c r="A33" s="1">
        <v>55.0625</v>
      </c>
      <c r="B33" s="1">
        <v>3730.3282310823602</v>
      </c>
      <c r="D33" s="1">
        <v>191.7199391171994</v>
      </c>
      <c r="F33" s="1">
        <v>30</v>
      </c>
      <c r="G33" s="1">
        <f t="shared" si="0"/>
        <v>2511.1</v>
      </c>
      <c r="H33" s="1">
        <f t="shared" si="1"/>
        <v>224.06000000000017</v>
      </c>
      <c r="I33" s="1">
        <f t="shared" si="2"/>
        <v>177.80099999999999</v>
      </c>
    </row>
    <row r="34" spans="1:9" x14ac:dyDescent="0.25">
      <c r="F34" s="1">
        <v>31</v>
      </c>
      <c r="G34" s="1">
        <f t="shared" si="0"/>
        <v>2582.7174</v>
      </c>
      <c r="H34" s="1">
        <f t="shared" si="1"/>
        <v>197.98270000000014</v>
      </c>
      <c r="I34" s="1">
        <f t="shared" si="2"/>
        <v>180.67730000000003</v>
      </c>
    </row>
    <row r="35" spans="1:9" x14ac:dyDescent="0.25">
      <c r="F35" s="1">
        <v>32</v>
      </c>
      <c r="G35" s="1">
        <f t="shared" si="0"/>
        <v>2653.02</v>
      </c>
      <c r="H35" s="1">
        <f t="shared" si="1"/>
        <v>172.34480000000008</v>
      </c>
      <c r="I35" s="1">
        <f t="shared" si="2"/>
        <v>183.35680000000002</v>
      </c>
    </row>
    <row r="36" spans="1:9" x14ac:dyDescent="0.25">
      <c r="F36" s="1">
        <v>33</v>
      </c>
      <c r="G36" s="1">
        <f t="shared" si="0"/>
        <v>2721.9273999999996</v>
      </c>
      <c r="H36" s="1">
        <f t="shared" si="1"/>
        <v>147.14630000000011</v>
      </c>
      <c r="I36" s="1">
        <f t="shared" si="2"/>
        <v>185.83949999999999</v>
      </c>
    </row>
    <row r="37" spans="1:9" x14ac:dyDescent="0.25">
      <c r="F37" s="1">
        <v>34</v>
      </c>
      <c r="G37" s="1">
        <f t="shared" si="0"/>
        <v>2789.3591999999994</v>
      </c>
      <c r="H37" s="1">
        <f t="shared" si="1"/>
        <v>122.38719999999989</v>
      </c>
      <c r="I37" s="1">
        <f t="shared" si="2"/>
        <v>188.12540000000001</v>
      </c>
    </row>
    <row r="38" spans="1:9" x14ac:dyDescent="0.25">
      <c r="F38" s="1">
        <v>35</v>
      </c>
      <c r="G38" s="1">
        <f t="shared" si="0"/>
        <v>2855.2350000000001</v>
      </c>
      <c r="H38" s="1">
        <f t="shared" si="1"/>
        <v>98.067500000000109</v>
      </c>
      <c r="I38" s="1">
        <f t="shared" si="2"/>
        <v>190.21449999999999</v>
      </c>
    </row>
    <row r="39" spans="1:9" x14ac:dyDescent="0.25">
      <c r="F39" s="1">
        <v>36</v>
      </c>
      <c r="G39" s="1">
        <f t="shared" si="0"/>
        <v>2919.4743999999996</v>
      </c>
      <c r="H39" s="1">
        <f t="shared" si="1"/>
        <v>74.187200000000075</v>
      </c>
      <c r="I39" s="1">
        <f t="shared" si="2"/>
        <v>192.10679999999999</v>
      </c>
    </row>
    <row r="40" spans="1:9" x14ac:dyDescent="0.25">
      <c r="F40" s="1">
        <v>37</v>
      </c>
      <c r="G40" s="1">
        <f t="shared" si="0"/>
        <v>2981.9969999999998</v>
      </c>
      <c r="H40" s="1">
        <f t="shared" si="1"/>
        <v>50.746300000000019</v>
      </c>
      <c r="I40" s="1">
        <f t="shared" si="2"/>
        <v>193.80230000000003</v>
      </c>
    </row>
    <row r="41" spans="1:9" x14ac:dyDescent="0.25">
      <c r="F41" s="1">
        <v>38</v>
      </c>
      <c r="G41" s="1">
        <f t="shared" si="0"/>
        <v>3042.7223999999997</v>
      </c>
      <c r="H41" s="1">
        <f t="shared" si="1"/>
        <v>27.744800000000168</v>
      </c>
      <c r="I41" s="1">
        <f t="shared" si="2"/>
        <v>195.30100000000002</v>
      </c>
    </row>
    <row r="42" spans="1:9" x14ac:dyDescent="0.25">
      <c r="F42" s="1">
        <v>39</v>
      </c>
      <c r="G42" s="1">
        <f t="shared" si="0"/>
        <v>3101.5701999999997</v>
      </c>
      <c r="H42" s="1">
        <f t="shared" si="1"/>
        <v>5.182700000000068</v>
      </c>
      <c r="I42" s="1">
        <f t="shared" si="2"/>
        <v>196.60289999999998</v>
      </c>
    </row>
    <row r="43" spans="1:9" x14ac:dyDescent="0.25">
      <c r="F43" s="1">
        <v>40</v>
      </c>
      <c r="G43" s="1">
        <f t="shared" si="0"/>
        <v>3158.46</v>
      </c>
      <c r="H43" s="1">
        <v>0</v>
      </c>
      <c r="I43" s="1">
        <f t="shared" si="2"/>
        <v>197.70800000000003</v>
      </c>
    </row>
    <row r="44" spans="1:9" x14ac:dyDescent="0.25">
      <c r="F44" s="1">
        <v>41</v>
      </c>
      <c r="G44" s="1">
        <f t="shared" si="0"/>
        <v>3213.3114</v>
      </c>
      <c r="H44" s="1">
        <v>0</v>
      </c>
      <c r="I44" s="1">
        <f t="shared" si="2"/>
        <v>198.6163</v>
      </c>
    </row>
    <row r="45" spans="1:9" x14ac:dyDescent="0.25">
      <c r="F45" s="1">
        <v>42</v>
      </c>
      <c r="G45" s="1">
        <f t="shared" si="0"/>
        <v>3266.0439999999999</v>
      </c>
      <c r="H45" s="1">
        <v>0</v>
      </c>
      <c r="I45" s="1">
        <f t="shared" si="2"/>
        <v>199.3278</v>
      </c>
    </row>
    <row r="46" spans="1:9" x14ac:dyDescent="0.25">
      <c r="F46" s="1">
        <v>43</v>
      </c>
      <c r="G46" s="1">
        <f t="shared" si="0"/>
        <v>3316.5773999999997</v>
      </c>
      <c r="H46" s="1">
        <v>0</v>
      </c>
      <c r="I46" s="1">
        <f t="shared" si="2"/>
        <v>199.84250000000003</v>
      </c>
    </row>
    <row r="47" spans="1:9" x14ac:dyDescent="0.25">
      <c r="F47" s="1">
        <v>44</v>
      </c>
      <c r="G47" s="1">
        <f t="shared" si="0"/>
        <v>3364.8311999999996</v>
      </c>
      <c r="H47" s="1">
        <v>0</v>
      </c>
      <c r="I47" s="1">
        <f t="shared" si="2"/>
        <v>200.16040000000001</v>
      </c>
    </row>
    <row r="48" spans="1:9" x14ac:dyDescent="0.25">
      <c r="F48" s="1">
        <v>45</v>
      </c>
      <c r="G48" s="1">
        <f t="shared" si="0"/>
        <v>3410.7249999999995</v>
      </c>
      <c r="H48" s="1">
        <v>0</v>
      </c>
      <c r="I48" s="1">
        <f t="shared" si="2"/>
        <v>200.28149999999999</v>
      </c>
    </row>
    <row r="49" spans="6:9" x14ac:dyDescent="0.25">
      <c r="F49" s="1">
        <v>46</v>
      </c>
      <c r="G49" s="1">
        <f t="shared" si="0"/>
        <v>3454.1783999999998</v>
      </c>
      <c r="H49" s="1">
        <v>0</v>
      </c>
      <c r="I49" s="1">
        <f t="shared" si="2"/>
        <v>200.20580000000001</v>
      </c>
    </row>
    <row r="50" spans="6:9" x14ac:dyDescent="0.25">
      <c r="F50" s="1">
        <v>47</v>
      </c>
      <c r="G50" s="1">
        <f t="shared" si="0"/>
        <v>3495.1109999999999</v>
      </c>
      <c r="H50" s="1">
        <v>0</v>
      </c>
      <c r="I50" s="1">
        <f t="shared" si="2"/>
        <v>199.9333</v>
      </c>
    </row>
    <row r="51" spans="6:9" x14ac:dyDescent="0.25">
      <c r="F51" s="1">
        <v>48</v>
      </c>
      <c r="G51" s="1">
        <f t="shared" si="0"/>
        <v>3533.4423999999995</v>
      </c>
      <c r="H51" s="1">
        <v>0</v>
      </c>
      <c r="I51" s="1">
        <f t="shared" si="2"/>
        <v>199.46399999999997</v>
      </c>
    </row>
    <row r="52" spans="6:9" x14ac:dyDescent="0.25">
      <c r="F52" s="1">
        <v>49</v>
      </c>
      <c r="G52" s="1">
        <f t="shared" si="0"/>
        <v>3569.0921999999996</v>
      </c>
      <c r="H52" s="1">
        <v>0</v>
      </c>
      <c r="I52" s="1">
        <f t="shared" si="2"/>
        <v>198.79790000000003</v>
      </c>
    </row>
    <row r="53" spans="6:9" x14ac:dyDescent="0.25">
      <c r="F53" s="1">
        <v>50</v>
      </c>
      <c r="G53" s="1">
        <f t="shared" si="0"/>
        <v>3601.9799999999996</v>
      </c>
      <c r="H53" s="1">
        <v>0</v>
      </c>
      <c r="I53" s="1">
        <f t="shared" si="2"/>
        <v>197.935</v>
      </c>
    </row>
    <row r="54" spans="6:9" x14ac:dyDescent="0.25">
      <c r="F54" s="1">
        <v>51</v>
      </c>
      <c r="G54" s="1">
        <f t="shared" si="0"/>
        <v>3632.0254</v>
      </c>
      <c r="H54" s="1">
        <v>0</v>
      </c>
      <c r="I54" s="1">
        <f t="shared" si="2"/>
        <v>196.87530000000004</v>
      </c>
    </row>
    <row r="55" spans="6:9" x14ac:dyDescent="0.25">
      <c r="F55" s="1">
        <v>52</v>
      </c>
      <c r="G55" s="1">
        <f t="shared" si="0"/>
        <v>3659.1479999999997</v>
      </c>
      <c r="H55" s="1">
        <v>0</v>
      </c>
      <c r="I55" s="1">
        <f t="shared" si="2"/>
        <v>195.61880000000002</v>
      </c>
    </row>
    <row r="56" spans="6:9" x14ac:dyDescent="0.25">
      <c r="F56" s="1">
        <v>53</v>
      </c>
      <c r="G56" s="1">
        <f t="shared" si="0"/>
        <v>3683.2673999999997</v>
      </c>
      <c r="H56" s="1">
        <v>0</v>
      </c>
      <c r="I56" s="1">
        <f t="shared" si="2"/>
        <v>194.16550000000001</v>
      </c>
    </row>
    <row r="57" spans="6:9" x14ac:dyDescent="0.25">
      <c r="F57" s="1">
        <v>54</v>
      </c>
      <c r="G57" s="1">
        <f t="shared" si="0"/>
        <v>3704.3031999999998</v>
      </c>
      <c r="H57" s="1">
        <v>0</v>
      </c>
      <c r="I57" s="1">
        <f t="shared" si="2"/>
        <v>192.51540000000006</v>
      </c>
    </row>
    <row r="58" spans="6:9" x14ac:dyDescent="0.25">
      <c r="F58" s="1">
        <v>55</v>
      </c>
      <c r="G58" s="1">
        <f t="shared" si="0"/>
        <v>3722.1749999999993</v>
      </c>
      <c r="H58" s="1">
        <v>0</v>
      </c>
      <c r="I58" s="1">
        <f t="shared" si="2"/>
        <v>190.66849999999999</v>
      </c>
    </row>
  </sheetData>
  <pageMargins left="0.7" right="0.7" top="0.75" bottom="0.75" header="0.3" footer="0.3"/>
  <pageSetup orientation="portrait" horizontalDpi="4294967294" verticalDpi="4294967294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2019-09-16T22:02:22Z</dcterms:modified>
</cp:coreProperties>
</file>