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ign\Scripts\JMP Scripts\GO-DataAnalysis\Manjit\JMP\FR_calc\"/>
    </mc:Choice>
  </mc:AlternateContent>
  <bookViews>
    <workbookView xWindow="0" yWindow="0" windowWidth="23040" windowHeight="8832"/>
  </bookViews>
  <sheets>
    <sheet name="plot (2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 s="1"/>
  <c r="H18" i="1" s="1"/>
  <c r="N18" i="1" s="1"/>
  <c r="E17" i="1"/>
  <c r="F17" i="1" s="1"/>
  <c r="J17" i="1" s="1"/>
  <c r="E16" i="1"/>
  <c r="G16" i="1" s="1"/>
  <c r="L16" i="1" s="1"/>
  <c r="E15" i="1"/>
  <c r="F15" i="1" s="1"/>
  <c r="J15" i="1" s="1"/>
  <c r="G14" i="1"/>
  <c r="K14" i="1" s="1"/>
  <c r="E14" i="1"/>
  <c r="F14" i="1" s="1"/>
  <c r="J14" i="1" s="1"/>
  <c r="E13" i="1"/>
  <c r="F13" i="1" s="1"/>
  <c r="J13" i="1" s="1"/>
  <c r="E12" i="1"/>
  <c r="H11" i="1"/>
  <c r="M11" i="1" s="1"/>
  <c r="G11" i="1"/>
  <c r="K11" i="1" s="1"/>
  <c r="E10" i="1"/>
  <c r="H9" i="1"/>
  <c r="G9" i="1"/>
  <c r="F9" i="1"/>
  <c r="E9" i="1"/>
  <c r="G8" i="1"/>
  <c r="K8" i="1" s="1"/>
  <c r="E8" i="1"/>
  <c r="E7" i="1"/>
  <c r="E6" i="1"/>
  <c r="E5" i="1"/>
  <c r="E4" i="1"/>
  <c r="E3" i="1"/>
  <c r="H2" i="1"/>
  <c r="G2" i="1"/>
  <c r="F2" i="1"/>
  <c r="E2" i="1"/>
  <c r="L2" i="1" l="1"/>
  <c r="G6" i="1"/>
  <c r="K6" i="1" s="1"/>
  <c r="N9" i="1"/>
  <c r="F12" i="1"/>
  <c r="I12" i="1" s="1"/>
  <c r="K2" i="1"/>
  <c r="G4" i="1"/>
  <c r="K4" i="1" s="1"/>
  <c r="G10" i="1"/>
  <c r="K10" i="1" s="1"/>
  <c r="L11" i="1"/>
  <c r="G12" i="1"/>
  <c r="K12" i="1" s="1"/>
  <c r="H14" i="1"/>
  <c r="N14" i="1" s="1"/>
  <c r="L8" i="1"/>
  <c r="F11" i="1"/>
  <c r="J11" i="1" s="1"/>
  <c r="N11" i="1"/>
  <c r="L14" i="1"/>
  <c r="F16" i="1"/>
  <c r="H16" i="1" s="1"/>
  <c r="N16" i="1" s="1"/>
  <c r="N7" i="1"/>
  <c r="M18" i="1"/>
  <c r="I2" i="1"/>
  <c r="M2" i="1"/>
  <c r="G3" i="1"/>
  <c r="K3" i="1" s="1"/>
  <c r="G5" i="1"/>
  <c r="L5" i="1" s="1"/>
  <c r="K5" i="1"/>
  <c r="G7" i="1"/>
  <c r="K7" i="1" s="1"/>
  <c r="K9" i="1"/>
  <c r="H13" i="1"/>
  <c r="N13" i="1" s="1"/>
  <c r="H15" i="1"/>
  <c r="N15" i="1" s="1"/>
  <c r="H17" i="1"/>
  <c r="N17" i="1" s="1"/>
  <c r="J18" i="1"/>
  <c r="J2" i="1"/>
  <c r="N2" i="1"/>
  <c r="H3" i="1"/>
  <c r="N3" i="1" s="1"/>
  <c r="F4" i="1"/>
  <c r="I4" i="1" s="1"/>
  <c r="J4" i="1"/>
  <c r="H5" i="1"/>
  <c r="N5" i="1" s="1"/>
  <c r="F6" i="1"/>
  <c r="I6" i="1" s="1"/>
  <c r="H7" i="1"/>
  <c r="M7" i="1" s="1"/>
  <c r="L7" i="1"/>
  <c r="F8" i="1"/>
  <c r="I8" i="1" s="1"/>
  <c r="J8" i="1"/>
  <c r="L9" i="1"/>
  <c r="F10" i="1"/>
  <c r="J10" i="1" s="1"/>
  <c r="I13" i="1"/>
  <c r="M13" i="1"/>
  <c r="I15" i="1"/>
  <c r="K16" i="1"/>
  <c r="I17" i="1"/>
  <c r="G18" i="1"/>
  <c r="L18" i="1" s="1"/>
  <c r="I7" i="1"/>
  <c r="I9" i="1"/>
  <c r="M9" i="1"/>
  <c r="F3" i="1"/>
  <c r="I3" i="1" s="1"/>
  <c r="H4" i="1"/>
  <c r="N4" i="1" s="1"/>
  <c r="F5" i="1"/>
  <c r="J5" i="1" s="1"/>
  <c r="H6" i="1"/>
  <c r="M6" i="1" s="1"/>
  <c r="F7" i="1"/>
  <c r="J7" i="1"/>
  <c r="H8" i="1"/>
  <c r="N8" i="1" s="1"/>
  <c r="J9" i="1"/>
  <c r="H10" i="1"/>
  <c r="M10" i="1" s="1"/>
  <c r="G13" i="1"/>
  <c r="L13" i="1" s="1"/>
  <c r="I14" i="1"/>
  <c r="G15" i="1"/>
  <c r="L15" i="1" s="1"/>
  <c r="G17" i="1"/>
  <c r="L17" i="1" s="1"/>
  <c r="I18" i="1"/>
  <c r="M15" i="1" l="1"/>
  <c r="I11" i="1"/>
  <c r="N10" i="1"/>
  <c r="J16" i="1"/>
  <c r="K15" i="1"/>
  <c r="I10" i="1"/>
  <c r="M3" i="1"/>
  <c r="L6" i="1"/>
  <c r="I16" i="1"/>
  <c r="M17" i="1"/>
  <c r="M4" i="1"/>
  <c r="J12" i="1"/>
  <c r="H12" i="1"/>
  <c r="L4" i="1"/>
  <c r="J3" i="1"/>
  <c r="L3" i="1"/>
  <c r="M5" i="1"/>
  <c r="M14" i="1"/>
  <c r="M16" i="1"/>
  <c r="L10" i="1"/>
  <c r="L12" i="1"/>
  <c r="I5" i="1"/>
  <c r="N6" i="1"/>
  <c r="M8" i="1"/>
  <c r="K18" i="1"/>
  <c r="J6" i="1"/>
  <c r="K17" i="1"/>
  <c r="K13" i="1"/>
  <c r="N12" i="1" l="1"/>
  <c r="M12" i="1"/>
</calcChain>
</file>

<file path=xl/sharedStrings.xml><?xml version="1.0" encoding="utf-8"?>
<sst xmlns="http://schemas.openxmlformats.org/spreadsheetml/2006/main" count="31" uniqueCount="25">
  <si>
    <t>grp</t>
  </si>
  <si>
    <t>total#</t>
  </si>
  <si>
    <t>total fail</t>
  </si>
  <si>
    <t># of Fail</t>
  </si>
  <si>
    <t>%Fail(combine)</t>
  </si>
  <si>
    <t>95% CI (%)</t>
  </si>
  <si>
    <t>90% CI (%)</t>
  </si>
  <si>
    <t>80% CI (%)</t>
  </si>
  <si>
    <t>95% UCL</t>
  </si>
  <si>
    <t>95% LCL</t>
  </si>
  <si>
    <t>90% UCL</t>
  </si>
  <si>
    <t>90% LCL</t>
  </si>
  <si>
    <t>80% UCL</t>
  </si>
  <si>
    <t>80% LCL</t>
  </si>
  <si>
    <t>K8-7b_0.4RA</t>
  </si>
  <si>
    <t>K8-7b_0.5RA</t>
  </si>
  <si>
    <t>Lot4_DTFC</t>
  </si>
  <si>
    <t>Lot4_RTFC</t>
  </si>
  <si>
    <t>TDMR7C_openspec</t>
  </si>
  <si>
    <t>SAE</t>
  </si>
  <si>
    <t>LeoA</t>
  </si>
  <si>
    <t>CI4_DTS105</t>
  </si>
  <si>
    <t>CI4_DTS95</t>
  </si>
  <si>
    <t>CI4_DTS120_Lot4</t>
  </si>
  <si>
    <t>DTS105_1st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</si>
</sst>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F23" sqref="F23"/>
    </sheetView>
  </sheetViews>
  <sheetFormatPr defaultRowHeight="14.4" x14ac:dyDescent="0.3"/>
  <cols>
    <col min="1" max="1" width="18.5546875" bestFit="1" customWidth="1"/>
    <col min="2" max="2" width="5.5546875" bestFit="1" customWidth="1"/>
    <col min="3" max="3" width="7.44140625" bestFit="1" customWidth="1"/>
    <col min="4" max="4" width="10.33203125" customWidth="1"/>
    <col min="5" max="5" width="14.21875" customWidth="1"/>
    <col min="6" max="8" width="9.21875" bestFit="1" customWidth="1"/>
    <col min="9" max="14" width="9.21875" customWidth="1"/>
    <col min="15" max="15" width="8.77734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</row>
    <row r="2" spans="1:15" x14ac:dyDescent="0.3">
      <c r="A2" s="4" t="s">
        <v>14</v>
      </c>
      <c r="B2" s="5">
        <v>320</v>
      </c>
      <c r="C2" s="5">
        <v>0</v>
      </c>
      <c r="D2" s="4">
        <v>0</v>
      </c>
      <c r="E2" s="6">
        <f t="shared" ref="E2:E10" si="0">100*C2/B2</f>
        <v>0</v>
      </c>
      <c r="F2" s="6">
        <f>100*1.96*SQRT(0.01*0.01*(1-0.01*0.01)/B2)</f>
        <v>0.10956185239397881</v>
      </c>
      <c r="G2" s="6">
        <f>100*1.645*SQRT(0.01*0.01*(1-0.01*0.01)/B2)</f>
        <v>9.1953697544946505E-2</v>
      </c>
      <c r="H2" s="6">
        <f>100*1.282*SQRT(0.01*0.01*(1-0.01*0.01)/B2)</f>
        <v>7.1662395290347361E-2</v>
      </c>
      <c r="I2" s="6">
        <f>$E2+$F2</f>
        <v>0.10956185239397881</v>
      </c>
      <c r="J2" s="6">
        <f>$E2-$F2</f>
        <v>-0.10956185239397881</v>
      </c>
      <c r="K2" s="6">
        <f>$E2+$G2</f>
        <v>9.1953697544946505E-2</v>
      </c>
      <c r="L2" s="6">
        <f>$E2-$G2</f>
        <v>-9.1953697544946505E-2</v>
      </c>
      <c r="M2" s="6">
        <f>$E2+$H2</f>
        <v>7.1662395290347361E-2</v>
      </c>
      <c r="N2" s="6">
        <f>$E2-$H2</f>
        <v>-7.1662395290347361E-2</v>
      </c>
      <c r="O2" s="7"/>
    </row>
    <row r="3" spans="1:15" x14ac:dyDescent="0.3">
      <c r="A3" s="8" t="s">
        <v>14</v>
      </c>
      <c r="B3" s="9">
        <v>1216</v>
      </c>
      <c r="C3" s="9">
        <v>7</v>
      </c>
      <c r="D3" s="4">
        <v>2</v>
      </c>
      <c r="E3" s="6">
        <f t="shared" si="0"/>
        <v>0.57565789473684215</v>
      </c>
      <c r="F3" s="6">
        <f>100*1.96*SQRT(0.01*E3*(1-0.01*E3)/B3)</f>
        <v>0.42522410858407045</v>
      </c>
      <c r="G3" s="6">
        <f t="shared" ref="G3:G8" si="1">100*1.645*SQRT(0.01*E3*(1-0.01*E3)/B3)</f>
        <v>0.3568845197044877</v>
      </c>
      <c r="H3" s="6">
        <f t="shared" ref="H3:H8" si="2">100*1.282*SQRT(0.01*E3*(1-0.01*E3)/B3)</f>
        <v>0.27813127918611136</v>
      </c>
      <c r="I3" s="6">
        <f t="shared" ref="I3:I18" si="3">$E3+$F3</f>
        <v>1.0008820033209127</v>
      </c>
      <c r="J3" s="6">
        <f t="shared" ref="J3:J18" si="4">$E3-$F3</f>
        <v>0.1504337861527717</v>
      </c>
      <c r="K3" s="6">
        <f t="shared" ref="K3:K18" si="5">$E3+$G3</f>
        <v>0.9325424144413299</v>
      </c>
      <c r="L3" s="6">
        <f t="shared" ref="L3:L18" si="6">$E3-$G3</f>
        <v>0.21877337503235444</v>
      </c>
      <c r="M3" s="6">
        <f t="shared" ref="M3:M9" si="7">$E3+$H3</f>
        <v>0.8537891739229535</v>
      </c>
      <c r="N3" s="6">
        <f t="shared" ref="N3:N17" si="8">$E3-$H3</f>
        <v>0.29752661555073079</v>
      </c>
      <c r="O3" s="7"/>
    </row>
    <row r="4" spans="1:15" ht="14.4" customHeight="1" x14ac:dyDescent="0.3">
      <c r="A4" s="8" t="s">
        <v>15</v>
      </c>
      <c r="B4" s="9">
        <v>1600</v>
      </c>
      <c r="C4" s="9">
        <v>1</v>
      </c>
      <c r="D4" s="4">
        <v>0</v>
      </c>
      <c r="E4" s="6">
        <f t="shared" si="0"/>
        <v>6.25E-2</v>
      </c>
      <c r="F4" s="6">
        <f t="shared" ref="F4:F8" si="9">100*1.96*SQRT(0.01*E4*(1-0.01*E4)/B4)</f>
        <v>0.12246171276668476</v>
      </c>
      <c r="G4" s="6">
        <f t="shared" si="1"/>
        <v>0.102780366072039</v>
      </c>
      <c r="H4" s="6">
        <f t="shared" si="2"/>
        <v>8.009995702392339E-2</v>
      </c>
      <c r="I4" s="6">
        <f t="shared" si="3"/>
        <v>0.18496171276668477</v>
      </c>
      <c r="J4" s="6">
        <f t="shared" si="4"/>
        <v>-5.9961712766684758E-2</v>
      </c>
      <c r="K4" s="6">
        <f t="shared" si="5"/>
        <v>0.165280366072039</v>
      </c>
      <c r="L4" s="6">
        <f t="shared" si="6"/>
        <v>-4.0280366072038998E-2</v>
      </c>
      <c r="M4" s="6">
        <f t="shared" si="7"/>
        <v>0.14259995702392339</v>
      </c>
      <c r="N4" s="6">
        <f t="shared" si="8"/>
        <v>-1.759995702392339E-2</v>
      </c>
      <c r="O4" s="7"/>
    </row>
    <row r="5" spans="1:15" x14ac:dyDescent="0.3">
      <c r="A5" s="8" t="s">
        <v>16</v>
      </c>
      <c r="B5" s="9">
        <v>448</v>
      </c>
      <c r="C5" s="9">
        <v>4</v>
      </c>
      <c r="D5" s="4">
        <v>4</v>
      </c>
      <c r="E5" s="6">
        <f t="shared" si="0"/>
        <v>0.8928571428571429</v>
      </c>
      <c r="F5" s="6">
        <f t="shared" si="9"/>
        <v>0.87108499154789731</v>
      </c>
      <c r="G5" s="6">
        <f t="shared" si="1"/>
        <v>0.73108918933484235</v>
      </c>
      <c r="H5" s="6">
        <f t="shared" si="2"/>
        <v>0.5697606934512266</v>
      </c>
      <c r="I5" s="6">
        <f t="shared" si="3"/>
        <v>1.7639421344050401</v>
      </c>
      <c r="J5" s="6">
        <f t="shared" si="4"/>
        <v>2.1772151309245591E-2</v>
      </c>
      <c r="K5" s="6">
        <f t="shared" si="5"/>
        <v>1.6239463321919851</v>
      </c>
      <c r="L5" s="6">
        <f t="shared" si="6"/>
        <v>0.16176795352230056</v>
      </c>
      <c r="M5" s="6">
        <f t="shared" si="7"/>
        <v>1.4626178363083695</v>
      </c>
      <c r="N5" s="6">
        <f t="shared" si="8"/>
        <v>0.32309644940591631</v>
      </c>
      <c r="O5" s="7"/>
    </row>
    <row r="6" spans="1:15" x14ac:dyDescent="0.3">
      <c r="A6" s="8" t="s">
        <v>16</v>
      </c>
      <c r="B6" s="9">
        <v>448</v>
      </c>
      <c r="C6" s="9">
        <v>1</v>
      </c>
      <c r="D6" s="4">
        <v>1</v>
      </c>
      <c r="E6" s="6">
        <f t="shared" si="0"/>
        <v>0.22321428571428573</v>
      </c>
      <c r="F6" s="6">
        <f t="shared" si="9"/>
        <v>0.43701144596709368</v>
      </c>
      <c r="G6" s="6">
        <f t="shared" si="1"/>
        <v>0.36677746357952506</v>
      </c>
      <c r="H6" s="6">
        <f t="shared" si="2"/>
        <v>0.28584116006623167</v>
      </c>
      <c r="I6" s="6">
        <f t="shared" si="3"/>
        <v>0.66022573168137944</v>
      </c>
      <c r="J6" s="6">
        <f t="shared" si="4"/>
        <v>-0.21379716025280796</v>
      </c>
      <c r="K6" s="6">
        <f t="shared" si="5"/>
        <v>0.58999174929381082</v>
      </c>
      <c r="L6" s="6">
        <f t="shared" si="6"/>
        <v>-0.14356317786523934</v>
      </c>
      <c r="M6" s="6">
        <f t="shared" si="7"/>
        <v>0.50905544578051742</v>
      </c>
      <c r="N6" s="6">
        <f t="shared" si="8"/>
        <v>-6.2626874351945944E-2</v>
      </c>
      <c r="O6" s="7"/>
    </row>
    <row r="7" spans="1:15" x14ac:dyDescent="0.3">
      <c r="A7" s="8" t="s">
        <v>17</v>
      </c>
      <c r="B7" s="9">
        <v>1312</v>
      </c>
      <c r="C7" s="9">
        <v>3</v>
      </c>
      <c r="D7" s="4">
        <v>1</v>
      </c>
      <c r="E7" s="6">
        <f t="shared" si="0"/>
        <v>0.22865853658536586</v>
      </c>
      <c r="F7" s="6">
        <f t="shared" si="9"/>
        <v>0.2584554946029462</v>
      </c>
      <c r="G7" s="6">
        <f t="shared" si="1"/>
        <v>0.2169180043989013</v>
      </c>
      <c r="H7" s="6">
        <f t="shared" si="2"/>
        <v>0.16905099187804951</v>
      </c>
      <c r="I7" s="6">
        <f t="shared" si="3"/>
        <v>0.48711403118831209</v>
      </c>
      <c r="J7" s="6">
        <f t="shared" si="4"/>
        <v>-2.9796958017580338E-2</v>
      </c>
      <c r="K7" s="6">
        <f t="shared" si="5"/>
        <v>0.44557654098426713</v>
      </c>
      <c r="L7" s="6">
        <f t="shared" si="6"/>
        <v>1.1740532186464564E-2</v>
      </c>
      <c r="M7" s="6">
        <f t="shared" si="7"/>
        <v>0.39770952846341534</v>
      </c>
      <c r="N7" s="6">
        <f t="shared" si="8"/>
        <v>5.9607544707316357E-2</v>
      </c>
      <c r="O7" s="7"/>
    </row>
    <row r="8" spans="1:15" x14ac:dyDescent="0.3">
      <c r="A8" s="8" t="s">
        <v>18</v>
      </c>
      <c r="B8" s="9">
        <v>4896</v>
      </c>
      <c r="C8" s="9">
        <v>39</v>
      </c>
      <c r="D8" s="4">
        <v>13</v>
      </c>
      <c r="E8" s="6">
        <f t="shared" si="0"/>
        <v>0.79656862745098034</v>
      </c>
      <c r="F8" s="6">
        <f t="shared" si="9"/>
        <v>0.24900628725402771</v>
      </c>
      <c r="G8" s="6">
        <f t="shared" si="1"/>
        <v>0.20898741965963039</v>
      </c>
      <c r="H8" s="6">
        <f t="shared" si="2"/>
        <v>0.16287043890799158</v>
      </c>
      <c r="I8" s="6">
        <f t="shared" si="3"/>
        <v>1.045574914705008</v>
      </c>
      <c r="J8" s="6">
        <f t="shared" si="4"/>
        <v>0.5475623401969526</v>
      </c>
      <c r="K8" s="6">
        <f t="shared" si="5"/>
        <v>1.0055560471106106</v>
      </c>
      <c r="L8" s="6">
        <f t="shared" si="6"/>
        <v>0.58758120779134992</v>
      </c>
      <c r="M8" s="6">
        <f t="shared" si="7"/>
        <v>0.95943906635897191</v>
      </c>
      <c r="N8" s="6">
        <f t="shared" si="8"/>
        <v>0.63369818854298876</v>
      </c>
      <c r="O8" s="7"/>
    </row>
    <row r="9" spans="1:15" x14ac:dyDescent="0.3">
      <c r="A9" s="8" t="s">
        <v>19</v>
      </c>
      <c r="B9" s="9">
        <v>480</v>
      </c>
      <c r="C9" s="9">
        <v>0</v>
      </c>
      <c r="D9" s="4">
        <v>0</v>
      </c>
      <c r="E9" s="6">
        <f t="shared" si="0"/>
        <v>0</v>
      </c>
      <c r="F9" s="6">
        <f>100*1.96*SQRT(0.01*0.01*(1-0.01*0.01)/B9)</f>
        <v>8.945687787979191E-2</v>
      </c>
      <c r="G9" s="6">
        <f>100*1.645*SQRT(0.01*0.01*(1-0.01*0.01)/B9)</f>
        <v>7.5079879649111059E-2</v>
      </c>
      <c r="H9" s="6">
        <f>100*1.282*SQRT(0.01*0.01*(1-0.01*0.01)/B9)</f>
        <v>5.8512100735659801E-2</v>
      </c>
      <c r="I9" s="6">
        <f t="shared" si="3"/>
        <v>8.945687787979191E-2</v>
      </c>
      <c r="J9" s="6">
        <f t="shared" si="4"/>
        <v>-8.945687787979191E-2</v>
      </c>
      <c r="K9" s="6">
        <f t="shared" si="5"/>
        <v>7.5079879649111059E-2</v>
      </c>
      <c r="L9" s="6">
        <f t="shared" si="6"/>
        <v>-7.5079879649111059E-2</v>
      </c>
      <c r="M9" s="6">
        <f t="shared" si="7"/>
        <v>5.8512100735659801E-2</v>
      </c>
      <c r="N9" s="6">
        <f t="shared" si="8"/>
        <v>-5.8512100735659801E-2</v>
      </c>
      <c r="O9" s="7"/>
    </row>
    <row r="10" spans="1:15" x14ac:dyDescent="0.3">
      <c r="A10" s="8" t="s">
        <v>19</v>
      </c>
      <c r="B10" s="9">
        <v>448</v>
      </c>
      <c r="C10" s="9">
        <v>1</v>
      </c>
      <c r="D10" s="4">
        <v>0</v>
      </c>
      <c r="E10" s="6">
        <f t="shared" si="0"/>
        <v>0.22321428571428573</v>
      </c>
      <c r="F10" s="6">
        <f>100*1.96*SQRT(0.01*E10*(1-0.01*E10)/B10)</f>
        <v>0.43701144596709368</v>
      </c>
      <c r="G10" s="6">
        <f>100*1.645*SQRT(0.01*E10*(1-0.01*E10)/B10)</f>
        <v>0.36677746357952506</v>
      </c>
      <c r="H10" s="6">
        <f>100*1.282*SQRT(0.01*E10*(1-0.01*E10)/B10)</f>
        <v>0.28584116006623167</v>
      </c>
      <c r="I10" s="6">
        <f t="shared" si="3"/>
        <v>0.66022573168137944</v>
      </c>
      <c r="J10" s="6">
        <f t="shared" si="4"/>
        <v>-0.21379716025280796</v>
      </c>
      <c r="K10" s="6">
        <f t="shared" si="5"/>
        <v>0.58999174929381082</v>
      </c>
      <c r="L10" s="6">
        <f t="shared" si="6"/>
        <v>-0.14356317786523934</v>
      </c>
      <c r="M10" s="6">
        <f>$E10+$H10</f>
        <v>0.50905544578051742</v>
      </c>
      <c r="N10" s="6">
        <f t="shared" si="8"/>
        <v>-6.2626874351945944E-2</v>
      </c>
      <c r="O10" s="7"/>
    </row>
    <row r="11" spans="1:15" x14ac:dyDescent="0.3">
      <c r="A11" s="4" t="s">
        <v>20</v>
      </c>
      <c r="B11" s="9">
        <v>9376</v>
      </c>
      <c r="C11" s="9">
        <v>28</v>
      </c>
      <c r="D11" s="10">
        <v>28</v>
      </c>
      <c r="E11" s="6">
        <v>0.3</v>
      </c>
      <c r="F11" s="6">
        <f>100*1.96*SQRT(0.01*E11*(1-0.01*E10)/B11)</f>
        <v>0.11074462425030525</v>
      </c>
      <c r="G11" s="6">
        <f>100*1.645*SQRT(0.01*E11*(1-0.01*E11)/B11)</f>
        <v>9.2910609580680203E-2</v>
      </c>
      <c r="H11" s="6">
        <f>100*1.282*SQRT(0.01*E11*(1-0.01*E11)/B11)</f>
        <v>7.2408146797831002E-2</v>
      </c>
      <c r="I11" s="6">
        <f>$E11+$F11</f>
        <v>0.41074462425030522</v>
      </c>
      <c r="J11" s="6">
        <f>$E11-$F11</f>
        <v>0.18925537574969475</v>
      </c>
      <c r="K11" s="6">
        <f>$E11+$G11</f>
        <v>0.39291060958068019</v>
      </c>
      <c r="L11" s="6">
        <f>$E11-$G11</f>
        <v>0.20708939041931979</v>
      </c>
      <c r="M11" s="6">
        <f>$E11+$H11</f>
        <v>0.37240814679783096</v>
      </c>
      <c r="N11" s="6">
        <f>$E11-$H11</f>
        <v>0.22759185320216899</v>
      </c>
      <c r="O11" s="7"/>
    </row>
    <row r="12" spans="1:15" ht="14.4" customHeight="1" x14ac:dyDescent="0.3">
      <c r="A12" s="8" t="s">
        <v>21</v>
      </c>
      <c r="B12" s="11">
        <v>640</v>
      </c>
      <c r="C12" s="11">
        <v>5</v>
      </c>
      <c r="D12" s="4">
        <v>3</v>
      </c>
      <c r="E12" s="6">
        <f t="shared" ref="E12:E18" si="10">100*C12/B12</f>
        <v>0.78125</v>
      </c>
      <c r="F12" s="6">
        <f t="shared" ref="F12:F18" si="11">100*1.96*SQRT(0.01*E12*(1-0.01*E12)/B12)</f>
        <v>0.68211558935864658</v>
      </c>
      <c r="G12" s="6">
        <f t="shared" ref="G12:G18" si="12">100*1.645*SQRT(0.01*E12*(1-0.01*C12)/B12)</f>
        <v>0.56018662204096936</v>
      </c>
      <c r="H12" s="6">
        <f t="shared" ref="H12:H18" si="13">100*1.282*SQRT(0.01*F12*(1-0.01*C12)/B12)</f>
        <v>0.40793298982316517</v>
      </c>
      <c r="I12" s="6">
        <f t="shared" si="3"/>
        <v>1.4633655893586466</v>
      </c>
      <c r="J12" s="6">
        <f t="shared" si="4"/>
        <v>9.9134410641353421E-2</v>
      </c>
      <c r="K12" s="6">
        <f>$E12+$G12</f>
        <v>1.3414366220409693</v>
      </c>
      <c r="L12" s="6">
        <f t="shared" si="6"/>
        <v>0.22106337795903064</v>
      </c>
      <c r="M12" s="6">
        <f t="shared" ref="M12:M18" si="14">$E12+$H12</f>
        <v>1.1891829898231652</v>
      </c>
      <c r="N12" s="6">
        <f t="shared" si="8"/>
        <v>0.37331701017683483</v>
      </c>
    </row>
    <row r="13" spans="1:15" ht="14.4" customHeight="1" x14ac:dyDescent="0.3">
      <c r="A13" s="8" t="s">
        <v>21</v>
      </c>
      <c r="B13" s="11">
        <v>544</v>
      </c>
      <c r="C13" s="11">
        <v>7</v>
      </c>
      <c r="D13" s="4">
        <v>5</v>
      </c>
      <c r="E13" s="6">
        <f t="shared" si="10"/>
        <v>1.286764705882353</v>
      </c>
      <c r="F13" s="6">
        <f t="shared" si="11"/>
        <v>0.94709574324851276</v>
      </c>
      <c r="G13" s="6">
        <f t="shared" si="12"/>
        <v>0.77153831259098182</v>
      </c>
      <c r="H13" s="6">
        <f t="shared" si="13"/>
        <v>0.51585422505950773</v>
      </c>
      <c r="I13" s="6">
        <f t="shared" si="3"/>
        <v>2.2338604491308658</v>
      </c>
      <c r="J13" s="6">
        <f t="shared" si="4"/>
        <v>0.33966896263384028</v>
      </c>
      <c r="K13" s="6">
        <f t="shared" si="5"/>
        <v>2.0583030184733349</v>
      </c>
      <c r="L13" s="6">
        <f t="shared" si="6"/>
        <v>0.51522639329137121</v>
      </c>
      <c r="M13" s="6">
        <f t="shared" si="14"/>
        <v>1.8026189309418608</v>
      </c>
      <c r="N13" s="6">
        <f t="shared" si="8"/>
        <v>0.7709104808228453</v>
      </c>
    </row>
    <row r="14" spans="1:15" ht="14.4" customHeight="1" x14ac:dyDescent="0.3">
      <c r="A14" s="8" t="s">
        <v>22</v>
      </c>
      <c r="B14" s="11">
        <v>480</v>
      </c>
      <c r="C14" s="11">
        <v>6</v>
      </c>
      <c r="D14" s="4">
        <v>5</v>
      </c>
      <c r="E14" s="6">
        <f t="shared" si="10"/>
        <v>1.25</v>
      </c>
      <c r="F14" s="6">
        <f t="shared" si="11"/>
        <v>0.99393735131211025</v>
      </c>
      <c r="G14" s="6">
        <f t="shared" si="12"/>
        <v>0.81388719721572389</v>
      </c>
      <c r="H14" s="6">
        <f t="shared" si="13"/>
        <v>0.56560187298856168</v>
      </c>
      <c r="I14" s="6">
        <f t="shared" si="3"/>
        <v>2.2439373513121104</v>
      </c>
      <c r="J14" s="6">
        <f t="shared" si="4"/>
        <v>0.25606264868788975</v>
      </c>
      <c r="K14" s="6">
        <f t="shared" si="5"/>
        <v>2.063887197215724</v>
      </c>
      <c r="L14" s="6">
        <f t="shared" si="6"/>
        <v>0.43611280278427611</v>
      </c>
      <c r="M14" s="6">
        <f t="shared" si="14"/>
        <v>1.8156018729885617</v>
      </c>
      <c r="N14" s="6">
        <f t="shared" si="8"/>
        <v>0.68439812701143832</v>
      </c>
    </row>
    <row r="15" spans="1:15" ht="14.4" customHeight="1" x14ac:dyDescent="0.3">
      <c r="A15" s="8" t="s">
        <v>22</v>
      </c>
      <c r="B15" s="11">
        <v>640</v>
      </c>
      <c r="C15" s="11">
        <v>6</v>
      </c>
      <c r="D15" s="4">
        <v>2</v>
      </c>
      <c r="E15" s="6">
        <f t="shared" si="10"/>
        <v>0.9375</v>
      </c>
      <c r="F15" s="6">
        <f t="shared" si="11"/>
        <v>0.74663159605951246</v>
      </c>
      <c r="G15" s="6">
        <f t="shared" si="12"/>
        <v>0.61041539791179289</v>
      </c>
      <c r="H15" s="6">
        <f t="shared" si="13"/>
        <v>0.42453660958986855</v>
      </c>
      <c r="I15" s="6">
        <f t="shared" si="3"/>
        <v>1.6841315960595125</v>
      </c>
      <c r="J15" s="6">
        <f t="shared" si="4"/>
        <v>0.19086840394048754</v>
      </c>
      <c r="K15" s="6">
        <f t="shared" si="5"/>
        <v>1.547915397911793</v>
      </c>
      <c r="L15" s="6">
        <f t="shared" si="6"/>
        <v>0.32708460208820711</v>
      </c>
      <c r="M15" s="6">
        <f t="shared" si="14"/>
        <v>1.3620366095898686</v>
      </c>
      <c r="N15" s="6">
        <f t="shared" si="8"/>
        <v>0.51296339041013139</v>
      </c>
    </row>
    <row r="16" spans="1:15" ht="14.4" customHeight="1" x14ac:dyDescent="0.3">
      <c r="A16" s="8" t="s">
        <v>23</v>
      </c>
      <c r="B16" s="11">
        <v>608</v>
      </c>
      <c r="C16" s="11">
        <v>8</v>
      </c>
      <c r="D16" s="4">
        <v>7</v>
      </c>
      <c r="E16" s="6">
        <f t="shared" si="10"/>
        <v>1.3157894736842106</v>
      </c>
      <c r="F16" s="6">
        <f t="shared" si="11"/>
        <v>0.90577706777966449</v>
      </c>
      <c r="G16" s="6">
        <f t="shared" si="12"/>
        <v>0.73400873830533331</v>
      </c>
      <c r="H16" s="6">
        <f t="shared" si="13"/>
        <v>0.47461428965464753</v>
      </c>
      <c r="I16" s="6">
        <f t="shared" si="3"/>
        <v>2.2215665414638752</v>
      </c>
      <c r="J16" s="6">
        <f t="shared" si="4"/>
        <v>0.41001240590454613</v>
      </c>
      <c r="K16" s="6">
        <f t="shared" si="5"/>
        <v>2.0497982119895441</v>
      </c>
      <c r="L16" s="6">
        <f t="shared" si="6"/>
        <v>0.58178073537887731</v>
      </c>
      <c r="M16" s="6">
        <f t="shared" si="14"/>
        <v>1.7904037633388581</v>
      </c>
      <c r="N16" s="6">
        <f t="shared" si="8"/>
        <v>0.84117518402956315</v>
      </c>
    </row>
    <row r="17" spans="1:14" ht="14.4" customHeight="1" x14ac:dyDescent="0.3">
      <c r="A17" s="8" t="s">
        <v>23</v>
      </c>
      <c r="B17" s="11">
        <v>576</v>
      </c>
      <c r="C17" s="11">
        <v>3</v>
      </c>
      <c r="D17" s="4">
        <v>3</v>
      </c>
      <c r="E17" s="6">
        <f t="shared" si="10"/>
        <v>0.52083333333333337</v>
      </c>
      <c r="F17" s="6">
        <f t="shared" si="11"/>
        <v>0.58784155650449432</v>
      </c>
      <c r="G17" s="6">
        <f t="shared" si="12"/>
        <v>0.48718051857094807</v>
      </c>
      <c r="H17" s="6">
        <f t="shared" si="13"/>
        <v>0.4033599670792925</v>
      </c>
      <c r="I17" s="6">
        <f t="shared" si="3"/>
        <v>1.1086748898378276</v>
      </c>
      <c r="J17" s="6">
        <f t="shared" si="4"/>
        <v>-6.7008223171160952E-2</v>
      </c>
      <c r="K17" s="6">
        <f t="shared" si="5"/>
        <v>1.0080138519042814</v>
      </c>
      <c r="L17" s="6">
        <f t="shared" si="6"/>
        <v>3.3652814762385297E-2</v>
      </c>
      <c r="M17" s="6">
        <f t="shared" si="14"/>
        <v>0.92419330041262593</v>
      </c>
      <c r="N17" s="6">
        <f t="shared" si="8"/>
        <v>0.11747336625404087</v>
      </c>
    </row>
    <row r="18" spans="1:14" ht="14.4" customHeight="1" x14ac:dyDescent="0.3">
      <c r="A18" s="12" t="s">
        <v>24</v>
      </c>
      <c r="B18" s="11">
        <v>1088</v>
      </c>
      <c r="C18" s="11">
        <v>10</v>
      </c>
      <c r="D18" s="10">
        <v>6</v>
      </c>
      <c r="E18" s="6">
        <f t="shared" si="10"/>
        <v>0.91911764705882348</v>
      </c>
      <c r="F18" s="6">
        <f t="shared" si="11"/>
        <v>0.56705098443309743</v>
      </c>
      <c r="G18" s="6">
        <f t="shared" si="12"/>
        <v>0.45358455882352944</v>
      </c>
      <c r="H18" s="6">
        <f t="shared" si="13"/>
        <v>0.27765524802865982</v>
      </c>
      <c r="I18" s="6">
        <f t="shared" si="3"/>
        <v>1.4861686314919209</v>
      </c>
      <c r="J18" s="6">
        <f t="shared" si="4"/>
        <v>0.35206666262572606</v>
      </c>
      <c r="K18" s="6">
        <f t="shared" si="5"/>
        <v>1.3727022058823528</v>
      </c>
      <c r="L18" s="6">
        <f t="shared" si="6"/>
        <v>0.46553308823529405</v>
      </c>
      <c r="M18" s="6">
        <f t="shared" si="14"/>
        <v>1.1967728950874834</v>
      </c>
      <c r="N18" s="6">
        <f>$E18-$H18</f>
        <v>0.64146239903016367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(2)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Manjit Pathak</dc:creator>
  <cp:lastModifiedBy>Manjit Pathak</cp:lastModifiedBy>
  <dcterms:created xsi:type="dcterms:W3CDTF">2018-11-16T19:23:29Z</dcterms:created>
  <dcterms:modified xsi:type="dcterms:W3CDTF">2018-11-16T19:24:20Z</dcterms:modified>
</cp:coreProperties>
</file>