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Teaching\02. MATERIAL\FULL TIME\03. Module-03-Python for Machine Learning\09 CLASSIFICATION - Logistic Regression &amp; Confusion Matrix\"/>
    </mc:Choice>
  </mc:AlternateContent>
  <bookViews>
    <workbookView xWindow="0" yWindow="0" windowWidth="20460" windowHeight="7455"/>
  </bookViews>
  <sheets>
    <sheet name="LogReg1" sheetId="5" r:id="rId1"/>
    <sheet name="LogReg2" sheetId="6" r:id="rId2"/>
    <sheet name="Confusion Matrix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H15" i="5"/>
  <c r="C8" i="6" l="1"/>
  <c r="G3" i="5"/>
  <c r="F12" i="5"/>
  <c r="E12" i="5"/>
  <c r="E3" i="5"/>
  <c r="D3" i="5"/>
  <c r="L17" i="7" l="1"/>
  <c r="L15" i="7"/>
  <c r="L13" i="7"/>
  <c r="Q19" i="7"/>
  <c r="S9" i="7"/>
  <c r="S19" i="7"/>
  <c r="R19" i="7"/>
  <c r="P19" i="7"/>
  <c r="R9" i="7"/>
  <c r="Q9" i="7"/>
  <c r="P9" i="7"/>
  <c r="N9" i="7" l="1"/>
  <c r="M9" i="7"/>
  <c r="L9" i="7"/>
  <c r="E10" i="7"/>
  <c r="E9" i="7"/>
  <c r="E8" i="7"/>
  <c r="E7" i="7"/>
  <c r="D11" i="6" l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9" i="6"/>
  <c r="D10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9" i="6"/>
  <c r="C10" i="6"/>
  <c r="C11" i="6"/>
  <c r="C12" i="6"/>
  <c r="C13" i="6"/>
  <c r="C14" i="6"/>
  <c r="C15" i="6"/>
  <c r="C16" i="6"/>
  <c r="C17" i="6"/>
  <c r="K4" i="5"/>
  <c r="K5" i="5"/>
  <c r="K6" i="5"/>
  <c r="K7" i="5"/>
  <c r="K8" i="5"/>
  <c r="K9" i="5"/>
  <c r="K10" i="5"/>
  <c r="K11" i="5"/>
  <c r="K12" i="5"/>
  <c r="K3" i="5"/>
  <c r="P21" i="5"/>
  <c r="N20" i="5"/>
  <c r="O20" i="5" s="1"/>
  <c r="N21" i="5"/>
  <c r="O21" i="5" s="1"/>
  <c r="N22" i="5"/>
  <c r="P22" i="5" s="1"/>
  <c r="N23" i="5"/>
  <c r="P23" i="5" s="1"/>
  <c r="N19" i="5"/>
  <c r="P19" i="5" s="1"/>
  <c r="I4" i="5"/>
  <c r="J4" i="5" s="1"/>
  <c r="I5" i="5"/>
  <c r="J5" i="5"/>
  <c r="I6" i="5"/>
  <c r="J6" i="5" s="1"/>
  <c r="I7" i="5"/>
  <c r="J7" i="5"/>
  <c r="I8" i="5"/>
  <c r="J8" i="5" s="1"/>
  <c r="I9" i="5"/>
  <c r="J9" i="5"/>
  <c r="I10" i="5"/>
  <c r="J10" i="5" s="1"/>
  <c r="I11" i="5"/>
  <c r="J11" i="5"/>
  <c r="I12" i="5"/>
  <c r="J12" i="5" s="1"/>
  <c r="J3" i="5"/>
  <c r="I3" i="5"/>
  <c r="H14" i="5"/>
  <c r="O19" i="5" l="1"/>
  <c r="P20" i="5"/>
  <c r="O23" i="5"/>
  <c r="O22" i="5"/>
  <c r="F4" i="5"/>
  <c r="F5" i="5"/>
  <c r="F6" i="5"/>
  <c r="F7" i="5"/>
  <c r="F8" i="5"/>
  <c r="F9" i="5"/>
  <c r="F10" i="5"/>
  <c r="F11" i="5"/>
  <c r="F3" i="5"/>
  <c r="E4" i="5"/>
  <c r="G4" i="5" s="1"/>
  <c r="H4" i="5" s="1"/>
  <c r="E5" i="5"/>
  <c r="G5" i="5" s="1"/>
  <c r="H5" i="5" s="1"/>
  <c r="E6" i="5"/>
  <c r="G6" i="5" s="1"/>
  <c r="H6" i="5" s="1"/>
  <c r="E7" i="5"/>
  <c r="G7" i="5" s="1"/>
  <c r="H7" i="5" s="1"/>
  <c r="E8" i="5"/>
  <c r="G8" i="5" s="1"/>
  <c r="H8" i="5" s="1"/>
  <c r="E9" i="5"/>
  <c r="G9" i="5" s="1"/>
  <c r="H9" i="5" s="1"/>
  <c r="E10" i="5"/>
  <c r="G10" i="5" s="1"/>
  <c r="H10" i="5" s="1"/>
  <c r="E11" i="5"/>
  <c r="G11" i="5" s="1"/>
  <c r="H11" i="5" s="1"/>
  <c r="G12" i="5"/>
  <c r="H12" i="5" s="1"/>
  <c r="H3" i="5"/>
  <c r="D4" i="5"/>
  <c r="D5" i="5"/>
  <c r="D6" i="5"/>
  <c r="D7" i="5"/>
  <c r="D8" i="5"/>
  <c r="D9" i="5"/>
  <c r="D10" i="5"/>
  <c r="D11" i="5"/>
  <c r="D12" i="5"/>
</calcChain>
</file>

<file path=xl/sharedStrings.xml><?xml version="1.0" encoding="utf-8"?>
<sst xmlns="http://schemas.openxmlformats.org/spreadsheetml/2006/main" count="113" uniqueCount="81">
  <si>
    <t>y = mx + c</t>
  </si>
  <si>
    <t>USIA</t>
  </si>
  <si>
    <t>0: tdk beli</t>
  </si>
  <si>
    <t>1:beli</t>
  </si>
  <si>
    <t>Data mentah awalnya</t>
  </si>
  <si>
    <t>usia</t>
  </si>
  <si>
    <t>beli</t>
  </si>
  <si>
    <t>y</t>
  </si>
  <si>
    <t>y0+y1</t>
  </si>
  <si>
    <t>y1/(y0+y1)</t>
  </si>
  <si>
    <t>prob. Y=0</t>
  </si>
  <si>
    <t>y0/(y0+y1)</t>
  </si>
  <si>
    <t>prob. Y=1 (OP)</t>
  </si>
  <si>
    <t>OP / (1-OP)</t>
  </si>
  <si>
    <t>odd level</t>
  </si>
  <si>
    <t>ln(odd)</t>
  </si>
  <si>
    <t>slope m =</t>
  </si>
  <si>
    <t>intercept c=</t>
  </si>
  <si>
    <t>ln(odd)"</t>
  </si>
  <si>
    <t>y" = mx+c</t>
  </si>
  <si>
    <t>odd"</t>
  </si>
  <si>
    <t>exp(ln(odd))</t>
  </si>
  <si>
    <t>x</t>
  </si>
  <si>
    <t>ln x</t>
  </si>
  <si>
    <t>e ^ ln(x)</t>
  </si>
  <si>
    <t>e</t>
  </si>
  <si>
    <t>exp()</t>
  </si>
  <si>
    <t>Euler number</t>
  </si>
  <si>
    <t>odd/ 1+odd</t>
  </si>
  <si>
    <t>probability</t>
  </si>
  <si>
    <t>logistic regression</t>
  </si>
  <si>
    <t>m =</t>
  </si>
  <si>
    <t>c =</t>
  </si>
  <si>
    <t>best fit line</t>
  </si>
  <si>
    <t>y = 1/1 + e ^ -(mx+c)</t>
  </si>
  <si>
    <t>m=0, c=0</t>
  </si>
  <si>
    <t>y=1/1 + e ^ -(mx+c)</t>
  </si>
  <si>
    <t>m</t>
  </si>
  <si>
    <t>c</t>
  </si>
  <si>
    <t>m=m , c=c</t>
  </si>
  <si>
    <t>yp</t>
  </si>
  <si>
    <t>prediksi 0</t>
  </si>
  <si>
    <t>prediksi 1</t>
  </si>
  <si>
    <t>aktual 0</t>
  </si>
  <si>
    <t>aktual 1</t>
  </si>
  <si>
    <t>True Pos</t>
  </si>
  <si>
    <t>True Neg</t>
  </si>
  <si>
    <t>False Pos</t>
  </si>
  <si>
    <t>False Neg</t>
  </si>
  <si>
    <t>Binary Classification</t>
  </si>
  <si>
    <t>Multi Class Classification</t>
  </si>
  <si>
    <t>Ayam</t>
  </si>
  <si>
    <t>Bebek</t>
  </si>
  <si>
    <t>Cendrawasih</t>
  </si>
  <si>
    <t>pred Ayam</t>
  </si>
  <si>
    <t>pred Bebek</t>
  </si>
  <si>
    <t>pred Cendra</t>
  </si>
  <si>
    <t>aktual Ayam</t>
  </si>
  <si>
    <t>aktual Bebek</t>
  </si>
  <si>
    <t>aktual Cendra</t>
  </si>
  <si>
    <t>` TP TN FP FN Ayam</t>
  </si>
  <si>
    <t>TP A</t>
  </si>
  <si>
    <t>TN A</t>
  </si>
  <si>
    <t>FP A</t>
  </si>
  <si>
    <t>FN A</t>
  </si>
  <si>
    <t>` TP TN FP FN Bebek</t>
  </si>
  <si>
    <t>TP B</t>
  </si>
  <si>
    <t>TN B</t>
  </si>
  <si>
    <t>FP B</t>
  </si>
  <si>
    <t>FN B</t>
  </si>
  <si>
    <t>` TP TN FP FN Cendrawasih</t>
  </si>
  <si>
    <t>TP C</t>
  </si>
  <si>
    <t>TN C</t>
  </si>
  <si>
    <t>FP C</t>
  </si>
  <si>
    <t>FN C</t>
  </si>
  <si>
    <t>accuracy B =</t>
  </si>
  <si>
    <t>accuracy A =</t>
  </si>
  <si>
    <t>(TP A + TN A) / n</t>
  </si>
  <si>
    <t>(TP B + TN B)/ n</t>
  </si>
  <si>
    <t>accuracy C =</t>
  </si>
  <si>
    <t>(TP C + TN C)/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</si>
</sst>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1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10" borderId="0" xfId="0" applyFill="1"/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0" fontId="2" fillId="6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LogReg1!$H$2</c:f>
              <c:strCache>
                <c:ptCount val="1"/>
                <c:pt idx="0">
                  <c:v>ln(odd)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LogReg1!$H$3:$H$12</c:f>
              <c:numCache>
                <c:formatCode>General</c:formatCode>
                <c:ptCount val="10"/>
                <c:pt idx="0">
                  <c:v>-0.69314718055994551</c:v>
                </c:pt>
                <c:pt idx="1">
                  <c:v>-1.0986122886681098</c:v>
                </c:pt>
                <c:pt idx="2">
                  <c:v>-1.3862943611198906</c:v>
                </c:pt>
                <c:pt idx="3">
                  <c:v>-1.6094379124341005</c:v>
                </c:pt>
                <c:pt idx="4">
                  <c:v>-1.791759469228055</c:v>
                </c:pt>
                <c:pt idx="5">
                  <c:v>2.3025850929940455</c:v>
                </c:pt>
                <c:pt idx="6">
                  <c:v>1.6094379124341007</c:v>
                </c:pt>
                <c:pt idx="7">
                  <c:v>1.0986122886681098</c:v>
                </c:pt>
                <c:pt idx="8">
                  <c:v>1.9459101490553132</c:v>
                </c:pt>
                <c:pt idx="9">
                  <c:v>2.3025850929940455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D-40C7-8BF3-D450356F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4944"/>
        <c:axId val="265025336"/>
      </c:scatterChart>
      <c:valAx>
        <c:axId val="2650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5336"/>
        <c:crosses val="autoZero"/>
        <c:crossBetween val="midCat"/>
      </c:valAx>
      <c:valAx>
        <c:axId val="2650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LogReg1!$K$2</c:f>
              <c:strCache>
                <c:ptCount val="1"/>
                <c:pt idx="0">
                  <c:v>probability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LogReg1!$K$3:$K$12</c:f>
              <c:numCache>
                <c:formatCode>General</c:formatCode>
                <c:ptCount val="10"/>
                <c:pt idx="0">
                  <c:v>0.14648593568289592</c:v>
                </c:pt>
                <c:pt idx="1">
                  <c:v>0.21228142176478323</c:v>
                </c:pt>
                <c:pt idx="2">
                  <c:v>0.29733444132358816</c:v>
                </c:pt>
                <c:pt idx="3">
                  <c:v>0.39919535784206656</c:v>
                </c:pt>
                <c:pt idx="4">
                  <c:v>0.51059482666671541</c:v>
                </c:pt>
                <c:pt idx="5">
                  <c:v>0.62095182948362715</c:v>
                </c:pt>
                <c:pt idx="6">
                  <c:v>0.72006716160765105</c:v>
                </c:pt>
                <c:pt idx="7">
                  <c:v>0.80154827645664006</c:v>
                </c:pt>
                <c:pt idx="8">
                  <c:v>0.86379847458835968</c:v>
                </c:pt>
                <c:pt idx="9">
                  <c:v>0.90874514283075047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FB-43CD-AFE4-34E81577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0240"/>
        <c:axId val="265021808"/>
      </c:scatterChart>
      <c:valAx>
        <c:axId val="2650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1808"/>
        <c:crosses val="autoZero"/>
        <c:crossBetween val="midCat"/>
      </c:valAx>
      <c:valAx>
        <c:axId val="265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0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LogReg2!$D$7</c:f>
              <c:strCache>
                <c:ptCount val="1"/>
                <c:pt idx="0">
                  <c:v>m=m , c=c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LogReg2!$D$8:$D$107</c:f>
              <c:numCache>
                <c:formatCode>General</c:formatCode>
                <c:ptCount val="100"/>
                <c:pt idx="0">
                  <c:v>1.8580614870706204E-2</c:v>
                </c:pt>
                <c:pt idx="1">
                  <c:v>2.0245116847657823E-2</c:v>
                </c:pt>
                <c:pt idx="2">
                  <c:v>2.205537848161207E-2</c:v>
                </c:pt>
                <c:pt idx="3">
                  <c:v>2.4023539631685128E-2</c:v>
                </c:pt>
                <c:pt idx="4">
                  <c:v>2.6162635394866775E-2</c:v>
                </c:pt>
                <c:pt idx="5">
                  <c:v>2.8486640421107129E-2</c:v>
                </c:pt>
                <c:pt idx="6">
                  <c:v>3.1010511091192877E-2</c:v>
                </c:pt>
                <c:pt idx="7">
                  <c:v>3.3750224448207335E-2</c:v>
                </c:pt>
                <c:pt idx="8">
                  <c:v>3.6722812567615865E-2</c:v>
                </c:pt>
                <c:pt idx="9">
                  <c:v>3.9946390823659916E-2</c:v>
                </c:pt>
                <c:pt idx="10">
                  <c:v>4.3440178261978483E-2</c:v>
                </c:pt>
                <c:pt idx="11">
                  <c:v>4.7224508022739177E-2</c:v>
                </c:pt>
                <c:pt idx="12">
                  <c:v>5.1320825479306838E-2</c:v>
                </c:pt>
                <c:pt idx="13">
                  <c:v>5.5751671471017915E-2</c:v>
                </c:pt>
                <c:pt idx="14">
                  <c:v>6.0540647724009564E-2</c:v>
                </c:pt>
                <c:pt idx="15">
                  <c:v>6.5712361283463042E-2</c:v>
                </c:pt>
                <c:pt idx="16">
                  <c:v>7.1292344539862204E-2</c:v>
                </c:pt>
                <c:pt idx="17">
                  <c:v>7.7306947240813162E-2</c:v>
                </c:pt>
                <c:pt idx="18">
                  <c:v>8.3783196762838102E-2</c:v>
                </c:pt>
                <c:pt idx="19">
                  <c:v>9.0748622903030651E-2</c:v>
                </c:pt>
                <c:pt idx="20">
                  <c:v>9.8231043571450558E-2</c:v>
                </c:pt>
                <c:pt idx="21">
                  <c:v>0.10625830805810897</c:v>
                </c:pt>
                <c:pt idx="22">
                  <c:v>0.11485799505212801</c:v>
                </c:pt>
                <c:pt idx="23">
                  <c:v>0.12405706334422006</c:v>
                </c:pt>
                <c:pt idx="24">
                  <c:v>0.13388145418358943</c:v>
                </c:pt>
                <c:pt idx="25">
                  <c:v>0.14435564561696232</c:v>
                </c:pt>
                <c:pt idx="26">
                  <c:v>0.15550216082995846</c:v>
                </c:pt>
                <c:pt idx="27">
                  <c:v>0.16734103454216917</c:v>
                </c:pt>
                <c:pt idx="28">
                  <c:v>0.17988924385727345</c:v>
                </c:pt>
                <c:pt idx="29">
                  <c:v>0.19316011258982863</c:v>
                </c:pt>
                <c:pt idx="30">
                  <c:v>0.20716270089843883</c:v>
                </c:pt>
                <c:pt idx="31">
                  <c:v>0.22190119493035632</c:v>
                </c:pt>
                <c:pt idx="32">
                  <c:v>0.23737431396561931</c:v>
                </c:pt>
                <c:pt idx="33">
                  <c:v>0.25357475504361271</c:v>
                </c:pt>
                <c:pt idx="34">
                  <c:v>0.27048869703663508</c:v>
                </c:pt>
                <c:pt idx="35">
                  <c:v>0.28809538736315871</c:v>
                </c:pt>
                <c:pt idx="36">
                  <c:v>0.30636683477066073</c:v>
                </c:pt>
                <c:pt idx="37">
                  <c:v>0.32526763065388992</c:v>
                </c:pt>
                <c:pt idx="38">
                  <c:v>0.3447549190530802</c:v>
                </c:pt>
                <c:pt idx="39">
                  <c:v>0.36477853172349833</c:v>
                </c:pt>
                <c:pt idx="40">
                  <c:v>0.3852812995144419</c:v>
                </c:pt>
                <c:pt idx="41">
                  <c:v>0.40619954489696714</c:v>
                </c:pt>
                <c:pt idx="42">
                  <c:v>0.42746375311828333</c:v>
                </c:pt>
                <c:pt idx="43">
                  <c:v>0.44899941153944722</c:v>
                </c:pt>
                <c:pt idx="44">
                  <c:v>0.47072799872887622</c:v>
                </c:pt>
                <c:pt idx="45">
                  <c:v>0.49256809738934748</c:v>
                </c:pt>
                <c:pt idx="46">
                  <c:v>0.51443659874645831</c:v>
                </c:pt>
                <c:pt idx="47">
                  <c:v>0.53624996112526924</c:v>
                </c:pt>
                <c:pt idx="48">
                  <c:v>0.55792548248519303</c:v>
                </c:pt>
                <c:pt idx="49">
                  <c:v>0.57938254591537908</c:v>
                </c:pt>
                <c:pt idx="50">
                  <c:v>0.60054379857793116</c:v>
                </c:pt>
                <c:pt idx="51">
                  <c:v>0.62133622820062429</c:v>
                </c:pt>
                <c:pt idx="52">
                  <c:v>0.64169210666745247</c:v>
                </c:pt>
                <c:pt idx="53">
                  <c:v>0.66154977709835505</c:v>
                </c:pt>
                <c:pt idx="54">
                  <c:v>0.6808542685225486</c:v>
                </c:pt>
                <c:pt idx="55">
                  <c:v>0.69955773027227885</c:v>
                </c:pt>
                <c:pt idx="56">
                  <c:v>0.71761968601597947</c:v>
                </c:pt>
                <c:pt idx="57">
                  <c:v>0.73500711444121647</c:v>
                </c:pt>
                <c:pt idx="58">
                  <c:v>0.75169436962225411</c:v>
                </c:pt>
                <c:pt idx="59">
                  <c:v>0.76766295882244873</c:v>
                </c:pt>
                <c:pt idx="60">
                  <c:v>0.78290119877398545</c:v>
                </c:pt>
                <c:pt idx="61">
                  <c:v>0.79740377335138202</c:v>
                </c:pt>
                <c:pt idx="62">
                  <c:v>0.81117121611417098</c:v>
                </c:pt>
                <c:pt idx="63">
                  <c:v>0.82420934061477535</c:v>
                </c:pt>
                <c:pt idx="64">
                  <c:v>0.83652863987160397</c:v>
                </c:pt>
                <c:pt idx="65">
                  <c:v>0.8481436742355517</c:v>
                </c:pt>
                <c:pt idx="66">
                  <c:v>0.85907246426763162</c:v>
                </c:pt>
                <c:pt idx="67">
                  <c:v>0.86933590241315228</c:v>
                </c:pt>
                <c:pt idx="68">
                  <c:v>0.87895719438855313</c:v>
                </c:pt>
                <c:pt idx="69">
                  <c:v>0.88796133843784009</c:v>
                </c:pt>
                <c:pt idx="70">
                  <c:v>0.89637464807463563</c:v>
                </c:pt>
                <c:pt idx="71">
                  <c:v>0.90422432167423283</c:v>
                </c:pt>
                <c:pt idx="72">
                  <c:v>0.91153806035645957</c:v>
                </c:pt>
                <c:pt idx="73">
                  <c:v>0.91834373401646896</c:v>
                </c:pt>
                <c:pt idx="74">
                  <c:v>0.92466909410816056</c:v>
                </c:pt>
                <c:pt idx="75">
                  <c:v>0.93054153084041868</c:v>
                </c:pt>
                <c:pt idx="76">
                  <c:v>0.93598787177700549</c:v>
                </c:pt>
                <c:pt idx="77">
                  <c:v>0.94103421839903334</c:v>
                </c:pt>
                <c:pt idx="78">
                  <c:v>0.94570581695521283</c:v>
                </c:pt>
                <c:pt idx="79">
                  <c:v>0.95002695985131869</c:v>
                </c:pt>
                <c:pt idx="80">
                  <c:v>0.9540209138811121</c:v>
                </c:pt>
                <c:pt idx="81">
                  <c:v>0.9577098717446767</c:v>
                </c:pt>
                <c:pt idx="82">
                  <c:v>0.9611149235095422</c:v>
                </c:pt>
                <c:pt idx="83">
                  <c:v>0.96425604492223294</c:v>
                </c:pt>
                <c:pt idx="84">
                  <c:v>0.96715209975451177</c:v>
                </c:pt>
                <c:pt idx="85">
                  <c:v>0.96982085365496007</c:v>
                </c:pt>
                <c:pt idx="86">
                  <c:v>0.97227899726153655</c:v>
                </c:pt>
                <c:pt idx="87">
                  <c:v>0.97454217660623088</c:v>
                </c:pt>
                <c:pt idx="88">
                  <c:v>0.97662502910321392</c:v>
                </c:pt>
                <c:pt idx="89">
                  <c:v>0.97854122365331897</c:v>
                </c:pt>
                <c:pt idx="90">
                  <c:v>0.98030350361819196</c:v>
                </c:pt>
                <c:pt idx="91">
                  <c:v>0.98192373161621294</c:v>
                </c:pt>
                <c:pt idx="92">
                  <c:v>0.98341293526932461</c:v>
                </c:pt>
                <c:pt idx="93">
                  <c:v>0.98478135318600313</c:v>
                </c:pt>
                <c:pt idx="94">
                  <c:v>0.98603848060185018</c:v>
                </c:pt>
                <c:pt idx="95">
                  <c:v>0.98719311421719302</c:v>
                </c:pt>
                <c:pt idx="96">
                  <c:v>0.98825339587219541</c:v>
                </c:pt>
                <c:pt idx="97">
                  <c:v>0.98922685478597405</c:v>
                </c:pt>
                <c:pt idx="98">
                  <c:v>0.99012044815873734</c:v>
                </c:pt>
                <c:pt idx="99">
                  <c:v>0.99094059999656969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1-4898-9E0C-9BFDAF3B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2200"/>
        <c:axId val="265022592"/>
      </c:scatterChart>
      <c:valAx>
        <c:axId val="26502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2592"/>
        <c:crosses val="autoZero"/>
        <c:crossBetween val="midCat"/>
      </c:valAx>
      <c:valAx>
        <c:axId val="265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502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15</xdr:row>
      <xdr:rowOff>28574</xdr:rowOff>
    </xdr:from>
    <xdr:to>
      <xdr:col>6</xdr:col>
      <xdr:colOff>466725</xdr:colOff>
      <xdr:row>24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AB021F7-29EC-41DB-B5C6-5359B92F5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733424</xdr:colOff>
      <xdr:row>15</xdr:row>
      <xdr:rowOff>47625</xdr:rowOff>
    </xdr:from>
    <xdr:to>
      <xdr:col>11</xdr:col>
      <xdr:colOff>219074</xdr:colOff>
      <xdr:row>26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17DA485-4BD6-43EF-AA86-5C3E0044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6146" name="AutoShape 2" descr="Image result for logistic regression formula&quot;">
          <a:extLst>
            <a:ext uri="{FF2B5EF4-FFF2-40B4-BE49-F238E27FC236}">
              <a16:creationId xmlns="" xmlns:a16="http://schemas.microsoft.com/office/drawing/2014/main" id="{D2816D74-BA70-4DD8-A128-815DBEDAE12A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152400</xdr:colOff>
      <xdr:row>1</xdr:row>
      <xdr:rowOff>76200</xdr:rowOff>
    </xdr:from>
    <xdr:to>
      <xdr:col>17</xdr:col>
      <xdr:colOff>180590</xdr:colOff>
      <xdr:row>18</xdr:row>
      <xdr:rowOff>47224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9A7A8E7-C0CF-4C35-AF36-0932604A4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266700"/>
          <a:ext cx="3076190" cy="3209524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6</xdr:row>
      <xdr:rowOff>0</xdr:rowOff>
    </xdr:from>
    <xdr:to>
      <xdr:col>11</xdr:col>
      <xdr:colOff>552450</xdr:colOff>
      <xdr:row>19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9A51AC3-B4DF-4996-A79B-1A0E4545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20</xdr:row>
      <xdr:rowOff>0</xdr:rowOff>
    </xdr:from>
    <xdr:to>
      <xdr:col>19</xdr:col>
      <xdr:colOff>571500</xdr:colOff>
      <xdr:row>27</xdr:row>
      <xdr:rowOff>76200</xdr:rowOff>
    </xdr:to>
    <xdr:pic>
      <xdr:nvPicPr>
        <xdr:cNvPr id="6" name="Picture 5" descr="Image result for logistic regression&quot;">
          <a:extLst>
            <a:ext uri="{FF2B5EF4-FFF2-40B4-BE49-F238E27FC236}">
              <a16:creationId xmlns="" xmlns:a16="http://schemas.microsoft.com/office/drawing/2014/main" id="{2D4506B8-A3B1-4455-9E4F-EFB6BFEDC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3810000"/>
          <a:ext cx="4838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5" sqref="P5"/>
    </sheetView>
  </sheetViews>
  <sheetFormatPr defaultRowHeight="15" x14ac:dyDescent="0.25"/>
  <cols>
    <col min="1" max="3" width="9.140625" style="3"/>
    <col min="5" max="5" width="15.28515625" customWidth="1"/>
    <col min="7" max="7" width="12.28515625" customWidth="1"/>
    <col min="8" max="8" width="11.140625" customWidth="1"/>
    <col min="9" max="9" width="12.85546875" customWidth="1"/>
    <col min="10" max="10" width="14.28515625" customWidth="1"/>
    <col min="11" max="11" width="13.140625" customWidth="1"/>
    <col min="13" max="13" width="13.140625" style="2" bestFit="1" customWidth="1"/>
    <col min="14" max="14" width="9.140625" style="2"/>
    <col min="15" max="15" width="10.5703125" style="2" bestFit="1" customWidth="1"/>
    <col min="16" max="16" width="12" style="2" customWidth="1"/>
  </cols>
  <sheetData>
    <row r="1" spans="1:16" x14ac:dyDescent="0.25">
      <c r="B1" s="45" t="s">
        <v>7</v>
      </c>
      <c r="C1" s="45"/>
      <c r="D1" s="13"/>
      <c r="E1" s="14" t="s">
        <v>12</v>
      </c>
      <c r="F1" s="14" t="s">
        <v>10</v>
      </c>
      <c r="G1" s="14" t="s">
        <v>14</v>
      </c>
      <c r="H1" s="17"/>
      <c r="I1" s="18" t="s">
        <v>19</v>
      </c>
      <c r="J1" s="18" t="s">
        <v>21</v>
      </c>
      <c r="K1" s="21" t="s">
        <v>28</v>
      </c>
    </row>
    <row r="2" spans="1:16" s="2" customFormat="1" x14ac:dyDescent="0.25">
      <c r="A2" s="7" t="s">
        <v>1</v>
      </c>
      <c r="B2" s="9" t="s">
        <v>2</v>
      </c>
      <c r="C2" s="9" t="s">
        <v>3</v>
      </c>
      <c r="D2" s="15" t="s">
        <v>8</v>
      </c>
      <c r="E2" s="15" t="s">
        <v>9</v>
      </c>
      <c r="F2" s="15" t="s">
        <v>11</v>
      </c>
      <c r="G2" s="15" t="s">
        <v>13</v>
      </c>
      <c r="H2" s="19" t="s">
        <v>15</v>
      </c>
      <c r="I2" s="19" t="s">
        <v>18</v>
      </c>
      <c r="J2" s="19" t="s">
        <v>20</v>
      </c>
      <c r="K2" s="22" t="s">
        <v>29</v>
      </c>
    </row>
    <row r="3" spans="1:16" x14ac:dyDescent="0.25">
      <c r="A3" s="8">
        <v>1</v>
      </c>
      <c r="B3" s="10">
        <v>2</v>
      </c>
      <c r="C3" s="10">
        <v>1</v>
      </c>
      <c r="D3" s="16">
        <f>B3+C3</f>
        <v>3</v>
      </c>
      <c r="E3" s="13">
        <f>C3/D3</f>
        <v>0.33333333333333331</v>
      </c>
      <c r="F3" s="13">
        <f>B3/D3</f>
        <v>0.66666666666666663</v>
      </c>
      <c r="G3" s="13">
        <f>E3/(1-E3)</f>
        <v>0.49999999999999994</v>
      </c>
      <c r="H3" s="17">
        <f>LN(G3)</f>
        <v>-0.69314718055994551</v>
      </c>
      <c r="I3" s="20">
        <f>$H$14*A3+$H$15</f>
        <v>-1.76243259881781</v>
      </c>
      <c r="J3" s="17">
        <f>EXP(I3)</f>
        <v>0.17162685631911548</v>
      </c>
      <c r="K3" s="5">
        <f xml:space="preserve"> J3/(1+J3)</f>
        <v>0.14648593568289592</v>
      </c>
    </row>
    <row r="4" spans="1:16" x14ac:dyDescent="0.25">
      <c r="A4" s="8">
        <v>2</v>
      </c>
      <c r="B4" s="10">
        <v>3</v>
      </c>
      <c r="C4" s="10">
        <v>1</v>
      </c>
      <c r="D4" s="16">
        <f t="shared" ref="D4:D12" si="0">B4+C4</f>
        <v>4</v>
      </c>
      <c r="E4" s="13">
        <f t="shared" ref="E4:E11" si="1">C4/D4</f>
        <v>0.25</v>
      </c>
      <c r="F4" s="13">
        <f t="shared" ref="F4:F11" si="2">B4/D4</f>
        <v>0.75</v>
      </c>
      <c r="G4" s="13">
        <f t="shared" ref="G4:G12" si="3">E4/(1-E4)</f>
        <v>0.33333333333333331</v>
      </c>
      <c r="H4" s="17">
        <f t="shared" ref="H4:H12" si="4">LN(G4)</f>
        <v>-1.0986122886681098</v>
      </c>
      <c r="I4" s="20">
        <f t="shared" ref="I4:I12" si="5">$H$14*A4+$H$15</f>
        <v>-1.311228036321952</v>
      </c>
      <c r="J4" s="17">
        <f t="shared" ref="J4:J12" si="6">EXP(I4)</f>
        <v>0.26948891092599686</v>
      </c>
      <c r="K4" s="5">
        <f t="shared" ref="K4:K12" si="7" xml:space="preserve"> J4/(1+J4)</f>
        <v>0.21228142176478323</v>
      </c>
    </row>
    <row r="5" spans="1:16" x14ac:dyDescent="0.25">
      <c r="A5" s="8">
        <v>3</v>
      </c>
      <c r="B5" s="10">
        <v>4</v>
      </c>
      <c r="C5" s="10">
        <v>1</v>
      </c>
      <c r="D5" s="16">
        <f t="shared" si="0"/>
        <v>5</v>
      </c>
      <c r="E5" s="13">
        <f t="shared" si="1"/>
        <v>0.2</v>
      </c>
      <c r="F5" s="13">
        <f t="shared" si="2"/>
        <v>0.8</v>
      </c>
      <c r="G5" s="13">
        <f t="shared" si="3"/>
        <v>0.25</v>
      </c>
      <c r="H5" s="17">
        <f t="shared" si="4"/>
        <v>-1.3862943611198906</v>
      </c>
      <c r="I5" s="20">
        <f t="shared" si="5"/>
        <v>-0.86002347382609368</v>
      </c>
      <c r="J5" s="17">
        <f t="shared" si="6"/>
        <v>0.42315214920120364</v>
      </c>
      <c r="K5" s="5">
        <f t="shared" si="7"/>
        <v>0.29733444132358816</v>
      </c>
    </row>
    <row r="6" spans="1:16" x14ac:dyDescent="0.25">
      <c r="A6" s="8">
        <v>4</v>
      </c>
      <c r="B6" s="10">
        <v>5</v>
      </c>
      <c r="C6" s="10">
        <v>1</v>
      </c>
      <c r="D6" s="16">
        <f t="shared" si="0"/>
        <v>6</v>
      </c>
      <c r="E6" s="13">
        <f t="shared" si="1"/>
        <v>0.16666666666666666</v>
      </c>
      <c r="F6" s="13">
        <f t="shared" si="2"/>
        <v>0.83333333333333337</v>
      </c>
      <c r="G6" s="13">
        <f t="shared" si="3"/>
        <v>0.19999999999999998</v>
      </c>
      <c r="H6" s="17">
        <f t="shared" si="4"/>
        <v>-1.6094379124341005</v>
      </c>
      <c r="I6" s="20">
        <f t="shared" si="5"/>
        <v>-0.40881891133023562</v>
      </c>
      <c r="J6" s="17">
        <f t="shared" si="6"/>
        <v>0.66443454299597471</v>
      </c>
      <c r="K6" s="5">
        <f t="shared" si="7"/>
        <v>0.39919535784206656</v>
      </c>
    </row>
    <row r="7" spans="1:16" x14ac:dyDescent="0.25">
      <c r="A7" s="8">
        <v>5</v>
      </c>
      <c r="B7" s="10">
        <v>6</v>
      </c>
      <c r="C7" s="10">
        <v>1</v>
      </c>
      <c r="D7" s="16">
        <f t="shared" si="0"/>
        <v>7</v>
      </c>
      <c r="E7" s="13">
        <f t="shared" si="1"/>
        <v>0.14285714285714285</v>
      </c>
      <c r="F7" s="13">
        <f t="shared" si="2"/>
        <v>0.8571428571428571</v>
      </c>
      <c r="G7" s="13">
        <f t="shared" si="3"/>
        <v>0.16666666666666666</v>
      </c>
      <c r="H7" s="17">
        <f t="shared" si="4"/>
        <v>-1.791759469228055</v>
      </c>
      <c r="I7" s="20">
        <f t="shared" si="5"/>
        <v>4.2385651165622651E-2</v>
      </c>
      <c r="J7" s="17">
        <f t="shared" si="6"/>
        <v>1.0432967497852759</v>
      </c>
      <c r="K7" s="5">
        <f t="shared" si="7"/>
        <v>0.51059482666671541</v>
      </c>
    </row>
    <row r="8" spans="1:16" x14ac:dyDescent="0.25">
      <c r="A8" s="8">
        <v>6</v>
      </c>
      <c r="B8" s="10">
        <v>1</v>
      </c>
      <c r="C8" s="10">
        <v>10</v>
      </c>
      <c r="D8" s="16">
        <f t="shared" si="0"/>
        <v>11</v>
      </c>
      <c r="E8" s="13">
        <f t="shared" si="1"/>
        <v>0.90909090909090906</v>
      </c>
      <c r="F8" s="13">
        <f t="shared" si="2"/>
        <v>9.0909090909090912E-2</v>
      </c>
      <c r="G8" s="13">
        <f t="shared" si="3"/>
        <v>9.9999999999999964</v>
      </c>
      <c r="H8" s="17">
        <f t="shared" si="4"/>
        <v>2.3025850929940455</v>
      </c>
      <c r="I8" s="20">
        <f t="shared" si="5"/>
        <v>0.4935902136614807</v>
      </c>
      <c r="J8" s="17">
        <f t="shared" si="6"/>
        <v>1.6381871165285193</v>
      </c>
      <c r="K8" s="5">
        <f t="shared" si="7"/>
        <v>0.62095182948362715</v>
      </c>
    </row>
    <row r="9" spans="1:16" x14ac:dyDescent="0.25">
      <c r="A9" s="8">
        <v>7</v>
      </c>
      <c r="B9" s="10">
        <v>1</v>
      </c>
      <c r="C9" s="10">
        <v>5</v>
      </c>
      <c r="D9" s="16">
        <f t="shared" si="0"/>
        <v>6</v>
      </c>
      <c r="E9" s="13">
        <f t="shared" si="1"/>
        <v>0.83333333333333337</v>
      </c>
      <c r="F9" s="13">
        <f t="shared" si="2"/>
        <v>0.16666666666666666</v>
      </c>
      <c r="G9" s="13">
        <f t="shared" si="3"/>
        <v>5.0000000000000018</v>
      </c>
      <c r="H9" s="17">
        <f t="shared" si="4"/>
        <v>1.6094379124341007</v>
      </c>
      <c r="I9" s="20">
        <f t="shared" si="5"/>
        <v>0.94479477615733876</v>
      </c>
      <c r="J9" s="17">
        <f t="shared" si="6"/>
        <v>2.5722854301159819</v>
      </c>
      <c r="K9" s="5">
        <f t="shared" si="7"/>
        <v>0.72006716160765105</v>
      </c>
    </row>
    <row r="10" spans="1:16" x14ac:dyDescent="0.25">
      <c r="A10" s="8">
        <v>8</v>
      </c>
      <c r="B10" s="10">
        <v>1</v>
      </c>
      <c r="C10" s="10">
        <v>3</v>
      </c>
      <c r="D10" s="16">
        <f t="shared" si="0"/>
        <v>4</v>
      </c>
      <c r="E10" s="13">
        <f t="shared" si="1"/>
        <v>0.75</v>
      </c>
      <c r="F10" s="13">
        <f t="shared" si="2"/>
        <v>0.25</v>
      </c>
      <c r="G10" s="13">
        <f t="shared" si="3"/>
        <v>3</v>
      </c>
      <c r="H10" s="17">
        <f t="shared" si="4"/>
        <v>1.0986122886681098</v>
      </c>
      <c r="I10" s="20">
        <f t="shared" si="5"/>
        <v>1.3959993386531968</v>
      </c>
      <c r="J10" s="17">
        <f t="shared" si="6"/>
        <v>4.0390088941782816</v>
      </c>
      <c r="K10" s="5">
        <f t="shared" si="7"/>
        <v>0.80154827645664006</v>
      </c>
    </row>
    <row r="11" spans="1:16" x14ac:dyDescent="0.25">
      <c r="A11" s="8">
        <v>9</v>
      </c>
      <c r="B11" s="10">
        <v>1</v>
      </c>
      <c r="C11" s="10">
        <v>7</v>
      </c>
      <c r="D11" s="16">
        <f t="shared" si="0"/>
        <v>8</v>
      </c>
      <c r="E11" s="13">
        <f t="shared" si="1"/>
        <v>0.875</v>
      </c>
      <c r="F11" s="13">
        <f t="shared" si="2"/>
        <v>0.125</v>
      </c>
      <c r="G11" s="13">
        <f t="shared" si="3"/>
        <v>7</v>
      </c>
      <c r="H11" s="17">
        <f t="shared" si="4"/>
        <v>1.9459101490553132</v>
      </c>
      <c r="I11" s="20">
        <f t="shared" si="5"/>
        <v>1.8472039011490549</v>
      </c>
      <c r="J11" s="17">
        <f t="shared" si="6"/>
        <v>6.3420616764585498</v>
      </c>
      <c r="K11" s="5">
        <f t="shared" si="7"/>
        <v>0.86379847458835968</v>
      </c>
    </row>
    <row r="12" spans="1:16" x14ac:dyDescent="0.25">
      <c r="A12" s="8">
        <v>10</v>
      </c>
      <c r="B12" s="10">
        <v>1</v>
      </c>
      <c r="C12" s="10">
        <v>10</v>
      </c>
      <c r="D12" s="16">
        <f t="shared" si="0"/>
        <v>11</v>
      </c>
      <c r="E12" s="13">
        <f>C12/D12</f>
        <v>0.90909090909090906</v>
      </c>
      <c r="F12" s="13">
        <f>B12/D12</f>
        <v>9.0909090909090912E-2</v>
      </c>
      <c r="G12" s="13">
        <f t="shared" si="3"/>
        <v>9.9999999999999964</v>
      </c>
      <c r="H12" s="17">
        <f t="shared" si="4"/>
        <v>2.3025850929940455</v>
      </c>
      <c r="I12" s="20">
        <f t="shared" si="5"/>
        <v>2.2984084636449134</v>
      </c>
      <c r="J12" s="17">
        <f t="shared" si="6"/>
        <v>9.9583208063688051</v>
      </c>
      <c r="K12" s="5">
        <f t="shared" si="7"/>
        <v>0.90874514283075047</v>
      </c>
    </row>
    <row r="14" spans="1:16" x14ac:dyDescent="0.25">
      <c r="A14" s="11" t="s">
        <v>4</v>
      </c>
      <c r="G14" t="s">
        <v>16</v>
      </c>
      <c r="H14">
        <f>SLOPE($H$3:$H$12,$A$3:$A$12)</f>
        <v>0.45120456249585811</v>
      </c>
      <c r="L14" t="s">
        <v>30</v>
      </c>
      <c r="N14" s="24" t="s">
        <v>31</v>
      </c>
      <c r="O14" s="2" t="s">
        <v>33</v>
      </c>
      <c r="P14" s="2" t="s">
        <v>0</v>
      </c>
    </row>
    <row r="15" spans="1:16" x14ac:dyDescent="0.25">
      <c r="A15" s="3" t="s">
        <v>5</v>
      </c>
      <c r="B15" s="3" t="s">
        <v>6</v>
      </c>
      <c r="G15" t="s">
        <v>17</v>
      </c>
      <c r="H15">
        <f>INTERCEPT($H$3:$H$12,$A$3:$A$12)</f>
        <v>-2.2136371613136681</v>
      </c>
      <c r="N15" s="24" t="s">
        <v>32</v>
      </c>
      <c r="P15" t="s">
        <v>34</v>
      </c>
    </row>
    <row r="16" spans="1:16" x14ac:dyDescent="0.25">
      <c r="A16" s="3">
        <v>2</v>
      </c>
      <c r="B16" s="3">
        <v>0</v>
      </c>
    </row>
    <row r="17" spans="1:16" x14ac:dyDescent="0.25">
      <c r="A17" s="3">
        <v>2</v>
      </c>
      <c r="B17" s="3">
        <v>0</v>
      </c>
    </row>
    <row r="18" spans="1:16" x14ac:dyDescent="0.25">
      <c r="A18" s="3">
        <v>2</v>
      </c>
      <c r="B18" s="3">
        <v>0</v>
      </c>
      <c r="M18" s="23" t="s">
        <v>22</v>
      </c>
      <c r="N18" s="23" t="s">
        <v>23</v>
      </c>
      <c r="O18" s="23" t="s">
        <v>24</v>
      </c>
      <c r="P18" s="23" t="s">
        <v>26</v>
      </c>
    </row>
    <row r="19" spans="1:16" x14ac:dyDescent="0.25">
      <c r="A19" s="3">
        <v>3</v>
      </c>
      <c r="B19" s="3">
        <v>1</v>
      </c>
      <c r="M19" s="2">
        <v>1</v>
      </c>
      <c r="N19" s="2">
        <f>LN(M19)</f>
        <v>0</v>
      </c>
      <c r="O19" s="12">
        <f>$N$26 ^ N19</f>
        <v>1</v>
      </c>
      <c r="P19" s="2">
        <f>EXP(N19)</f>
        <v>1</v>
      </c>
    </row>
    <row r="20" spans="1:16" x14ac:dyDescent="0.25">
      <c r="A20" s="3">
        <v>3</v>
      </c>
      <c r="B20" s="3">
        <v>0</v>
      </c>
      <c r="M20" s="2">
        <v>2</v>
      </c>
      <c r="N20" s="2">
        <f t="shared" ref="N20:N23" si="8">LN(M20)</f>
        <v>0.69314718055994529</v>
      </c>
      <c r="O20" s="12">
        <f>$N$26 ^ N20</f>
        <v>1.9999990675055475</v>
      </c>
      <c r="P20" s="2">
        <f t="shared" ref="P20:P23" si="9">EXP(N20)</f>
        <v>2</v>
      </c>
    </row>
    <row r="21" spans="1:16" x14ac:dyDescent="0.25">
      <c r="A21" s="3">
        <v>4</v>
      </c>
      <c r="B21" s="3">
        <v>1</v>
      </c>
      <c r="M21" s="2">
        <v>3</v>
      </c>
      <c r="N21" s="2">
        <f t="shared" si="8"/>
        <v>1.0986122886681098</v>
      </c>
      <c r="O21" s="12">
        <f>$N$26 ^ N21</f>
        <v>2.9999977830471933</v>
      </c>
      <c r="P21" s="2">
        <f t="shared" si="9"/>
        <v>3.0000000000000004</v>
      </c>
    </row>
    <row r="22" spans="1:16" x14ac:dyDescent="0.25">
      <c r="A22" s="3">
        <v>5</v>
      </c>
      <c r="B22" s="3">
        <v>0</v>
      </c>
      <c r="M22" s="2">
        <v>4</v>
      </c>
      <c r="N22" s="2">
        <f t="shared" si="8"/>
        <v>1.3862943611198906</v>
      </c>
      <c r="O22" s="12">
        <f>$N$26 ^ N22</f>
        <v>3.9999962700230594</v>
      </c>
      <c r="P22" s="2">
        <f t="shared" si="9"/>
        <v>4</v>
      </c>
    </row>
    <row r="23" spans="1:16" x14ac:dyDescent="0.25">
      <c r="A23" s="3">
        <v>5</v>
      </c>
      <c r="B23" s="3">
        <v>1</v>
      </c>
      <c r="M23" s="2">
        <v>5</v>
      </c>
      <c r="N23" s="2">
        <f t="shared" si="8"/>
        <v>1.6094379124341003</v>
      </c>
      <c r="O23" s="12">
        <f>$N$26 ^ N23</f>
        <v>4.9999945870389979</v>
      </c>
      <c r="P23" s="2">
        <f t="shared" si="9"/>
        <v>4.9999999999999991</v>
      </c>
    </row>
    <row r="24" spans="1:16" x14ac:dyDescent="0.25">
      <c r="A24" s="3">
        <v>10</v>
      </c>
      <c r="B24" s="3">
        <v>1</v>
      </c>
    </row>
    <row r="25" spans="1:16" x14ac:dyDescent="0.25">
      <c r="A25" s="3">
        <v>12</v>
      </c>
      <c r="B25" s="3">
        <v>0</v>
      </c>
    </row>
    <row r="26" spans="1:16" x14ac:dyDescent="0.25">
      <c r="M26" s="2" t="s">
        <v>25</v>
      </c>
      <c r="N26" s="2">
        <v>2.71828</v>
      </c>
    </row>
    <row r="27" spans="1:16" x14ac:dyDescent="0.25">
      <c r="M27" s="2" t="s">
        <v>27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workbookViewId="0">
      <selection activeCell="J22" sqref="J22"/>
    </sheetView>
  </sheetViews>
  <sheetFormatPr defaultRowHeight="15" x14ac:dyDescent="0.25"/>
  <cols>
    <col min="1" max="2" width="9.140625" style="3"/>
    <col min="3" max="3" width="17.7109375" style="3" bestFit="1" customWidth="1"/>
    <col min="4" max="4" width="27.42578125" style="3" bestFit="1" customWidth="1"/>
    <col min="5" max="5" width="9.140625" style="3"/>
    <col min="6" max="6" width="11.140625" style="3" customWidth="1"/>
    <col min="7" max="16384" width="9.140625" style="3"/>
  </cols>
  <sheetData>
    <row r="2" spans="1:6" x14ac:dyDescent="0.25">
      <c r="A2"/>
      <c r="F2" s="3" t="s">
        <v>37</v>
      </c>
    </row>
    <row r="3" spans="1:6" x14ac:dyDescent="0.25">
      <c r="F3" s="3">
        <v>8.7492249999999994E-2</v>
      </c>
    </row>
    <row r="4" spans="1:6" x14ac:dyDescent="0.25">
      <c r="F4" s="3" t="s">
        <v>38</v>
      </c>
    </row>
    <row r="5" spans="1:6" x14ac:dyDescent="0.25">
      <c r="F5" s="3">
        <v>-4.0543733</v>
      </c>
    </row>
    <row r="6" spans="1:6" x14ac:dyDescent="0.25">
      <c r="C6" s="4" t="s">
        <v>36</v>
      </c>
    </row>
    <row r="7" spans="1:6" x14ac:dyDescent="0.25">
      <c r="A7" s="22" t="s">
        <v>5</v>
      </c>
      <c r="B7" s="22" t="s">
        <v>6</v>
      </c>
      <c r="C7" s="4" t="s">
        <v>35</v>
      </c>
      <c r="D7" s="4" t="s">
        <v>39</v>
      </c>
    </row>
    <row r="8" spans="1:6" x14ac:dyDescent="0.25">
      <c r="A8" s="3">
        <v>1</v>
      </c>
      <c r="B8" s="3">
        <v>0</v>
      </c>
      <c r="C8" s="3">
        <f>1/(1+EXP(-1*(0*A8+0)))</f>
        <v>0.5</v>
      </c>
      <c r="D8" s="3">
        <f>1/(1+EXP(-1*($F$3*A8+$F$5)))</f>
        <v>1.8580614870706204E-2</v>
      </c>
    </row>
    <row r="9" spans="1:6" x14ac:dyDescent="0.25">
      <c r="A9" s="3">
        <v>2</v>
      </c>
      <c r="B9" s="3">
        <v>0</v>
      </c>
      <c r="C9" s="3">
        <f t="shared" ref="C9:C18" si="0">1/(1+EXP(-1*(0*A9+0)))</f>
        <v>0.5</v>
      </c>
      <c r="D9" s="3">
        <f t="shared" ref="D9:D72" si="1">1/(1+EXP(-1*($F$3*A9+$F$5)))</f>
        <v>2.0245116847657823E-2</v>
      </c>
    </row>
    <row r="10" spans="1:6" x14ac:dyDescent="0.25">
      <c r="A10" s="3">
        <v>3</v>
      </c>
      <c r="B10" s="3">
        <v>0</v>
      </c>
      <c r="C10" s="3">
        <f t="shared" si="0"/>
        <v>0.5</v>
      </c>
      <c r="D10" s="3">
        <f t="shared" si="1"/>
        <v>2.205537848161207E-2</v>
      </c>
    </row>
    <row r="11" spans="1:6" x14ac:dyDescent="0.25">
      <c r="A11" s="3">
        <v>4</v>
      </c>
      <c r="B11" s="3">
        <v>0</v>
      </c>
      <c r="C11" s="3">
        <f t="shared" si="0"/>
        <v>0.5</v>
      </c>
      <c r="D11" s="3">
        <f t="shared" si="1"/>
        <v>2.4023539631685128E-2</v>
      </c>
    </row>
    <row r="12" spans="1:6" x14ac:dyDescent="0.25">
      <c r="A12" s="3">
        <v>5</v>
      </c>
      <c r="B12" s="3">
        <v>0</v>
      </c>
      <c r="C12" s="3">
        <f t="shared" si="0"/>
        <v>0.5</v>
      </c>
      <c r="D12" s="3">
        <f t="shared" si="1"/>
        <v>2.6162635394866775E-2</v>
      </c>
    </row>
    <row r="13" spans="1:6" x14ac:dyDescent="0.25">
      <c r="A13" s="3">
        <v>6</v>
      </c>
      <c r="B13" s="3">
        <v>0</v>
      </c>
      <c r="C13" s="3">
        <f t="shared" si="0"/>
        <v>0.5</v>
      </c>
      <c r="D13" s="3">
        <f t="shared" si="1"/>
        <v>2.8486640421107129E-2</v>
      </c>
    </row>
    <row r="14" spans="1:6" x14ac:dyDescent="0.25">
      <c r="A14" s="3">
        <v>7</v>
      </c>
      <c r="B14" s="3">
        <v>0</v>
      </c>
      <c r="C14" s="3">
        <f t="shared" si="0"/>
        <v>0.5</v>
      </c>
      <c r="D14" s="3">
        <f t="shared" si="1"/>
        <v>3.1010511091192877E-2</v>
      </c>
    </row>
    <row r="15" spans="1:6" x14ac:dyDescent="0.25">
      <c r="A15" s="3">
        <v>8</v>
      </c>
      <c r="B15" s="3">
        <v>0</v>
      </c>
      <c r="C15" s="3">
        <f t="shared" si="0"/>
        <v>0.5</v>
      </c>
      <c r="D15" s="3">
        <f t="shared" si="1"/>
        <v>3.3750224448207335E-2</v>
      </c>
    </row>
    <row r="16" spans="1:6" x14ac:dyDescent="0.25">
      <c r="A16" s="3">
        <v>9</v>
      </c>
      <c r="B16" s="3">
        <v>0</v>
      </c>
      <c r="C16" s="3">
        <f t="shared" si="0"/>
        <v>0.5</v>
      </c>
      <c r="D16" s="3">
        <f t="shared" si="1"/>
        <v>3.6722812567615865E-2</v>
      </c>
    </row>
    <row r="17" spans="1:13" x14ac:dyDescent="0.25">
      <c r="A17" s="3">
        <v>10</v>
      </c>
      <c r="B17" s="3">
        <v>0</v>
      </c>
      <c r="C17" s="3">
        <f t="shared" si="0"/>
        <v>0.5</v>
      </c>
      <c r="D17" s="3">
        <f t="shared" si="1"/>
        <v>3.9946390823659916E-2</v>
      </c>
    </row>
    <row r="18" spans="1:13" x14ac:dyDescent="0.25">
      <c r="A18" s="3">
        <v>11</v>
      </c>
      <c r="B18" s="3">
        <v>0</v>
      </c>
      <c r="C18" s="3">
        <f t="shared" si="0"/>
        <v>0.5</v>
      </c>
      <c r="D18" s="3">
        <f t="shared" si="1"/>
        <v>4.3440178261978483E-2</v>
      </c>
    </row>
    <row r="19" spans="1:13" x14ac:dyDescent="0.25">
      <c r="A19" s="3">
        <v>12</v>
      </c>
      <c r="B19" s="3">
        <v>0</v>
      </c>
      <c r="C19" s="3">
        <f t="shared" ref="C19:C82" si="2">1/(1+EXP(-1*(0*A19+0)))</f>
        <v>0.5</v>
      </c>
      <c r="D19" s="3">
        <f t="shared" si="1"/>
        <v>4.7224508022739177E-2</v>
      </c>
    </row>
    <row r="20" spans="1:13" x14ac:dyDescent="0.25">
      <c r="A20" s="3">
        <v>13</v>
      </c>
      <c r="B20" s="3">
        <v>0</v>
      </c>
      <c r="C20" s="3">
        <f t="shared" si="2"/>
        <v>0.5</v>
      </c>
      <c r="D20" s="3">
        <f t="shared" si="1"/>
        <v>5.1320825479306838E-2</v>
      </c>
    </row>
    <row r="21" spans="1:13" x14ac:dyDescent="0.25">
      <c r="A21" s="3">
        <v>14</v>
      </c>
      <c r="B21" s="3">
        <v>0</v>
      </c>
      <c r="C21" s="3">
        <f t="shared" si="2"/>
        <v>0.5</v>
      </c>
      <c r="D21" s="3">
        <f t="shared" si="1"/>
        <v>5.5751671471017915E-2</v>
      </c>
      <c r="M21"/>
    </row>
    <row r="22" spans="1:13" x14ac:dyDescent="0.25">
      <c r="A22" s="3">
        <v>15</v>
      </c>
      <c r="B22" s="3">
        <v>0</v>
      </c>
      <c r="C22" s="3">
        <f t="shared" si="2"/>
        <v>0.5</v>
      </c>
      <c r="D22" s="3">
        <f t="shared" si="1"/>
        <v>6.0540647724009564E-2</v>
      </c>
    </row>
    <row r="23" spans="1:13" x14ac:dyDescent="0.25">
      <c r="A23" s="3">
        <v>16</v>
      </c>
      <c r="B23" s="3">
        <v>0</v>
      </c>
      <c r="C23" s="3">
        <f t="shared" si="2"/>
        <v>0.5</v>
      </c>
      <c r="D23" s="3">
        <f t="shared" si="1"/>
        <v>6.5712361283463042E-2</v>
      </c>
    </row>
    <row r="24" spans="1:13" x14ac:dyDescent="0.25">
      <c r="A24" s="3">
        <v>17</v>
      </c>
      <c r="B24" s="3">
        <v>0</v>
      </c>
      <c r="C24" s="3">
        <f t="shared" si="2"/>
        <v>0.5</v>
      </c>
      <c r="D24" s="3">
        <f t="shared" si="1"/>
        <v>7.1292344539862204E-2</v>
      </c>
    </row>
    <row r="25" spans="1:13" x14ac:dyDescent="0.25">
      <c r="A25" s="3">
        <v>18</v>
      </c>
      <c r="B25" s="3">
        <v>0</v>
      </c>
      <c r="C25" s="3">
        <f t="shared" si="2"/>
        <v>0.5</v>
      </c>
      <c r="D25" s="3">
        <f t="shared" si="1"/>
        <v>7.7306947240813162E-2</v>
      </c>
    </row>
    <row r="26" spans="1:13" x14ac:dyDescent="0.25">
      <c r="A26" s="3">
        <v>19</v>
      </c>
      <c r="B26" s="3">
        <v>0</v>
      </c>
      <c r="C26" s="3">
        <f t="shared" si="2"/>
        <v>0.5</v>
      </c>
      <c r="D26" s="3">
        <f t="shared" si="1"/>
        <v>8.3783196762838102E-2</v>
      </c>
    </row>
    <row r="27" spans="1:13" x14ac:dyDescent="0.25">
      <c r="A27" s="3">
        <v>20</v>
      </c>
      <c r="B27" s="3">
        <v>0</v>
      </c>
      <c r="C27" s="3">
        <f t="shared" si="2"/>
        <v>0.5</v>
      </c>
      <c r="D27" s="3">
        <f t="shared" si="1"/>
        <v>9.0748622903030651E-2</v>
      </c>
    </row>
    <row r="28" spans="1:13" x14ac:dyDescent="0.25">
      <c r="A28" s="3">
        <v>21</v>
      </c>
      <c r="B28" s="3">
        <v>0</v>
      </c>
      <c r="C28" s="3">
        <f t="shared" si="2"/>
        <v>0.5</v>
      </c>
      <c r="D28" s="3">
        <f t="shared" si="1"/>
        <v>9.8231043571450558E-2</v>
      </c>
    </row>
    <row r="29" spans="1:13" x14ac:dyDescent="0.25">
      <c r="A29" s="3">
        <v>22</v>
      </c>
      <c r="B29" s="3">
        <v>0</v>
      </c>
      <c r="C29" s="3">
        <f t="shared" si="2"/>
        <v>0.5</v>
      </c>
      <c r="D29" s="3">
        <f t="shared" si="1"/>
        <v>0.10625830805810897</v>
      </c>
    </row>
    <row r="30" spans="1:13" x14ac:dyDescent="0.25">
      <c r="A30" s="3">
        <v>23</v>
      </c>
      <c r="B30" s="3">
        <v>0</v>
      </c>
      <c r="C30" s="3">
        <f t="shared" si="2"/>
        <v>0.5</v>
      </c>
      <c r="D30" s="3">
        <f t="shared" si="1"/>
        <v>0.11485799505212801</v>
      </c>
    </row>
    <row r="31" spans="1:13" x14ac:dyDescent="0.25">
      <c r="A31" s="3">
        <v>24</v>
      </c>
      <c r="B31" s="3">
        <v>0</v>
      </c>
      <c r="C31" s="3">
        <f t="shared" si="2"/>
        <v>0.5</v>
      </c>
      <c r="D31" s="3">
        <f t="shared" si="1"/>
        <v>0.12405706334422006</v>
      </c>
    </row>
    <row r="32" spans="1:13" x14ac:dyDescent="0.25">
      <c r="A32" s="3">
        <v>25</v>
      </c>
      <c r="B32" s="3">
        <v>0</v>
      </c>
      <c r="C32" s="3">
        <f t="shared" si="2"/>
        <v>0.5</v>
      </c>
      <c r="D32" s="3">
        <f t="shared" si="1"/>
        <v>0.13388145418358943</v>
      </c>
    </row>
    <row r="33" spans="1:4" x14ac:dyDescent="0.25">
      <c r="A33" s="3">
        <v>26</v>
      </c>
      <c r="B33" s="3">
        <v>0</v>
      </c>
      <c r="C33" s="3">
        <f t="shared" si="2"/>
        <v>0.5</v>
      </c>
      <c r="D33" s="3">
        <f t="shared" si="1"/>
        <v>0.14435564561696232</v>
      </c>
    </row>
    <row r="34" spans="1:4" x14ac:dyDescent="0.25">
      <c r="A34" s="3">
        <v>27</v>
      </c>
      <c r="B34" s="3">
        <v>0</v>
      </c>
      <c r="C34" s="3">
        <f t="shared" si="2"/>
        <v>0.5</v>
      </c>
      <c r="D34" s="3">
        <f t="shared" si="1"/>
        <v>0.15550216082995846</v>
      </c>
    </row>
    <row r="35" spans="1:4" x14ac:dyDescent="0.25">
      <c r="A35" s="3">
        <v>28</v>
      </c>
      <c r="B35" s="3">
        <v>0</v>
      </c>
      <c r="C35" s="3">
        <f t="shared" si="2"/>
        <v>0.5</v>
      </c>
      <c r="D35" s="3">
        <f t="shared" si="1"/>
        <v>0.16734103454216917</v>
      </c>
    </row>
    <row r="36" spans="1:4" x14ac:dyDescent="0.25">
      <c r="A36" s="3">
        <v>29</v>
      </c>
      <c r="B36" s="3">
        <v>0</v>
      </c>
      <c r="C36" s="3">
        <f t="shared" si="2"/>
        <v>0.5</v>
      </c>
      <c r="D36" s="3">
        <f t="shared" si="1"/>
        <v>0.17988924385727345</v>
      </c>
    </row>
    <row r="37" spans="1:4" x14ac:dyDescent="0.25">
      <c r="A37" s="3">
        <v>30</v>
      </c>
      <c r="B37" s="3">
        <v>0</v>
      </c>
      <c r="C37" s="3">
        <f t="shared" si="2"/>
        <v>0.5</v>
      </c>
      <c r="D37" s="3">
        <f t="shared" si="1"/>
        <v>0.19316011258982863</v>
      </c>
    </row>
    <row r="38" spans="1:4" x14ac:dyDescent="0.25">
      <c r="A38" s="3">
        <v>31</v>
      </c>
      <c r="B38" s="3">
        <v>0</v>
      </c>
      <c r="C38" s="3">
        <f t="shared" si="2"/>
        <v>0.5</v>
      </c>
      <c r="D38" s="3">
        <f t="shared" si="1"/>
        <v>0.20716270089843883</v>
      </c>
    </row>
    <row r="39" spans="1:4" x14ac:dyDescent="0.25">
      <c r="A39" s="3">
        <v>32</v>
      </c>
      <c r="B39" s="3">
        <v>0</v>
      </c>
      <c r="C39" s="3">
        <f t="shared" si="2"/>
        <v>0.5</v>
      </c>
      <c r="D39" s="3">
        <f t="shared" si="1"/>
        <v>0.22190119493035632</v>
      </c>
    </row>
    <row r="40" spans="1:4" x14ac:dyDescent="0.25">
      <c r="A40" s="3">
        <v>33</v>
      </c>
      <c r="B40" s="3">
        <v>0</v>
      </c>
      <c r="C40" s="3">
        <f t="shared" si="2"/>
        <v>0.5</v>
      </c>
      <c r="D40" s="3">
        <f t="shared" si="1"/>
        <v>0.23737431396561931</v>
      </c>
    </row>
    <row r="41" spans="1:4" x14ac:dyDescent="0.25">
      <c r="A41" s="3">
        <v>34</v>
      </c>
      <c r="B41" s="3">
        <v>0</v>
      </c>
      <c r="C41" s="3">
        <f t="shared" si="2"/>
        <v>0.5</v>
      </c>
      <c r="D41" s="3">
        <f t="shared" si="1"/>
        <v>0.25357475504361271</v>
      </c>
    </row>
    <row r="42" spans="1:4" x14ac:dyDescent="0.25">
      <c r="A42" s="3">
        <v>35</v>
      </c>
      <c r="B42" s="3">
        <v>0</v>
      </c>
      <c r="C42" s="3">
        <f t="shared" si="2"/>
        <v>0.5</v>
      </c>
      <c r="D42" s="3">
        <f t="shared" si="1"/>
        <v>0.27048869703663508</v>
      </c>
    </row>
    <row r="43" spans="1:4" x14ac:dyDescent="0.25">
      <c r="A43" s="3">
        <v>36</v>
      </c>
      <c r="B43" s="3">
        <v>0</v>
      </c>
      <c r="C43" s="3">
        <f t="shared" si="2"/>
        <v>0.5</v>
      </c>
      <c r="D43" s="3">
        <f t="shared" si="1"/>
        <v>0.28809538736315871</v>
      </c>
    </row>
    <row r="44" spans="1:4" x14ac:dyDescent="0.25">
      <c r="A44" s="3">
        <v>37</v>
      </c>
      <c r="B44" s="3">
        <v>0</v>
      </c>
      <c r="C44" s="3">
        <f t="shared" si="2"/>
        <v>0.5</v>
      </c>
      <c r="D44" s="3">
        <f t="shared" si="1"/>
        <v>0.30636683477066073</v>
      </c>
    </row>
    <row r="45" spans="1:4" x14ac:dyDescent="0.25">
      <c r="A45" s="3">
        <v>38</v>
      </c>
      <c r="B45" s="3">
        <v>0</v>
      </c>
      <c r="C45" s="3">
        <f t="shared" si="2"/>
        <v>0.5</v>
      </c>
      <c r="D45" s="3">
        <f t="shared" si="1"/>
        <v>0.32526763065388992</v>
      </c>
    </row>
    <row r="46" spans="1:4" x14ac:dyDescent="0.25">
      <c r="A46" s="3">
        <v>39</v>
      </c>
      <c r="B46" s="3">
        <v>0</v>
      </c>
      <c r="C46" s="3">
        <f t="shared" si="2"/>
        <v>0.5</v>
      </c>
      <c r="D46" s="3">
        <f t="shared" si="1"/>
        <v>0.3447549190530802</v>
      </c>
    </row>
    <row r="47" spans="1:4" x14ac:dyDescent="0.25">
      <c r="A47" s="3">
        <v>40</v>
      </c>
      <c r="B47" s="3">
        <v>0</v>
      </c>
      <c r="C47" s="3">
        <f t="shared" si="2"/>
        <v>0.5</v>
      </c>
      <c r="D47" s="3">
        <f t="shared" si="1"/>
        <v>0.36477853172349833</v>
      </c>
    </row>
    <row r="48" spans="1:4" x14ac:dyDescent="0.25">
      <c r="A48" s="3">
        <v>41</v>
      </c>
      <c r="B48" s="3">
        <v>0</v>
      </c>
      <c r="C48" s="3">
        <f t="shared" si="2"/>
        <v>0.5</v>
      </c>
      <c r="D48" s="3">
        <f t="shared" si="1"/>
        <v>0.3852812995144419</v>
      </c>
    </row>
    <row r="49" spans="1:4" x14ac:dyDescent="0.25">
      <c r="A49" s="3">
        <v>42</v>
      </c>
      <c r="B49" s="3">
        <v>0</v>
      </c>
      <c r="C49" s="3">
        <f t="shared" si="2"/>
        <v>0.5</v>
      </c>
      <c r="D49" s="3">
        <f t="shared" si="1"/>
        <v>0.40619954489696714</v>
      </c>
    </row>
    <row r="50" spans="1:4" x14ac:dyDescent="0.25">
      <c r="A50" s="3">
        <v>43</v>
      </c>
      <c r="B50" s="3">
        <v>0</v>
      </c>
      <c r="C50" s="3">
        <f t="shared" si="2"/>
        <v>0.5</v>
      </c>
      <c r="D50" s="3">
        <f t="shared" si="1"/>
        <v>0.42746375311828333</v>
      </c>
    </row>
    <row r="51" spans="1:4" x14ac:dyDescent="0.25">
      <c r="A51" s="3">
        <v>44</v>
      </c>
      <c r="B51" s="3">
        <v>0</v>
      </c>
      <c r="C51" s="3">
        <f t="shared" si="2"/>
        <v>0.5</v>
      </c>
      <c r="D51" s="3">
        <f t="shared" si="1"/>
        <v>0.44899941153944722</v>
      </c>
    </row>
    <row r="52" spans="1:4" x14ac:dyDescent="0.25">
      <c r="A52" s="3">
        <v>45</v>
      </c>
      <c r="B52" s="3">
        <v>0</v>
      </c>
      <c r="C52" s="3">
        <f t="shared" si="2"/>
        <v>0.5</v>
      </c>
      <c r="D52" s="3">
        <f t="shared" si="1"/>
        <v>0.47072799872887622</v>
      </c>
    </row>
    <row r="53" spans="1:4" x14ac:dyDescent="0.25">
      <c r="A53" s="3">
        <v>46</v>
      </c>
      <c r="B53" s="3">
        <v>0</v>
      </c>
      <c r="C53" s="3">
        <f t="shared" si="2"/>
        <v>0.5</v>
      </c>
      <c r="D53" s="3">
        <f t="shared" si="1"/>
        <v>0.49256809738934748</v>
      </c>
    </row>
    <row r="54" spans="1:4" x14ac:dyDescent="0.25">
      <c r="A54" s="3">
        <v>47</v>
      </c>
      <c r="B54" s="3">
        <v>0</v>
      </c>
      <c r="C54" s="3">
        <f t="shared" si="2"/>
        <v>0.5</v>
      </c>
      <c r="D54" s="3">
        <f t="shared" si="1"/>
        <v>0.51443659874645831</v>
      </c>
    </row>
    <row r="55" spans="1:4" x14ac:dyDescent="0.25">
      <c r="A55" s="3">
        <v>48</v>
      </c>
      <c r="B55" s="3">
        <v>0</v>
      </c>
      <c r="C55" s="3">
        <f t="shared" si="2"/>
        <v>0.5</v>
      </c>
      <c r="D55" s="3">
        <f t="shared" si="1"/>
        <v>0.53624996112526924</v>
      </c>
    </row>
    <row r="56" spans="1:4" x14ac:dyDescent="0.25">
      <c r="A56" s="3">
        <v>49</v>
      </c>
      <c r="B56" s="3">
        <v>0</v>
      </c>
      <c r="C56" s="3">
        <f t="shared" si="2"/>
        <v>0.5</v>
      </c>
      <c r="D56" s="3">
        <f t="shared" si="1"/>
        <v>0.55792548248519303</v>
      </c>
    </row>
    <row r="57" spans="1:4" x14ac:dyDescent="0.25">
      <c r="A57" s="3">
        <v>50</v>
      </c>
      <c r="B57" s="3">
        <v>0</v>
      </c>
      <c r="C57" s="3">
        <f t="shared" si="2"/>
        <v>0.5</v>
      </c>
      <c r="D57" s="3">
        <f t="shared" si="1"/>
        <v>0.57938254591537908</v>
      </c>
    </row>
    <row r="58" spans="1:4" x14ac:dyDescent="0.25">
      <c r="A58" s="3">
        <v>51</v>
      </c>
      <c r="B58" s="3">
        <v>1</v>
      </c>
      <c r="C58" s="3">
        <f t="shared" si="2"/>
        <v>0.5</v>
      </c>
      <c r="D58" s="3">
        <f t="shared" si="1"/>
        <v>0.60054379857793116</v>
      </c>
    </row>
    <row r="59" spans="1:4" x14ac:dyDescent="0.25">
      <c r="A59" s="3">
        <v>52</v>
      </c>
      <c r="B59" s="3">
        <v>1</v>
      </c>
      <c r="C59" s="3">
        <f t="shared" si="2"/>
        <v>0.5</v>
      </c>
      <c r="D59" s="3">
        <f t="shared" si="1"/>
        <v>0.62133622820062429</v>
      </c>
    </row>
    <row r="60" spans="1:4" x14ac:dyDescent="0.25">
      <c r="A60" s="3">
        <v>53</v>
      </c>
      <c r="B60" s="3">
        <v>1</v>
      </c>
      <c r="C60" s="3">
        <f t="shared" si="2"/>
        <v>0.5</v>
      </c>
      <c r="D60" s="3">
        <f t="shared" si="1"/>
        <v>0.64169210666745247</v>
      </c>
    </row>
    <row r="61" spans="1:4" x14ac:dyDescent="0.25">
      <c r="A61" s="3">
        <v>54</v>
      </c>
      <c r="B61" s="3">
        <v>1</v>
      </c>
      <c r="C61" s="3">
        <f t="shared" si="2"/>
        <v>0.5</v>
      </c>
      <c r="D61" s="3">
        <f t="shared" si="1"/>
        <v>0.66154977709835505</v>
      </c>
    </row>
    <row r="62" spans="1:4" x14ac:dyDescent="0.25">
      <c r="A62" s="3">
        <v>55</v>
      </c>
      <c r="B62" s="3">
        <v>1</v>
      </c>
      <c r="C62" s="3">
        <f t="shared" si="2"/>
        <v>0.5</v>
      </c>
      <c r="D62" s="3">
        <f t="shared" si="1"/>
        <v>0.6808542685225486</v>
      </c>
    </row>
    <row r="63" spans="1:4" x14ac:dyDescent="0.25">
      <c r="A63" s="3">
        <v>56</v>
      </c>
      <c r="B63" s="3">
        <v>1</v>
      </c>
      <c r="C63" s="3">
        <f t="shared" si="2"/>
        <v>0.5</v>
      </c>
      <c r="D63" s="3">
        <f t="shared" si="1"/>
        <v>0.69955773027227885</v>
      </c>
    </row>
    <row r="64" spans="1:4" x14ac:dyDescent="0.25">
      <c r="A64" s="3">
        <v>57</v>
      </c>
      <c r="B64" s="3">
        <v>1</v>
      </c>
      <c r="C64" s="3">
        <f t="shared" si="2"/>
        <v>0.5</v>
      </c>
      <c r="D64" s="3">
        <f t="shared" si="1"/>
        <v>0.71761968601597947</v>
      </c>
    </row>
    <row r="65" spans="1:4" x14ac:dyDescent="0.25">
      <c r="A65" s="3">
        <v>58</v>
      </c>
      <c r="B65" s="3">
        <v>1</v>
      </c>
      <c r="C65" s="3">
        <f t="shared" si="2"/>
        <v>0.5</v>
      </c>
      <c r="D65" s="3">
        <f t="shared" si="1"/>
        <v>0.73500711444121647</v>
      </c>
    </row>
    <row r="66" spans="1:4" x14ac:dyDescent="0.25">
      <c r="A66" s="3">
        <v>59</v>
      </c>
      <c r="B66" s="3">
        <v>1</v>
      </c>
      <c r="C66" s="3">
        <f t="shared" si="2"/>
        <v>0.5</v>
      </c>
      <c r="D66" s="3">
        <f t="shared" si="1"/>
        <v>0.75169436962225411</v>
      </c>
    </row>
    <row r="67" spans="1:4" x14ac:dyDescent="0.25">
      <c r="A67" s="3">
        <v>60</v>
      </c>
      <c r="B67" s="3">
        <v>1</v>
      </c>
      <c r="C67" s="3">
        <f t="shared" si="2"/>
        <v>0.5</v>
      </c>
      <c r="D67" s="3">
        <f t="shared" si="1"/>
        <v>0.76766295882244873</v>
      </c>
    </row>
    <row r="68" spans="1:4" x14ac:dyDescent="0.25">
      <c r="A68" s="3">
        <v>61</v>
      </c>
      <c r="B68" s="3">
        <v>1</v>
      </c>
      <c r="C68" s="3">
        <f t="shared" si="2"/>
        <v>0.5</v>
      </c>
      <c r="D68" s="3">
        <f t="shared" si="1"/>
        <v>0.78290119877398545</v>
      </c>
    </row>
    <row r="69" spans="1:4" x14ac:dyDescent="0.25">
      <c r="A69" s="3">
        <v>62</v>
      </c>
      <c r="B69" s="3">
        <v>1</v>
      </c>
      <c r="C69" s="3">
        <f t="shared" si="2"/>
        <v>0.5</v>
      </c>
      <c r="D69" s="3">
        <f t="shared" si="1"/>
        <v>0.79740377335138202</v>
      </c>
    </row>
    <row r="70" spans="1:4" x14ac:dyDescent="0.25">
      <c r="A70" s="3">
        <v>63</v>
      </c>
      <c r="B70" s="3">
        <v>1</v>
      </c>
      <c r="C70" s="3">
        <f t="shared" si="2"/>
        <v>0.5</v>
      </c>
      <c r="D70" s="3">
        <f t="shared" si="1"/>
        <v>0.81117121611417098</v>
      </c>
    </row>
    <row r="71" spans="1:4" x14ac:dyDescent="0.25">
      <c r="A71" s="3">
        <v>64</v>
      </c>
      <c r="B71" s="3">
        <v>1</v>
      </c>
      <c r="C71" s="3">
        <f t="shared" si="2"/>
        <v>0.5</v>
      </c>
      <c r="D71" s="3">
        <f t="shared" si="1"/>
        <v>0.82420934061477535</v>
      </c>
    </row>
    <row r="72" spans="1:4" x14ac:dyDescent="0.25">
      <c r="A72" s="3">
        <v>65</v>
      </c>
      <c r="B72" s="3">
        <v>1</v>
      </c>
      <c r="C72" s="3">
        <f t="shared" si="2"/>
        <v>0.5</v>
      </c>
      <c r="D72" s="3">
        <f t="shared" si="1"/>
        <v>0.83652863987160397</v>
      </c>
    </row>
    <row r="73" spans="1:4" x14ac:dyDescent="0.25">
      <c r="A73" s="3">
        <v>66</v>
      </c>
      <c r="B73" s="3">
        <v>1</v>
      </c>
      <c r="C73" s="3">
        <f t="shared" si="2"/>
        <v>0.5</v>
      </c>
      <c r="D73" s="3">
        <f t="shared" ref="D73:D107" si="3">1/(1+EXP(-1*($F$3*A73+$F$5)))</f>
        <v>0.8481436742355517</v>
      </c>
    </row>
    <row r="74" spans="1:4" x14ac:dyDescent="0.25">
      <c r="A74" s="3">
        <v>67</v>
      </c>
      <c r="B74" s="3">
        <v>1</v>
      </c>
      <c r="C74" s="3">
        <f t="shared" si="2"/>
        <v>0.5</v>
      </c>
      <c r="D74" s="3">
        <f t="shared" si="3"/>
        <v>0.85907246426763162</v>
      </c>
    </row>
    <row r="75" spans="1:4" x14ac:dyDescent="0.25">
      <c r="A75" s="3">
        <v>68</v>
      </c>
      <c r="B75" s="3">
        <v>1</v>
      </c>
      <c r="C75" s="3">
        <f t="shared" si="2"/>
        <v>0.5</v>
      </c>
      <c r="D75" s="3">
        <f t="shared" si="3"/>
        <v>0.86933590241315228</v>
      </c>
    </row>
    <row r="76" spans="1:4" x14ac:dyDescent="0.25">
      <c r="A76" s="3">
        <v>69</v>
      </c>
      <c r="B76" s="3">
        <v>1</v>
      </c>
      <c r="C76" s="3">
        <f t="shared" si="2"/>
        <v>0.5</v>
      </c>
      <c r="D76" s="3">
        <f t="shared" si="3"/>
        <v>0.87895719438855313</v>
      </c>
    </row>
    <row r="77" spans="1:4" x14ac:dyDescent="0.25">
      <c r="A77" s="3">
        <v>70</v>
      </c>
      <c r="B77" s="3">
        <v>1</v>
      </c>
      <c r="C77" s="3">
        <f t="shared" si="2"/>
        <v>0.5</v>
      </c>
      <c r="D77" s="3">
        <f t="shared" si="3"/>
        <v>0.88796133843784009</v>
      </c>
    </row>
    <row r="78" spans="1:4" x14ac:dyDescent="0.25">
      <c r="A78" s="3">
        <v>71</v>
      </c>
      <c r="B78" s="3">
        <v>1</v>
      </c>
      <c r="C78" s="3">
        <f t="shared" si="2"/>
        <v>0.5</v>
      </c>
      <c r="D78" s="3">
        <f t="shared" si="3"/>
        <v>0.89637464807463563</v>
      </c>
    </row>
    <row r="79" spans="1:4" x14ac:dyDescent="0.25">
      <c r="A79" s="3">
        <v>72</v>
      </c>
      <c r="B79" s="3">
        <v>1</v>
      </c>
      <c r="C79" s="3">
        <f t="shared" si="2"/>
        <v>0.5</v>
      </c>
      <c r="D79" s="3">
        <f t="shared" si="3"/>
        <v>0.90422432167423283</v>
      </c>
    </row>
    <row r="80" spans="1:4" x14ac:dyDescent="0.25">
      <c r="A80" s="3">
        <v>73</v>
      </c>
      <c r="B80" s="3">
        <v>1</v>
      </c>
      <c r="C80" s="3">
        <f t="shared" si="2"/>
        <v>0.5</v>
      </c>
      <c r="D80" s="3">
        <f t="shared" si="3"/>
        <v>0.91153806035645957</v>
      </c>
    </row>
    <row r="81" spans="1:4" x14ac:dyDescent="0.25">
      <c r="A81" s="3">
        <v>74</v>
      </c>
      <c r="B81" s="3">
        <v>1</v>
      </c>
      <c r="C81" s="3">
        <f t="shared" si="2"/>
        <v>0.5</v>
      </c>
      <c r="D81" s="3">
        <f t="shared" si="3"/>
        <v>0.91834373401646896</v>
      </c>
    </row>
    <row r="82" spans="1:4" x14ac:dyDescent="0.25">
      <c r="A82" s="3">
        <v>75</v>
      </c>
      <c r="B82" s="3">
        <v>1</v>
      </c>
      <c r="C82" s="3">
        <f t="shared" si="2"/>
        <v>0.5</v>
      </c>
      <c r="D82" s="3">
        <f t="shared" si="3"/>
        <v>0.92466909410816056</v>
      </c>
    </row>
    <row r="83" spans="1:4" x14ac:dyDescent="0.25">
      <c r="A83" s="3">
        <v>76</v>
      </c>
      <c r="B83" s="3">
        <v>1</v>
      </c>
      <c r="C83" s="3">
        <f t="shared" ref="C83:C107" si="4">1/(1+EXP(-1*(0*A83+0)))</f>
        <v>0.5</v>
      </c>
      <c r="D83" s="3">
        <f t="shared" si="3"/>
        <v>0.93054153084041868</v>
      </c>
    </row>
    <row r="84" spans="1:4" x14ac:dyDescent="0.25">
      <c r="A84" s="3">
        <v>77</v>
      </c>
      <c r="B84" s="3">
        <v>1</v>
      </c>
      <c r="C84" s="3">
        <f t="shared" si="4"/>
        <v>0.5</v>
      </c>
      <c r="D84" s="3">
        <f t="shared" si="3"/>
        <v>0.93598787177700549</v>
      </c>
    </row>
    <row r="85" spans="1:4" x14ac:dyDescent="0.25">
      <c r="A85" s="3">
        <v>78</v>
      </c>
      <c r="B85" s="3">
        <v>1</v>
      </c>
      <c r="C85" s="3">
        <f t="shared" si="4"/>
        <v>0.5</v>
      </c>
      <c r="D85" s="3">
        <f t="shared" si="3"/>
        <v>0.94103421839903334</v>
      </c>
    </row>
    <row r="86" spans="1:4" x14ac:dyDescent="0.25">
      <c r="A86" s="3">
        <v>79</v>
      </c>
      <c r="B86" s="3">
        <v>1</v>
      </c>
      <c r="C86" s="3">
        <f t="shared" si="4"/>
        <v>0.5</v>
      </c>
      <c r="D86" s="3">
        <f t="shared" si="3"/>
        <v>0.94570581695521283</v>
      </c>
    </row>
    <row r="87" spans="1:4" x14ac:dyDescent="0.25">
      <c r="A87" s="3">
        <v>80</v>
      </c>
      <c r="B87" s="3">
        <v>1</v>
      </c>
      <c r="C87" s="3">
        <f t="shared" si="4"/>
        <v>0.5</v>
      </c>
      <c r="D87" s="3">
        <f t="shared" si="3"/>
        <v>0.95002695985131869</v>
      </c>
    </row>
    <row r="88" spans="1:4" x14ac:dyDescent="0.25">
      <c r="A88" s="3">
        <v>81</v>
      </c>
      <c r="B88" s="3">
        <v>1</v>
      </c>
      <c r="C88" s="3">
        <f t="shared" si="4"/>
        <v>0.5</v>
      </c>
      <c r="D88" s="3">
        <f t="shared" si="3"/>
        <v>0.9540209138811121</v>
      </c>
    </row>
    <row r="89" spans="1:4" x14ac:dyDescent="0.25">
      <c r="A89" s="3">
        <v>82</v>
      </c>
      <c r="B89" s="3">
        <v>1</v>
      </c>
      <c r="C89" s="3">
        <f t="shared" si="4"/>
        <v>0.5</v>
      </c>
      <c r="D89" s="3">
        <f t="shared" si="3"/>
        <v>0.9577098717446767</v>
      </c>
    </row>
    <row r="90" spans="1:4" x14ac:dyDescent="0.25">
      <c r="A90" s="3">
        <v>83</v>
      </c>
      <c r="B90" s="3">
        <v>1</v>
      </c>
      <c r="C90" s="3">
        <f t="shared" si="4"/>
        <v>0.5</v>
      </c>
      <c r="D90" s="3">
        <f t="shared" si="3"/>
        <v>0.9611149235095422</v>
      </c>
    </row>
    <row r="91" spans="1:4" x14ac:dyDescent="0.25">
      <c r="A91" s="3">
        <v>84</v>
      </c>
      <c r="B91" s="3">
        <v>1</v>
      </c>
      <c r="C91" s="3">
        <f t="shared" si="4"/>
        <v>0.5</v>
      </c>
      <c r="D91" s="3">
        <f t="shared" si="3"/>
        <v>0.96425604492223294</v>
      </c>
    </row>
    <row r="92" spans="1:4" x14ac:dyDescent="0.25">
      <c r="A92" s="3">
        <v>85</v>
      </c>
      <c r="B92" s="3">
        <v>1</v>
      </c>
      <c r="C92" s="3">
        <f t="shared" si="4"/>
        <v>0.5</v>
      </c>
      <c r="D92" s="3">
        <f t="shared" si="3"/>
        <v>0.96715209975451177</v>
      </c>
    </row>
    <row r="93" spans="1:4" x14ac:dyDescent="0.25">
      <c r="A93" s="3">
        <v>86</v>
      </c>
      <c r="B93" s="3">
        <v>1</v>
      </c>
      <c r="C93" s="3">
        <f t="shared" si="4"/>
        <v>0.5</v>
      </c>
      <c r="D93" s="3">
        <f t="shared" si="3"/>
        <v>0.96982085365496007</v>
      </c>
    </row>
    <row r="94" spans="1:4" x14ac:dyDescent="0.25">
      <c r="A94" s="3">
        <v>87</v>
      </c>
      <c r="B94" s="3">
        <v>1</v>
      </c>
      <c r="C94" s="3">
        <f t="shared" si="4"/>
        <v>0.5</v>
      </c>
      <c r="D94" s="3">
        <f t="shared" si="3"/>
        <v>0.97227899726153655</v>
      </c>
    </row>
    <row r="95" spans="1:4" x14ac:dyDescent="0.25">
      <c r="A95" s="3">
        <v>88</v>
      </c>
      <c r="B95" s="3">
        <v>1</v>
      </c>
      <c r="C95" s="3">
        <f t="shared" si="4"/>
        <v>0.5</v>
      </c>
      <c r="D95" s="3">
        <f t="shared" si="3"/>
        <v>0.97454217660623088</v>
      </c>
    </row>
    <row r="96" spans="1:4" x14ac:dyDescent="0.25">
      <c r="A96" s="3">
        <v>89</v>
      </c>
      <c r="B96" s="3">
        <v>1</v>
      </c>
      <c r="C96" s="3">
        <f t="shared" si="4"/>
        <v>0.5</v>
      </c>
      <c r="D96" s="3">
        <f t="shared" si="3"/>
        <v>0.97662502910321392</v>
      </c>
    </row>
    <row r="97" spans="1:4" x14ac:dyDescent="0.25">
      <c r="A97" s="3">
        <v>90</v>
      </c>
      <c r="B97" s="3">
        <v>1</v>
      </c>
      <c r="C97" s="3">
        <f t="shared" si="4"/>
        <v>0.5</v>
      </c>
      <c r="D97" s="3">
        <f t="shared" si="3"/>
        <v>0.97854122365331897</v>
      </c>
    </row>
    <row r="98" spans="1:4" x14ac:dyDescent="0.25">
      <c r="A98" s="3">
        <v>91</v>
      </c>
      <c r="B98" s="3">
        <v>1</v>
      </c>
      <c r="C98" s="3">
        <f t="shared" si="4"/>
        <v>0.5</v>
      </c>
      <c r="D98" s="3">
        <f t="shared" si="3"/>
        <v>0.98030350361819196</v>
      </c>
    </row>
    <row r="99" spans="1:4" x14ac:dyDescent="0.25">
      <c r="A99" s="3">
        <v>92</v>
      </c>
      <c r="B99" s="3">
        <v>1</v>
      </c>
      <c r="C99" s="3">
        <f t="shared" si="4"/>
        <v>0.5</v>
      </c>
      <c r="D99" s="3">
        <f t="shared" si="3"/>
        <v>0.98192373161621294</v>
      </c>
    </row>
    <row r="100" spans="1:4" x14ac:dyDescent="0.25">
      <c r="A100" s="3">
        <v>93</v>
      </c>
      <c r="B100" s="3">
        <v>1</v>
      </c>
      <c r="C100" s="3">
        <f t="shared" si="4"/>
        <v>0.5</v>
      </c>
      <c r="D100" s="3">
        <f t="shared" si="3"/>
        <v>0.98341293526932461</v>
      </c>
    </row>
    <row r="101" spans="1:4" x14ac:dyDescent="0.25">
      <c r="A101" s="3">
        <v>94</v>
      </c>
      <c r="B101" s="3">
        <v>1</v>
      </c>
      <c r="C101" s="3">
        <f t="shared" si="4"/>
        <v>0.5</v>
      </c>
      <c r="D101" s="3">
        <f t="shared" si="3"/>
        <v>0.98478135318600313</v>
      </c>
    </row>
    <row r="102" spans="1:4" x14ac:dyDescent="0.25">
      <c r="A102" s="3">
        <v>95</v>
      </c>
      <c r="B102" s="3">
        <v>1</v>
      </c>
      <c r="C102" s="3">
        <f t="shared" si="4"/>
        <v>0.5</v>
      </c>
      <c r="D102" s="3">
        <f t="shared" si="3"/>
        <v>0.98603848060185018</v>
      </c>
    </row>
    <row r="103" spans="1:4" x14ac:dyDescent="0.25">
      <c r="A103" s="3">
        <v>96</v>
      </c>
      <c r="B103" s="3">
        <v>1</v>
      </c>
      <c r="C103" s="3">
        <f t="shared" si="4"/>
        <v>0.5</v>
      </c>
      <c r="D103" s="3">
        <f t="shared" si="3"/>
        <v>0.98719311421719302</v>
      </c>
    </row>
    <row r="104" spans="1:4" x14ac:dyDescent="0.25">
      <c r="A104" s="3">
        <v>97</v>
      </c>
      <c r="B104" s="3">
        <v>1</v>
      </c>
      <c r="C104" s="3">
        <f t="shared" si="4"/>
        <v>0.5</v>
      </c>
      <c r="D104" s="3">
        <f t="shared" si="3"/>
        <v>0.98825339587219541</v>
      </c>
    </row>
    <row r="105" spans="1:4" x14ac:dyDescent="0.25">
      <c r="A105" s="3">
        <v>98</v>
      </c>
      <c r="B105" s="3">
        <v>1</v>
      </c>
      <c r="C105" s="3">
        <f t="shared" si="4"/>
        <v>0.5</v>
      </c>
      <c r="D105" s="3">
        <f t="shared" si="3"/>
        <v>0.98922685478597405</v>
      </c>
    </row>
    <row r="106" spans="1:4" x14ac:dyDescent="0.25">
      <c r="A106" s="3">
        <v>99</v>
      </c>
      <c r="B106" s="3">
        <v>1</v>
      </c>
      <c r="C106" s="3">
        <f t="shared" si="4"/>
        <v>0.5</v>
      </c>
      <c r="D106" s="3">
        <f t="shared" si="3"/>
        <v>0.99012044815873734</v>
      </c>
    </row>
    <row r="107" spans="1:4" x14ac:dyDescent="0.25">
      <c r="A107" s="3">
        <v>100</v>
      </c>
      <c r="B107" s="3">
        <v>1</v>
      </c>
      <c r="C107" s="3">
        <f t="shared" si="4"/>
        <v>0.5</v>
      </c>
      <c r="D107" s="3">
        <f t="shared" si="3"/>
        <v>0.99094059999656969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G1" workbookViewId="0">
      <selection activeCell="K23" sqref="K23"/>
    </sheetView>
  </sheetViews>
  <sheetFormatPr defaultRowHeight="15" x14ac:dyDescent="0.25"/>
  <cols>
    <col min="1" max="2" width="9.140625" style="2"/>
    <col min="3" max="3" width="5.5703125" customWidth="1"/>
    <col min="4" max="6" width="9.140625" style="2"/>
    <col min="8" max="8" width="15.5703125" style="3" customWidth="1"/>
    <col min="9" max="9" width="12.42578125" style="3" bestFit="1" customWidth="1"/>
    <col min="10" max="10" width="4.28515625" style="3" customWidth="1"/>
    <col min="11" max="11" width="13.28515625" style="3" bestFit="1" customWidth="1"/>
    <col min="12" max="12" width="10.5703125" style="3" bestFit="1" customWidth="1"/>
    <col min="13" max="13" width="11.140625" style="3" bestFit="1" customWidth="1"/>
    <col min="14" max="14" width="11.85546875" style="3" bestFit="1" customWidth="1"/>
    <col min="15" max="15" width="9.140625" style="3"/>
    <col min="16" max="16" width="13.28515625" style="3" bestFit="1" customWidth="1"/>
    <col min="17" max="17" width="10.5703125" bestFit="1" customWidth="1"/>
    <col min="18" max="18" width="11.140625" bestFit="1" customWidth="1"/>
    <col min="19" max="19" width="11.85546875" bestFit="1" customWidth="1"/>
  </cols>
  <sheetData>
    <row r="1" spans="1:19" x14ac:dyDescent="0.25">
      <c r="A1" s="46" t="s">
        <v>49</v>
      </c>
      <c r="B1" s="46"/>
      <c r="H1" s="47" t="s">
        <v>50</v>
      </c>
      <c r="I1" s="47"/>
    </row>
    <row r="2" spans="1:19" x14ac:dyDescent="0.25">
      <c r="A2" s="2" t="s">
        <v>7</v>
      </c>
      <c r="B2" s="2" t="s">
        <v>40</v>
      </c>
      <c r="E2" s="23" t="s">
        <v>41</v>
      </c>
      <c r="F2" s="23" t="s">
        <v>42</v>
      </c>
      <c r="H2" s="3" t="s">
        <v>7</v>
      </c>
      <c r="I2" s="2" t="s">
        <v>40</v>
      </c>
      <c r="L2" s="1" t="s">
        <v>54</v>
      </c>
      <c r="M2" s="1" t="s">
        <v>55</v>
      </c>
      <c r="N2" s="1" t="s">
        <v>56</v>
      </c>
      <c r="Q2" s="29" t="s">
        <v>54</v>
      </c>
      <c r="R2" s="29" t="s">
        <v>55</v>
      </c>
      <c r="S2" s="29" t="s">
        <v>56</v>
      </c>
    </row>
    <row r="3" spans="1:19" x14ac:dyDescent="0.25">
      <c r="A3" s="2">
        <v>0</v>
      </c>
      <c r="B3" s="2">
        <v>0</v>
      </c>
      <c r="D3" s="23" t="s">
        <v>43</v>
      </c>
      <c r="E3" s="26">
        <v>3</v>
      </c>
      <c r="F3" s="27">
        <v>3</v>
      </c>
      <c r="H3" s="6" t="s">
        <v>51</v>
      </c>
      <c r="I3" s="6" t="s">
        <v>51</v>
      </c>
      <c r="K3" s="1" t="s">
        <v>57</v>
      </c>
      <c r="L3" s="33">
        <v>2</v>
      </c>
      <c r="M3" s="35">
        <v>1</v>
      </c>
      <c r="N3" s="35">
        <v>0</v>
      </c>
      <c r="P3" s="29" t="s">
        <v>57</v>
      </c>
      <c r="Q3" s="41">
        <v>2</v>
      </c>
      <c r="R3" s="38">
        <v>1</v>
      </c>
      <c r="S3" s="41">
        <v>0</v>
      </c>
    </row>
    <row r="4" spans="1:19" x14ac:dyDescent="0.25">
      <c r="A4" s="2">
        <v>0</v>
      </c>
      <c r="B4" s="2">
        <v>0</v>
      </c>
      <c r="D4" s="23" t="s">
        <v>44</v>
      </c>
      <c r="E4" s="28">
        <v>2</v>
      </c>
      <c r="F4" s="25">
        <v>2</v>
      </c>
      <c r="H4" s="6" t="s">
        <v>52</v>
      </c>
      <c r="I4" s="6" t="s">
        <v>52</v>
      </c>
      <c r="K4" s="1" t="s">
        <v>58</v>
      </c>
      <c r="L4" s="43">
        <v>1</v>
      </c>
      <c r="M4" s="31">
        <v>2</v>
      </c>
      <c r="N4" s="31">
        <v>0</v>
      </c>
      <c r="P4" s="29" t="s">
        <v>58</v>
      </c>
      <c r="Q4" s="39">
        <v>1</v>
      </c>
      <c r="R4" s="37">
        <v>2</v>
      </c>
      <c r="S4" s="39">
        <v>0</v>
      </c>
    </row>
    <row r="5" spans="1:19" x14ac:dyDescent="0.25">
      <c r="A5" s="2">
        <v>0</v>
      </c>
      <c r="B5" s="2">
        <v>0</v>
      </c>
      <c r="H5" s="6" t="s">
        <v>53</v>
      </c>
      <c r="I5" s="6" t="s">
        <v>52</v>
      </c>
      <c r="K5" s="1" t="s">
        <v>59</v>
      </c>
      <c r="L5" s="43">
        <v>0</v>
      </c>
      <c r="M5" s="31">
        <v>2</v>
      </c>
      <c r="N5" s="31">
        <v>1</v>
      </c>
      <c r="P5" s="29" t="s">
        <v>59</v>
      </c>
      <c r="Q5" s="41">
        <v>0</v>
      </c>
      <c r="R5" s="38">
        <v>2</v>
      </c>
      <c r="S5" s="41">
        <v>1</v>
      </c>
    </row>
    <row r="6" spans="1:19" x14ac:dyDescent="0.25">
      <c r="A6" s="2">
        <v>1</v>
      </c>
      <c r="B6" s="2">
        <v>0</v>
      </c>
      <c r="H6" s="6" t="s">
        <v>51</v>
      </c>
      <c r="I6" s="6" t="s">
        <v>52</v>
      </c>
      <c r="Q6" s="3"/>
      <c r="R6" s="3"/>
      <c r="S6" s="3"/>
    </row>
    <row r="7" spans="1:19" x14ac:dyDescent="0.25">
      <c r="A7" s="2">
        <v>1</v>
      </c>
      <c r="B7" s="2">
        <v>0</v>
      </c>
      <c r="D7" s="25" t="s">
        <v>45</v>
      </c>
      <c r="E7" s="2">
        <f>F4</f>
        <v>2</v>
      </c>
      <c r="H7" s="6" t="s">
        <v>52</v>
      </c>
      <c r="I7" s="6" t="s">
        <v>52</v>
      </c>
      <c r="K7" s="48" t="s">
        <v>60</v>
      </c>
      <c r="L7" s="48"/>
      <c r="P7" s="48" t="s">
        <v>65</v>
      </c>
      <c r="Q7" s="48"/>
      <c r="R7" s="3"/>
      <c r="S7" s="3"/>
    </row>
    <row r="8" spans="1:19" x14ac:dyDescent="0.25">
      <c r="A8" s="2">
        <v>0</v>
      </c>
      <c r="B8" s="2">
        <v>1</v>
      </c>
      <c r="D8" s="26" t="s">
        <v>46</v>
      </c>
      <c r="E8" s="2">
        <f>E3</f>
        <v>3</v>
      </c>
      <c r="H8" s="6" t="s">
        <v>53</v>
      </c>
      <c r="I8" s="6" t="s">
        <v>53</v>
      </c>
      <c r="K8" s="32" t="s">
        <v>61</v>
      </c>
      <c r="L8" s="30" t="s">
        <v>62</v>
      </c>
      <c r="M8" s="42" t="s">
        <v>63</v>
      </c>
      <c r="N8" s="34" t="s">
        <v>64</v>
      </c>
      <c r="P8" s="32" t="s">
        <v>66</v>
      </c>
      <c r="Q8" s="30" t="s">
        <v>67</v>
      </c>
      <c r="R8" s="42" t="s">
        <v>68</v>
      </c>
      <c r="S8" s="34" t="s">
        <v>69</v>
      </c>
    </row>
    <row r="9" spans="1:19" x14ac:dyDescent="0.25">
      <c r="A9" s="2">
        <v>0</v>
      </c>
      <c r="B9" s="2">
        <v>1</v>
      </c>
      <c r="D9" s="27" t="s">
        <v>47</v>
      </c>
      <c r="E9" s="2">
        <f>F3</f>
        <v>3</v>
      </c>
      <c r="H9" s="6" t="s">
        <v>51</v>
      </c>
      <c r="I9" s="6" t="s">
        <v>51</v>
      </c>
      <c r="K9" s="36">
        <v>2</v>
      </c>
      <c r="L9" s="36">
        <f>SUM(M4:N5)</f>
        <v>5</v>
      </c>
      <c r="M9" s="36">
        <f>SUM(L4:L5)</f>
        <v>1</v>
      </c>
      <c r="N9" s="36">
        <f>SUM(M3:N3)</f>
        <v>1</v>
      </c>
      <c r="P9" s="36">
        <f>R4</f>
        <v>2</v>
      </c>
      <c r="Q9" s="36">
        <f>SUM(Q3,Q5,S3,S5)</f>
        <v>3</v>
      </c>
      <c r="R9" s="36">
        <f>SUM(R3,R5)</f>
        <v>3</v>
      </c>
      <c r="S9" s="36">
        <f>SUM(S4,Q4)</f>
        <v>1</v>
      </c>
    </row>
    <row r="10" spans="1:19" x14ac:dyDescent="0.25">
      <c r="A10" s="2">
        <v>1</v>
      </c>
      <c r="B10" s="2">
        <v>1</v>
      </c>
      <c r="D10" s="28" t="s">
        <v>48</v>
      </c>
      <c r="E10" s="2">
        <f>E4</f>
        <v>2</v>
      </c>
      <c r="H10" s="6" t="s">
        <v>52</v>
      </c>
      <c r="I10" s="6" t="s">
        <v>51</v>
      </c>
    </row>
    <row r="11" spans="1:19" x14ac:dyDescent="0.25">
      <c r="A11" s="2">
        <v>0</v>
      </c>
      <c r="B11" s="2">
        <v>1</v>
      </c>
      <c r="H11" s="6" t="s">
        <v>53</v>
      </c>
      <c r="I11" s="6" t="s">
        <v>52</v>
      </c>
    </row>
    <row r="12" spans="1:19" x14ac:dyDescent="0.25">
      <c r="A12" s="2">
        <v>1</v>
      </c>
      <c r="B12" s="2">
        <v>1</v>
      </c>
      <c r="K12" s="4" t="s">
        <v>76</v>
      </c>
      <c r="L12" s="44" t="s">
        <v>77</v>
      </c>
      <c r="Q12" s="29" t="s">
        <v>54</v>
      </c>
      <c r="R12" s="29" t="s">
        <v>55</v>
      </c>
      <c r="S12" s="29" t="s">
        <v>56</v>
      </c>
    </row>
    <row r="13" spans="1:19" x14ac:dyDescent="0.25">
      <c r="L13" s="3">
        <f>(K9+L9)/SUM(K9:N9)</f>
        <v>0.77777777777777779</v>
      </c>
      <c r="P13" s="29" t="s">
        <v>57</v>
      </c>
      <c r="Q13" s="41">
        <v>2</v>
      </c>
      <c r="R13" s="41">
        <v>1</v>
      </c>
      <c r="S13" s="38">
        <v>0</v>
      </c>
    </row>
    <row r="14" spans="1:19" x14ac:dyDescent="0.25">
      <c r="K14" s="4" t="s">
        <v>75</v>
      </c>
      <c r="L14" s="6" t="s">
        <v>78</v>
      </c>
      <c r="P14" s="29" t="s">
        <v>58</v>
      </c>
      <c r="Q14" s="41">
        <v>1</v>
      </c>
      <c r="R14" s="41">
        <v>2</v>
      </c>
      <c r="S14" s="38">
        <v>0</v>
      </c>
    </row>
    <row r="15" spans="1:19" x14ac:dyDescent="0.25">
      <c r="L15" s="3">
        <f>(P9+Q9)/SUM(P9:S9)</f>
        <v>0.55555555555555558</v>
      </c>
      <c r="P15" s="29" t="s">
        <v>59</v>
      </c>
      <c r="Q15" s="40">
        <v>0</v>
      </c>
      <c r="R15" s="40">
        <v>2</v>
      </c>
      <c r="S15" s="37">
        <v>1</v>
      </c>
    </row>
    <row r="16" spans="1:19" x14ac:dyDescent="0.25">
      <c r="K16" s="4" t="s">
        <v>79</v>
      </c>
      <c r="L16" s="6" t="s">
        <v>80</v>
      </c>
      <c r="Q16" s="3"/>
      <c r="R16" s="3"/>
      <c r="S16" s="3"/>
    </row>
    <row r="17" spans="11:19" x14ac:dyDescent="0.25">
      <c r="K17" s="4"/>
      <c r="L17" s="3">
        <f>(P19+Q19)/SUM(P19:S19)</f>
        <v>0.77777777777777779</v>
      </c>
      <c r="P17" s="48" t="s">
        <v>70</v>
      </c>
      <c r="Q17" s="48"/>
      <c r="R17" s="3"/>
      <c r="S17" s="3"/>
    </row>
    <row r="18" spans="11:19" x14ac:dyDescent="0.25">
      <c r="P18" s="32" t="s">
        <v>71</v>
      </c>
      <c r="Q18" s="30" t="s">
        <v>72</v>
      </c>
      <c r="R18" s="42" t="s">
        <v>73</v>
      </c>
      <c r="S18" s="34" t="s">
        <v>74</v>
      </c>
    </row>
    <row r="19" spans="11:19" x14ac:dyDescent="0.25">
      <c r="P19" s="36">
        <f>S15</f>
        <v>1</v>
      </c>
      <c r="Q19" s="36">
        <f>SUM(Q13:R14)</f>
        <v>6</v>
      </c>
      <c r="R19" s="36">
        <f>SUM(S13:S14)</f>
        <v>0</v>
      </c>
      <c r="S19" s="36">
        <f>SUM(Q15:R15)</f>
        <v>2</v>
      </c>
    </row>
  </sheetData>
  <mergeCells count="5">
    <mergeCell ref="A1:B1"/>
    <mergeCell ref="H1:I1"/>
    <mergeCell ref="K7:L7"/>
    <mergeCell ref="P7:Q7"/>
    <mergeCell ref="P17:Q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LogReg1</vt:lpstr>
      <vt:lpstr>LogReg2</vt:lpstr>
      <vt:lpstr>Confusion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Fak. Komunikasi &amp; Bisnis</dc:creator>
  <cp:lastModifiedBy>SONY Z</cp:lastModifiedBy>
  <dcterms:created xsi:type="dcterms:W3CDTF">2020-01-08T03:03:58Z</dcterms:created>
  <dcterms:modified xsi:type="dcterms:W3CDTF">2020-07-21T01:41:13Z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e6c065c1-4013-474d-964c-8f7e41c46964</vt:lpwstr>
  </property>
</Properties>
</file>