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CPI_Calculator" sheetId="1" state="visible" r:id="rId1"/>
    <sheet xmlns:r="http://schemas.openxmlformats.org/officeDocument/2006/relationships" name="Indicato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sz val="10"/>
    </font>
  </fonts>
  <fills count="4">
    <fill>
      <patternFill/>
    </fill>
    <fill>
      <patternFill patternType="gray125"/>
    </fill>
    <fill>
      <patternFill patternType="solid">
        <fgColor rgb="00DDEAF7"/>
      </patternFill>
    </fill>
    <fill>
      <patternFill patternType="solid">
        <fgColor rgb="00EEF3F7"/>
      </patternFill>
    </fill>
  </fills>
  <borders count="2">
    <border>
      <left/>
      <right/>
      <top/>
      <bottom/>
      <diagonal/>
    </border>
    <border>
      <left style="thin">
        <color rgb="00B7C4D1"/>
      </left>
      <right style="thin">
        <color rgb="00B7C4D1"/>
      </right>
      <top style="thin">
        <color rgb="00B7C4D1"/>
      </top>
      <bottom style="thin">
        <color rgb="00B7C4D1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vertical="top" wrapText="1"/>
    </xf>
    <xf numFmtId="0" fontId="2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CCPI Subindices and Composite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'CCPI_Calculator'!$A$3:$A$8</f>
            </numRef>
          </cat>
          <val>
            <numRef>
              <f>'CCPI_Calculator'!$D$3:$D$8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0 to 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936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28" customWidth="1" min="1" max="1"/>
    <col width="10" customWidth="1" min="2" max="2"/>
    <col width="60" customWidth="1" min="3" max="3"/>
    <col width="12" customWidth="1" min="4" max="4"/>
    <col width="16" customWidth="1" min="5" max="5"/>
    <col width="30" customWidth="1" min="6" max="6"/>
  </cols>
  <sheetData>
    <row r="1">
      <c r="A1" s="1" t="inlineStr">
        <is>
          <t>CCPI Subindex Calculator</t>
        </is>
      </c>
    </row>
    <row r="2">
      <c r="A2" s="2" t="inlineStr">
        <is>
          <t>Subindex</t>
        </is>
      </c>
      <c r="B2" s="3" t="inlineStr">
        <is>
          <t>Weight</t>
        </is>
      </c>
      <c r="C2" s="2" t="inlineStr">
        <is>
          <t>Explanation</t>
        </is>
      </c>
      <c r="D2" s="3" t="inlineStr">
        <is>
          <t>Score</t>
        </is>
      </c>
      <c r="E2" s="3" t="inlineStr">
        <is>
          <t>Momentum weight</t>
        </is>
      </c>
      <c r="F2" s="2" t="inlineStr">
        <is>
          <t>Notes</t>
        </is>
      </c>
      <c r="H2" s="4" t="inlineStr">
        <is>
          <t>Composite CCPI base formula</t>
        </is>
      </c>
      <c r="I2" s="4">
        <f>FORMULATEXT(D8)</f>
        <v/>
      </c>
    </row>
    <row r="3">
      <c r="A3" s="5" t="inlineStr">
        <is>
          <t>Governance Integrity (GI)</t>
        </is>
      </c>
      <c r="B3" s="6" t="n">
        <v>0.3</v>
      </c>
      <c r="C3" s="5" t="inlineStr">
        <is>
          <t>WGI CC, RL, VA plus FIW aggregate, CPI, and V-Dem EDI inverted to risk</t>
        </is>
      </c>
      <c r="D3" s="6">
        <f>Indicators!Q2</f>
        <v/>
      </c>
      <c r="E3" s="6" t="n">
        <v>0.25</v>
      </c>
      <c r="F3" s="5" t="inlineStr"/>
      <c r="H3" s="4" t="inlineStr">
        <is>
          <t>Total CCPI with flags formula</t>
        </is>
      </c>
      <c r="I3" s="4">
        <f>FORMULATEXT(D9)</f>
        <v/>
      </c>
    </row>
    <row r="4">
      <c r="A4" s="5" t="inlineStr">
        <is>
          <t>Political Contestation Stress (PCS)</t>
        </is>
      </c>
      <c r="B4" s="6" t="n">
        <v>0.25</v>
      </c>
      <c r="C4" s="5" t="inlineStr">
        <is>
          <t>FSI Factionalized Elites, GPI violent demonstrations and political instability</t>
        </is>
      </c>
      <c r="D4" s="6">
        <f>Indicators!Q3</f>
        <v/>
      </c>
      <c r="E4" s="6" t="n">
        <v>0.2</v>
      </c>
      <c r="F4" s="5" t="inlineStr"/>
    </row>
    <row r="5">
      <c r="A5" s="5" t="inlineStr">
        <is>
          <t>Security Pressure (SP)</t>
        </is>
      </c>
      <c r="B5" s="6" t="n">
        <v>0.2</v>
      </c>
      <c r="C5" s="5" t="inlineStr">
        <is>
          <t>FSI Security Apparatus and Refugees and IDPs plus V-Dem internal conflict</t>
        </is>
      </c>
      <c r="D5" s="6">
        <f>Indicators!Q4</f>
        <v/>
      </c>
      <c r="E5" s="6" t="n">
        <v>0.2</v>
      </c>
      <c r="F5" s="5" t="inlineStr"/>
    </row>
    <row r="6">
      <c r="A6" s="5" t="inlineStr">
        <is>
          <t>Socioeconomic Distress (SED)</t>
        </is>
      </c>
      <c r="B6" s="6" t="n">
        <v>0.15</v>
      </c>
      <c r="C6" s="5" t="inlineStr">
        <is>
          <t>Inflation, GDP per capita trend, BTI Status Index inverted, WGI Government Effectiveness inverted</t>
        </is>
      </c>
      <c r="D6" s="6">
        <f>Indicators!Q5</f>
        <v/>
      </c>
      <c r="E6" s="6" t="n">
        <v>0.15</v>
      </c>
      <c r="F6" s="5" t="inlineStr"/>
    </row>
    <row r="7">
      <c r="A7" s="5" t="inlineStr">
        <is>
          <t>External Intervention (EXT)</t>
        </is>
      </c>
      <c r="B7" s="6" t="n">
        <v>0.1</v>
      </c>
      <c r="C7" s="5" t="inlineStr">
        <is>
          <t>FSI External Intervention</t>
        </is>
      </c>
      <c r="D7" s="6">
        <f>Indicators!Q6</f>
        <v/>
      </c>
      <c r="E7" s="6" t="n">
        <v>0.1</v>
      </c>
      <c r="F7" s="5" t="inlineStr"/>
    </row>
    <row r="8">
      <c r="A8" s="7" t="inlineStr">
        <is>
          <t>Composite formulas</t>
        </is>
      </c>
      <c r="B8" t="inlineStr">
        <is>
          <t>Event flag violent cue 0 or 0.05</t>
        </is>
      </c>
      <c r="C8" t="inlineStr">
        <is>
          <t>Event flag ultimatum or mutiny cue 0 or 0.05</t>
        </is>
      </c>
      <c r="D8">
        <f>SUMPRODUCT(B3:B7,D3:D7)</f>
        <v/>
      </c>
      <c r="E8" t="inlineStr"/>
      <c r="F8" t="inlineStr"/>
    </row>
    <row r="9">
      <c r="B9" t="n">
        <v>0</v>
      </c>
      <c r="C9" t="n">
        <v>0</v>
      </c>
      <c r="D9">
        <f>MIN(D8 + B9 + C9, 1)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10" customWidth="1" min="1" max="1"/>
    <col width="34" customWidth="1" min="2" max="2"/>
    <col width="22" customWidth="1" min="3" max="3"/>
    <col width="16" customWidth="1" min="4" max="4"/>
    <col width="12" customWidth="1" min="5" max="5"/>
    <col width="12" customWidth="1" min="6" max="6"/>
    <col width="14" customWidth="1" min="7" max="7"/>
    <col width="14" customWidth="1" min="8" max="8"/>
    <col width="16" customWidth="1" min="9" max="9"/>
    <col width="16" customWidth="1" min="10" max="10"/>
    <col width="46" customWidth="1" min="11" max="11"/>
  </cols>
  <sheetData>
    <row r="1">
      <c r="A1" s="3" t="inlineStr">
        <is>
          <t>Subindex</t>
        </is>
      </c>
      <c r="B1" s="3" t="inlineStr">
        <is>
          <t>Indicator</t>
        </is>
      </c>
      <c r="C1" s="3" t="inlineStr">
        <is>
          <t>Source</t>
        </is>
      </c>
      <c r="D1" s="3" t="inlineStr">
        <is>
          <t>Direction_to_risk</t>
        </is>
      </c>
      <c r="E1" s="3" t="inlineStr">
        <is>
          <t>Min_bound</t>
        </is>
      </c>
      <c r="F1" s="3" t="inlineStr">
        <is>
          <t>Max_bound</t>
        </is>
      </c>
      <c r="G1" s="3" t="inlineStr">
        <is>
          <t>Current_value</t>
        </is>
      </c>
      <c r="H1" s="3" t="inlineStr">
        <is>
          <t>Prior_value</t>
        </is>
      </c>
      <c r="I1" s="3" t="inlineStr">
        <is>
          <t>Level_normalized</t>
        </is>
      </c>
      <c r="J1" s="3" t="inlineStr">
        <is>
          <t>Momentum_mstar</t>
        </is>
      </c>
      <c r="K1" s="3" t="inlineStr">
        <is>
          <t>Explanation</t>
        </is>
      </c>
      <c r="M1" s="7" t="inlineStr">
        <is>
          <t>Aggregations and weights</t>
        </is>
      </c>
    </row>
    <row r="2">
      <c r="A2" t="inlineStr">
        <is>
          <t>GI</t>
        </is>
      </c>
      <c r="B2" t="inlineStr">
        <is>
          <t>WGI Control of Corruption</t>
        </is>
      </c>
      <c r="C2" t="inlineStr">
        <is>
          <t>World Bank WGI</t>
        </is>
      </c>
      <c r="D2" t="inlineStr">
        <is>
          <t>Lower</t>
        </is>
      </c>
      <c r="E2" t="n">
        <v>-2.5</v>
      </c>
      <c r="F2" t="n">
        <v>2.5</v>
      </c>
      <c r="G2" t="inlineStr"/>
      <c r="H2" t="inlineStr"/>
      <c r="I2">
        <f>MIN(MAX(IF(D2="Higher",(G2-E2)/(F2-E2),(F2-G2)/(F2-E2)),0),1)</f>
        <v/>
      </c>
      <c r="J2">
        <f>MIN(MAX(0.5 + 0.5*IF(D2="Higher",(G2-H2)/(F2-E2),-1*(G2-H2)/(F2-E2)),0),1)</f>
        <v/>
      </c>
      <c r="K2" t="inlineStr">
        <is>
          <t>Higher control is safer. Invert to risk.</t>
        </is>
      </c>
      <c r="M2" s="4" t="inlineStr">
        <is>
          <t>GI</t>
        </is>
      </c>
      <c r="N2" s="4">
        <f>AVERAGEIF(A:A, "GI", I:I)</f>
        <v/>
      </c>
      <c r="O2" s="4">
        <f>AVERAGEIF(A:A, "GI", J:J)</f>
        <v/>
      </c>
      <c r="P2" s="4">
        <f>CCPI_Calculator!E3</f>
        <v/>
      </c>
      <c r="Q2" s="4">
        <f>(1-P2)*N2 + P2*O2</f>
        <v/>
      </c>
    </row>
    <row r="3">
      <c r="A3" t="inlineStr">
        <is>
          <t>GI</t>
        </is>
      </c>
      <c r="B3" t="inlineStr">
        <is>
          <t>WGI Rule of Law</t>
        </is>
      </c>
      <c r="C3" t="inlineStr">
        <is>
          <t>World Bank WGI</t>
        </is>
      </c>
      <c r="D3" t="inlineStr">
        <is>
          <t>Lower</t>
        </is>
      </c>
      <c r="E3" t="n">
        <v>-2.5</v>
      </c>
      <c r="F3" t="n">
        <v>2.5</v>
      </c>
      <c r="G3" t="inlineStr"/>
      <c r="H3" t="inlineStr"/>
      <c r="I3">
        <f>MIN(MAX(IF(D3="Higher",(G3-E3)/(F3-E3),(F3-G3)/(F3-E3)),0),1)</f>
        <v/>
      </c>
      <c r="J3">
        <f>MIN(MAX(0.5 + 0.5*IF(D3="Higher",(G3-H3)/(F3-E3),-1*(G3-H3)/(F3-E3)),0),1)</f>
        <v/>
      </c>
      <c r="K3" t="inlineStr">
        <is>
          <t>Higher rule of law is safer. Invert to risk.</t>
        </is>
      </c>
      <c r="M3" s="4" t="inlineStr">
        <is>
          <t>PCS</t>
        </is>
      </c>
      <c r="N3" s="4">
        <f>AVERAGEIF(A:A, "PCS", I:I)</f>
        <v/>
      </c>
      <c r="O3" s="4">
        <f>AVERAGEIF(A:A, "PCS", J:J)</f>
        <v/>
      </c>
      <c r="P3" s="4">
        <f>CCPI_Calculator!E4</f>
        <v/>
      </c>
      <c r="Q3" s="4">
        <f>(1-P3)*N3 + P3*O3</f>
        <v/>
      </c>
    </row>
    <row r="4">
      <c r="A4" t="inlineStr">
        <is>
          <t>GI</t>
        </is>
      </c>
      <c r="B4" t="inlineStr">
        <is>
          <t>WGI Voice and Accountability</t>
        </is>
      </c>
      <c r="C4" t="inlineStr">
        <is>
          <t>World Bank WGI</t>
        </is>
      </c>
      <c r="D4" t="inlineStr">
        <is>
          <t>Lower</t>
        </is>
      </c>
      <c r="E4" t="n">
        <v>-2.5</v>
      </c>
      <c r="F4" t="n">
        <v>2.5</v>
      </c>
      <c r="G4" t="inlineStr"/>
      <c r="H4" t="inlineStr"/>
      <c r="I4">
        <f>MIN(MAX(IF(D4="Higher",(G4-E4)/(F4-E4),(F4-G4)/(F4-E4)),0),1)</f>
        <v/>
      </c>
      <c r="J4">
        <f>MIN(MAX(0.5 + 0.5*IF(D4="Higher",(G4-H4)/(F4-E4),-1*(G4-H4)/(F4-E4)),0),1)</f>
        <v/>
      </c>
      <c r="K4" t="inlineStr">
        <is>
          <t>Higher voice is safer. Invert to risk.</t>
        </is>
      </c>
      <c r="M4" s="4" t="inlineStr">
        <is>
          <t>SP</t>
        </is>
      </c>
      <c r="N4" s="4">
        <f>AVERAGEIF(A:A, "SP", I:I)</f>
        <v/>
      </c>
      <c r="O4" s="4">
        <f>AVERAGEIF(A:A, "SP", J:J)</f>
        <v/>
      </c>
      <c r="P4" s="4">
        <f>CCPI_Calculator!E5</f>
        <v/>
      </c>
      <c r="Q4" s="4">
        <f>(1-P4)*N4 + P4*O4</f>
        <v/>
      </c>
    </row>
    <row r="5">
      <c r="A5" t="inlineStr">
        <is>
          <t>GI</t>
        </is>
      </c>
      <c r="B5" t="inlineStr">
        <is>
          <t>Freedom House aggregate 0 to 100</t>
        </is>
      </c>
      <c r="C5" t="inlineStr">
        <is>
          <t>Freedom House</t>
        </is>
      </c>
      <c r="D5" t="inlineStr">
        <is>
          <t>Lower</t>
        </is>
      </c>
      <c r="E5" t="n">
        <v>0</v>
      </c>
      <c r="F5" t="n">
        <v>100</v>
      </c>
      <c r="G5" t="inlineStr"/>
      <c r="H5" t="inlineStr"/>
      <c r="I5">
        <f>MIN(MAX(IF(D5="Higher",(G5-E5)/(F5-E5),(F5-G5)/(F5-E5)),0),1)</f>
        <v/>
      </c>
      <c r="J5">
        <f>MIN(MAX(0.5 + 0.5*IF(D5="Higher",(G5-H5)/(F5-E5),-1*(G5-H5)/(F5-E5)),0),1)</f>
        <v/>
      </c>
      <c r="K5" t="inlineStr">
        <is>
          <t>Higher freedom is safer. Invert to risk.</t>
        </is>
      </c>
      <c r="M5" s="4" t="inlineStr">
        <is>
          <t>SED</t>
        </is>
      </c>
      <c r="N5" s="4">
        <f>AVERAGEIF(A:A, "SED", I:I)</f>
        <v/>
      </c>
      <c r="O5" s="4">
        <f>AVERAGEIF(A:A, "SED", J:J)</f>
        <v/>
      </c>
      <c r="P5" s="4">
        <f>CCPI_Calculator!E6</f>
        <v/>
      </c>
      <c r="Q5" s="4">
        <f>(1-P5)*N5 + P5*O5</f>
        <v/>
      </c>
    </row>
    <row r="6">
      <c r="A6" t="inlineStr">
        <is>
          <t>GI</t>
        </is>
      </c>
      <c r="B6" t="inlineStr">
        <is>
          <t>Transparency International CPI 0 to 100</t>
        </is>
      </c>
      <c r="C6" t="inlineStr">
        <is>
          <t>Transparency International</t>
        </is>
      </c>
      <c r="D6" t="inlineStr">
        <is>
          <t>Lower</t>
        </is>
      </c>
      <c r="E6" t="n">
        <v>0</v>
      </c>
      <c r="F6" t="n">
        <v>100</v>
      </c>
      <c r="G6" t="inlineStr"/>
      <c r="H6" t="inlineStr"/>
      <c r="I6">
        <f>MIN(MAX(IF(D6="Higher",(G6-E6)/(F6-E6),(F6-G6)/(F6-E6)),0),1)</f>
        <v/>
      </c>
      <c r="J6">
        <f>MIN(MAX(0.5 + 0.5*IF(D6="Higher",(G6-H6)/(F6-E6),-1*(G6-H6)/(F6-E6)),0),1)</f>
        <v/>
      </c>
      <c r="K6" t="inlineStr">
        <is>
          <t>Higher CPI is cleaner. Invert to risk.</t>
        </is>
      </c>
      <c r="M6" s="4" t="inlineStr">
        <is>
          <t>EXT</t>
        </is>
      </c>
      <c r="N6" s="4">
        <f>AVERAGEIF(A:A, "EXT", I:I)</f>
        <v/>
      </c>
      <c r="O6" s="4">
        <f>AVERAGEIF(A:A, "EXT", J:J)</f>
        <v/>
      </c>
      <c r="P6" s="4">
        <f>CCPI_Calculator!E7</f>
        <v/>
      </c>
      <c r="Q6" s="4">
        <f>(1-P6)*N6 + P6*O6</f>
        <v/>
      </c>
    </row>
    <row r="7">
      <c r="A7" t="inlineStr">
        <is>
          <t>GI</t>
        </is>
      </c>
      <c r="B7" t="inlineStr">
        <is>
          <t>V-Dem EDI 0 to 1</t>
        </is>
      </c>
      <c r="C7" t="inlineStr">
        <is>
          <t>V-Dem</t>
        </is>
      </c>
      <c r="D7" t="inlineStr">
        <is>
          <t>Lower</t>
        </is>
      </c>
      <c r="E7" t="n">
        <v>0</v>
      </c>
      <c r="F7" t="n">
        <v>1</v>
      </c>
      <c r="G7" t="inlineStr"/>
      <c r="H7" t="inlineStr"/>
      <c r="I7">
        <f>MIN(MAX(IF(D7="Higher",(G7-E7)/(F7-E7),(F7-G7)/(F7-E7)),0),1)</f>
        <v/>
      </c>
      <c r="J7">
        <f>MIN(MAX(0.5 + 0.5*IF(D7="Higher",(G7-H7)/(F7-E7),-1*(G7-H7)/(F7-E7)),0),1)</f>
        <v/>
      </c>
      <c r="K7" t="inlineStr">
        <is>
          <t>Higher EDI is more democratic. Invert to risk.</t>
        </is>
      </c>
    </row>
    <row r="8">
      <c r="A8" t="inlineStr">
        <is>
          <t>PCS</t>
        </is>
      </c>
      <c r="B8" t="inlineStr">
        <is>
          <t>FSI Factionalized Elites 0 to 10</t>
        </is>
      </c>
      <c r="C8" t="inlineStr">
        <is>
          <t>Fund for Peace FSI</t>
        </is>
      </c>
      <c r="D8" t="inlineStr">
        <is>
          <t>Higher</t>
        </is>
      </c>
      <c r="E8" t="n">
        <v>0</v>
      </c>
      <c r="F8" t="n">
        <v>10</v>
      </c>
      <c r="G8" t="inlineStr"/>
      <c r="H8" t="inlineStr"/>
      <c r="I8">
        <f>MIN(MAX(IF(D8="Higher",(G8-E8)/(F8-E8),(F8-G8)/(F8-E8)),0),1)</f>
        <v/>
      </c>
      <c r="J8">
        <f>MIN(MAX(0.5 + 0.5*IF(D8="Higher",(G8-H8)/(F8-E8),-1*(G8-H8)/(F8-E8)),0),1)</f>
        <v/>
      </c>
      <c r="K8" t="inlineStr">
        <is>
          <t>Higher elite factionalization is higher risk.</t>
        </is>
      </c>
    </row>
    <row r="9">
      <c r="A9" t="inlineStr">
        <is>
          <t>PCS</t>
        </is>
      </c>
      <c r="B9" t="inlineStr">
        <is>
          <t>GPI Violent demonstrations 1 to 5</t>
        </is>
      </c>
      <c r="C9" t="inlineStr">
        <is>
          <t>IEP GPI</t>
        </is>
      </c>
      <c r="D9" t="inlineStr">
        <is>
          <t>Higher</t>
        </is>
      </c>
      <c r="E9" t="n">
        <v>1</v>
      </c>
      <c r="F9" t="n">
        <v>5</v>
      </c>
      <c r="G9" t="inlineStr"/>
      <c r="H9" t="inlineStr"/>
      <c r="I9">
        <f>MIN(MAX(IF(D9="Higher",(G9-E9)/(F9-E9),(F9-G9)/(F9-E9)),0),1)</f>
        <v/>
      </c>
      <c r="J9">
        <f>MIN(MAX(0.5 + 0.5*IF(D9="Higher",(G9-H9)/(F9-E9),-1*(G9-H9)/(F9-E9)),0),1)</f>
        <v/>
      </c>
      <c r="K9" t="inlineStr">
        <is>
          <t>Higher score means more violent demonstrations.</t>
        </is>
      </c>
    </row>
    <row r="10">
      <c r="A10" t="inlineStr">
        <is>
          <t>PCS</t>
        </is>
      </c>
      <c r="B10" t="inlineStr">
        <is>
          <t>GPI Political instability 1 to 5</t>
        </is>
      </c>
      <c r="C10" t="inlineStr">
        <is>
          <t>IEP GPI</t>
        </is>
      </c>
      <c r="D10" t="inlineStr">
        <is>
          <t>Higher</t>
        </is>
      </c>
      <c r="E10" t="n">
        <v>1</v>
      </c>
      <c r="F10" t="n">
        <v>5</v>
      </c>
      <c r="G10" t="inlineStr"/>
      <c r="H10" t="inlineStr"/>
      <c r="I10">
        <f>MIN(MAX(IF(D10="Higher",(G10-E10)/(F10-E10),(F10-G10)/(F10-E10)),0),1)</f>
        <v/>
      </c>
      <c r="J10">
        <f>MIN(MAX(0.5 + 0.5*IF(D10="Higher",(G10-H10)/(F10-E10),-1*(G10-H10)/(F10-E10)),0),1)</f>
        <v/>
      </c>
      <c r="K10" t="inlineStr">
        <is>
          <t>Higher score means higher instability.</t>
        </is>
      </c>
    </row>
    <row r="11">
      <c r="A11" t="inlineStr">
        <is>
          <t>SP</t>
        </is>
      </c>
      <c r="B11" t="inlineStr">
        <is>
          <t>FSI Security Apparatus 0 to 10</t>
        </is>
      </c>
      <c r="C11" t="inlineStr">
        <is>
          <t>Fund for Peace FSI</t>
        </is>
      </c>
      <c r="D11" t="inlineStr">
        <is>
          <t>Higher</t>
        </is>
      </c>
      <c r="E11" t="n">
        <v>0</v>
      </c>
      <c r="F11" t="n">
        <v>10</v>
      </c>
      <c r="G11" t="inlineStr"/>
      <c r="H11" t="inlineStr"/>
      <c r="I11">
        <f>MIN(MAX(IF(D11="Higher",(G11-E11)/(F11-E11),(F11-G11)/(F11-E11)),0),1)</f>
        <v/>
      </c>
      <c r="J11">
        <f>MIN(MAX(0.5 + 0.5*IF(D11="Higher",(G11-H11)/(F11-E11),-1*(G11-H11)/(F11-E11)),0),1)</f>
        <v/>
      </c>
      <c r="K11" t="inlineStr">
        <is>
          <t>Higher score means more coercive stress.</t>
        </is>
      </c>
    </row>
    <row r="12">
      <c r="A12" t="inlineStr">
        <is>
          <t>SP</t>
        </is>
      </c>
      <c r="B12" t="inlineStr">
        <is>
          <t>FSI Refugees and IDPs 0 to 10</t>
        </is>
      </c>
      <c r="C12" t="inlineStr">
        <is>
          <t>Fund for Peace FSI</t>
        </is>
      </c>
      <c r="D12" t="inlineStr">
        <is>
          <t>Higher</t>
        </is>
      </c>
      <c r="E12" t="n">
        <v>0</v>
      </c>
      <c r="F12" t="n">
        <v>10</v>
      </c>
      <c r="G12" t="inlineStr"/>
      <c r="H12" t="inlineStr"/>
      <c r="I12">
        <f>MIN(MAX(IF(D12="Higher",(G12-E12)/(F12-E12),(F12-G12)/(F12-E12)),0),1)</f>
        <v/>
      </c>
      <c r="J12">
        <f>MIN(MAX(0.5 + 0.5*IF(D12="Higher",(G12-H12)/(F12-E12),-1*(G12-H12)/(F12-E12)),0),1)</f>
        <v/>
      </c>
      <c r="K12" t="inlineStr">
        <is>
          <t>Higher score means more displacement.</t>
        </is>
      </c>
    </row>
    <row r="13">
      <c r="A13" t="inlineStr">
        <is>
          <t>SP</t>
        </is>
      </c>
      <c r="B13" t="inlineStr">
        <is>
          <t>V-Dem internal conflict 0 to 1</t>
        </is>
      </c>
      <c r="C13" t="inlineStr">
        <is>
          <t>V-Dem</t>
        </is>
      </c>
      <c r="D13" t="inlineStr">
        <is>
          <t>Higher</t>
        </is>
      </c>
      <c r="E13" t="n">
        <v>0</v>
      </c>
      <c r="F13" t="n">
        <v>1</v>
      </c>
      <c r="G13" t="inlineStr"/>
      <c r="H13" t="inlineStr"/>
      <c r="I13">
        <f>MIN(MAX(IF(D13="Higher",(G13-E13)/(F13-E13),(F13-G13)/(F13-E13)),0),1)</f>
        <v/>
      </c>
      <c r="J13">
        <f>MIN(MAX(0.5 + 0.5*IF(D13="Higher",(G13-H13)/(F13-E13),-1*(G13-H13)/(F13-E13)),0),1)</f>
        <v/>
      </c>
      <c r="K13" t="inlineStr">
        <is>
          <t>Higher measure means more intense internal conflict.</t>
        </is>
      </c>
    </row>
    <row r="14">
      <c r="A14" t="inlineStr">
        <is>
          <t>SED</t>
        </is>
      </c>
      <c r="B14" t="inlineStr">
        <is>
          <t>Annual inflation percent 0 to 50</t>
        </is>
      </c>
      <c r="C14" t="inlineStr">
        <is>
          <t>World Bank</t>
        </is>
      </c>
      <c r="D14" t="inlineStr">
        <is>
          <t>Higher</t>
        </is>
      </c>
      <c r="E14" t="n">
        <v>0</v>
      </c>
      <c r="F14" t="n">
        <v>50</v>
      </c>
      <c r="G14" t="inlineStr"/>
      <c r="H14" t="inlineStr"/>
      <c r="I14">
        <f>MIN(MAX(IF(D14="Higher",(G14-E14)/(F14-E14),(F14-G14)/(F14-E14)),0),1)</f>
        <v/>
      </c>
      <c r="J14">
        <f>MIN(MAX(0.5 + 0.5*IF(D14="Higher",(G14-H14)/(F14-E14),-1*(G14-H14)/(F14-E14)),0),1)</f>
        <v/>
      </c>
      <c r="K14" t="inlineStr">
        <is>
          <t>Higher inflation raises socioeconomic distress.</t>
        </is>
      </c>
    </row>
    <row r="15">
      <c r="A15" t="inlineStr">
        <is>
          <t>SED</t>
        </is>
      </c>
      <c r="B15" t="inlineStr">
        <is>
          <t>GDP per capita trend percent -10 to +10</t>
        </is>
      </c>
      <c r="C15" t="inlineStr">
        <is>
          <t>World Bank</t>
        </is>
      </c>
      <c r="D15" t="inlineStr">
        <is>
          <t>Lower</t>
        </is>
      </c>
      <c r="E15" t="n">
        <v>-10</v>
      </c>
      <c r="F15" t="n">
        <v>10</v>
      </c>
      <c r="G15" t="inlineStr"/>
      <c r="H15" t="inlineStr"/>
      <c r="I15">
        <f>MIN(MAX(IF(D15="Higher",(G15-E15)/(F15-E15),(F15-G15)/(F15-E15)),0),1)</f>
        <v/>
      </c>
      <c r="J15">
        <f>MIN(MAX(0.5 + 0.5*IF(D15="Higher",(G15-H15)/(F15-E15),-1*(G15-H15)/(F15-E15)),0),1)</f>
        <v/>
      </c>
      <c r="K15" t="inlineStr">
        <is>
          <t>Lower trend raises risk. Invert to risk.</t>
        </is>
      </c>
    </row>
    <row r="16">
      <c r="A16" t="inlineStr">
        <is>
          <t>SED</t>
        </is>
      </c>
      <c r="B16" t="inlineStr">
        <is>
          <t>BTI Status Index 1 to 10</t>
        </is>
      </c>
      <c r="C16" t="inlineStr">
        <is>
          <t>Bertelsmann BTI</t>
        </is>
      </c>
      <c r="D16" t="inlineStr">
        <is>
          <t>Lower</t>
        </is>
      </c>
      <c r="E16" t="n">
        <v>1</v>
      </c>
      <c r="F16" t="n">
        <v>10</v>
      </c>
      <c r="G16" t="inlineStr"/>
      <c r="H16" t="inlineStr"/>
      <c r="I16">
        <f>MIN(MAX(IF(D16="Higher",(G16-E16)/(F16-E16),(F16-G16)/(F16-E16)),0),1)</f>
        <v/>
      </c>
      <c r="J16">
        <f>MIN(MAX(0.5 + 0.5*IF(D16="Higher",(G16-H16)/(F16-E16),-1*(G16-H16)/(F16-E16)),0),1)</f>
        <v/>
      </c>
      <c r="K16" t="inlineStr">
        <is>
          <t>Higher status is safer. Invert to risk.</t>
        </is>
      </c>
    </row>
    <row r="17">
      <c r="A17" t="inlineStr">
        <is>
          <t>SED</t>
        </is>
      </c>
      <c r="B17" t="inlineStr">
        <is>
          <t>WGI Government Effectiveness -2.5 to +2.5</t>
        </is>
      </c>
      <c r="C17" t="inlineStr">
        <is>
          <t>World Bank WGI</t>
        </is>
      </c>
      <c r="D17" t="inlineStr">
        <is>
          <t>Lower</t>
        </is>
      </c>
      <c r="E17" t="n">
        <v>-2.5</v>
      </c>
      <c r="F17" t="n">
        <v>2.5</v>
      </c>
      <c r="G17" t="inlineStr"/>
      <c r="H17" t="inlineStr"/>
      <c r="I17">
        <f>MIN(MAX(IF(D17="Higher",(G17-E17)/(F17-E17),(F17-G17)/(F17-E17)),0),1)</f>
        <v/>
      </c>
      <c r="J17">
        <f>MIN(MAX(0.5 + 0.5*IF(D17="Higher",(G17-H17)/(F17-E17),-1*(G17-H17)/(F17-E17)),0),1)</f>
        <v/>
      </c>
      <c r="K17" t="inlineStr">
        <is>
          <t>Higher effectiveness is safer. Invert to risk.</t>
        </is>
      </c>
    </row>
    <row r="18">
      <c r="A18" t="inlineStr">
        <is>
          <t>EXT</t>
        </is>
      </c>
      <c r="B18" t="inlineStr">
        <is>
          <t>FSI External Intervention 0 to 10</t>
        </is>
      </c>
      <c r="C18" t="inlineStr">
        <is>
          <t>Fund for Peace FSI</t>
        </is>
      </c>
      <c r="D18" t="inlineStr">
        <is>
          <t>Higher</t>
        </is>
      </c>
      <c r="E18" t="n">
        <v>0</v>
      </c>
      <c r="F18" t="n">
        <v>10</v>
      </c>
      <c r="G18" t="inlineStr"/>
      <c r="H18" t="inlineStr"/>
      <c r="I18">
        <f>MIN(MAX(IF(D18="Higher",(G18-E18)/(F18-E18),(F18-G18)/(F18-E18)),0),1)</f>
        <v/>
      </c>
      <c r="J18">
        <f>MIN(MAX(0.5 + 0.5*IF(D18="Higher",(G18-H18)/(F18-E18),-1*(G18-H18)/(F18-E18)),0),1)</f>
        <v/>
      </c>
      <c r="K18" t="inlineStr">
        <is>
          <t>Higher external intervention raises risk.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2025-09-03T00:18:25Z</dcterms:created>
  <dcterms:modified xmlns:dcterms="http://purl.org/dc/terms/" xmlns:xsi="http://www.w3.org/2001/XMLSchema-instance" xsi:type="dcterms:W3CDTF">2025-09-03T00:18:25Z</dcterms:modified>
</cp:coreProperties>
</file>