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71ecf029a405de/01_Duoc/0_2024/CAPSTONE_003V/FINAL/"/>
    </mc:Choice>
  </mc:AlternateContent>
  <xr:revisionPtr revIDLastSave="9" documentId="8_{608D26C7-7EF9-42BB-9D2D-6B23644B2D91}" xr6:coauthVersionLast="47" xr6:coauthVersionMax="47" xr10:uidLastSave="{872475AA-5FC3-4758-9B41-E09DE7B5B808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46" i="1" l="1"/>
  <c r="C47" i="1" s="1"/>
  <c r="C6" i="1" s="1"/>
  <c r="C33" i="1"/>
  <c r="C34" i="1" s="1"/>
  <c r="C5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<sst xmlns="http://schemas.openxmlformats.org/spreadsheetml/2006/main" count="164" uniqueCount="66">
  <si>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</si>
  <si>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</si>
  <si>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</si>
  <si>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</si>
  <si>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</si>
  <si>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</si>
  <si>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</si>
  <si>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</si>
  <si>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</si>
  <si>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</si>
  <si>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</si>
  <si>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</si>
  <si>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</si>
  <si>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</si>
  <si>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</si>
  <si>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</si>
  <si>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</si>
  <si>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</si>
  <si>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</si>
  <si>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</si>
  <si>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</si>
  <si>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</si>
  <si>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</si>
  <si>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</si>
  <si>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</si>
  <si>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</si>
  <si>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</si>
  <si>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</si>
  <si>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</si>
  <si>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</si>
  <si>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</si>
  <si>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</si>
  <si>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</si>
  <si>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</si>
  <si>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</si>
  <si>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</si>
  <si>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</si>
  <si>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</si>
  <si>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</si>
  <si>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</si>
  <si>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</si>
  <si>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</si>
  <si>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</si>
  <si>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</si>
  <si>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</si>
  <si>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</si>
  <si>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</si>
  <si>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</si>
  <si>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</si>
  <si>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</si>
  <si>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</si>
  <si>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</si>
  <si>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</si>
  <si>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</si>
  <si>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</si>
  <si>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</si>
  <si>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</si>
  <si>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</si>
  <si>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</si>
  <si>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</si>
  <si>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</si>
  <si>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</si>
  <si>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</si>
  <si>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FLORES RODRIGUEZ JOAQUIN IGNACIO</t>
  </si>
  <si>
    <t>NUÑEZ VELOZO MICHAEL ANDRES</t>
  </si>
  <si>
    <t>QUIÑONES VARELA MATIAS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</si>
</sst>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B10" sqref="B10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63</v>
      </c>
      <c r="C4" s="31">
        <f>C21</f>
        <v>7</v>
      </c>
      <c r="D4" s="37">
        <f>C60</f>
        <v>5.8</v>
      </c>
      <c r="E4" s="36">
        <f>C4*C$2+D4*D$2</f>
        <v>6.64</v>
      </c>
    </row>
    <row r="5" spans="1:11" ht="14.4" x14ac:dyDescent="0.3">
      <c r="A5" s="3">
        <v>2</v>
      </c>
      <c r="B5" s="16" t="s">
        <v>64</v>
      </c>
      <c r="C5" s="31">
        <f>C34</f>
        <v>7</v>
      </c>
      <c r="D5" s="37">
        <f>C73</f>
        <v>5.8</v>
      </c>
      <c r="E5" s="36">
        <f t="shared" ref="E5:E6" si="0">C5*C$2+D5*D$2</f>
        <v>6.64</v>
      </c>
    </row>
    <row r="6" spans="1:11" ht="14.4" x14ac:dyDescent="0.3">
      <c r="A6" s="3">
        <v>3</v>
      </c>
      <c r="B6" s="16" t="s">
        <v>65</v>
      </c>
      <c r="C6" s="31">
        <f>C47</f>
        <v>7</v>
      </c>
      <c r="D6" s="37">
        <f>C86</f>
        <v>5.8</v>
      </c>
      <c r="E6" s="36">
        <f t="shared" si="0"/>
        <v>6.64</v>
      </c>
    </row>
    <row r="11" spans="1:11" ht="18" outlineLevel="1" x14ac:dyDescent="0.3">
      <c r="A11" s="39" t="s">
        <v>4</v>
      </c>
      <c r="B11" s="11" t="str">
        <f>B4</f>
        <v>FLORES RODRIGUEZ JOAQUIN IGNACIO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39" t="s">
        <v>4</v>
      </c>
      <c r="B24" s="11" t="str">
        <f>B5</f>
        <v>NUÑEZ VELOZO MICHAEL ANDRES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5">
      <c r="A33" s="40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39" t="s">
        <v>4</v>
      </c>
      <c r="B37" s="11" t="str">
        <f>B6</f>
        <v>QUIÑONES VARELA MATIAS ALEJANDRO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8" t="s">
        <v>14</v>
      </c>
      <c r="B50" s="11" t="str">
        <f>B4</f>
        <v>FLORES RODRIGUEZ JOAQUIN IGNACIO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9</v>
      </c>
      <c r="D52" s="12" t="str">
        <f t="shared" ref="D52:D56" si="17">IF($C52=CL,"X","")</f>
        <v/>
      </c>
      <c r="E52" s="12" t="str">
        <f>IF(D52="X",100*0.15,"")</f>
        <v/>
      </c>
      <c r="F52" s="12" t="str">
        <f t="shared" ref="F52:F56" si="18">IF($C52=L,"X","")</f>
        <v>X</v>
      </c>
      <c r="G52" s="12">
        <f>IF(F52="X",60*0.15,"")</f>
        <v>9</v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9</v>
      </c>
      <c r="D53" s="12" t="str">
        <f t="shared" si="17"/>
        <v/>
      </c>
      <c r="E53" s="12" t="str">
        <f>IF(D53="X",100*0.25,"")</f>
        <v/>
      </c>
      <c r="F53" s="12" t="str">
        <f t="shared" si="18"/>
        <v>X</v>
      </c>
      <c r="G53" s="12">
        <f>IF(F53="X",60*0.25,"")</f>
        <v>15</v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0"/>
      <c r="B59" s="18" t="s">
        <v>12</v>
      </c>
      <c r="C59" s="22">
        <f>E59+G59+I59+K59</f>
        <v>84</v>
      </c>
      <c r="D59" s="13"/>
      <c r="E59" s="13">
        <f>SUM(E52:E58)</f>
        <v>60</v>
      </c>
      <c r="F59" s="13"/>
      <c r="G59" s="13">
        <f>SUM(G52:G58)</f>
        <v>24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5.8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8" t="s">
        <v>15</v>
      </c>
      <c r="B63" s="11" t="str">
        <f>B5</f>
        <v>NUÑEZ VELOZO MICHAEL ANDRES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9</v>
      </c>
      <c r="D65" s="12" t="str">
        <f t="shared" ref="D65:D69" si="22">IF($C65=CL,"X","")</f>
        <v/>
      </c>
      <c r="E65" s="12" t="str">
        <f>IF(D65="X",100*0.15,"")</f>
        <v/>
      </c>
      <c r="F65" s="12" t="str">
        <f t="shared" ref="F65:F69" si="23">IF($C65=L,"X","")</f>
        <v>X</v>
      </c>
      <c r="G65" s="12">
        <f>IF(F65="X",60*0.15,"")</f>
        <v>9</v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9</v>
      </c>
      <c r="D66" s="12" t="str">
        <f t="shared" si="22"/>
        <v/>
      </c>
      <c r="E66" s="12" t="str">
        <f>IF(D66="X",100*0.25,"")</f>
        <v/>
      </c>
      <c r="F66" s="12" t="str">
        <f t="shared" si="23"/>
        <v>X</v>
      </c>
      <c r="G66" s="12">
        <f>IF(F66="X",60*0.25,"")</f>
        <v>15</v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0"/>
      <c r="B72" s="18" t="s">
        <v>12</v>
      </c>
      <c r="C72" s="22">
        <f>E72+G72+I72+K72</f>
        <v>84</v>
      </c>
      <c r="D72" s="13"/>
      <c r="E72" s="13">
        <f>SUM(E65:E71)</f>
        <v>60</v>
      </c>
      <c r="F72" s="13"/>
      <c r="G72" s="13">
        <f>SUM(G65:G71)</f>
        <v>24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5.8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8" t="s">
        <v>16</v>
      </c>
      <c r="B76" s="11" t="str">
        <f>B6</f>
        <v>QUIÑONES VARELA MATIAS ALEJANDRO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9</v>
      </c>
      <c r="D78" s="12" t="str">
        <f t="shared" ref="D78:D82" si="27">IF($C78=CL,"X","")</f>
        <v/>
      </c>
      <c r="E78" s="12" t="str">
        <f>IF(D78="X",100*0.15,"")</f>
        <v/>
      </c>
      <c r="F78" s="12" t="str">
        <f t="shared" ref="F78:F82" si="28">IF($C78=L,"X","")</f>
        <v>X</v>
      </c>
      <c r="G78" s="12">
        <f>IF(F78="X",60*0.15,"")</f>
        <v>9</v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9</v>
      </c>
      <c r="D79" s="12" t="str">
        <f t="shared" si="27"/>
        <v/>
      </c>
      <c r="E79" s="12" t="str">
        <f>IF(D79="X",100*0.25,"")</f>
        <v/>
      </c>
      <c r="F79" s="12" t="str">
        <f t="shared" si="28"/>
        <v>X</v>
      </c>
      <c r="G79" s="12">
        <f>IF(F79="X",60*0.25,"")</f>
        <v>15</v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0"/>
      <c r="B85" s="18" t="s">
        <v>12</v>
      </c>
      <c r="C85" s="22">
        <f>E85+G85+I85+K85</f>
        <v>84</v>
      </c>
      <c r="D85" s="13"/>
      <c r="E85" s="13">
        <f>SUM(E78:E84)</f>
        <v>60</v>
      </c>
      <c r="F85" s="13"/>
      <c r="G85" s="13">
        <f>SUM(G78:G84)</f>
        <v>24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5.8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C52:C58 C26:C32 C65:C71 C39:C45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Alejandro Sepúlveda Montero</cp:lastModifiedBy>
  <cp:revision/>
  <dcterms:created xsi:type="dcterms:W3CDTF">2023-08-07T04:08:01Z</dcterms:created>
  <dcterms:modified xsi:type="dcterms:W3CDTF">2024-12-12T14:36:34Z</dcterms:modified>
  <cp:category/>
  <cp:contentStatus/>
</cp:coreProperties>
</file>