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uhdn\OneDrive\Desktop\UTM Semester 2\System Analysis and Design\Project\"/>
    </mc:Choice>
  </mc:AlternateContent>
  <xr:revisionPtr revIDLastSave="0" documentId="8_{EBD91057-748D-448B-A07F-CD5BAA6478FA}" xr6:coauthVersionLast="47" xr6:coauthVersionMax="47" xr10:uidLastSave="{00000000-0000-0000-0000-000000000000}"/>
  <bookViews>
    <workbookView xWindow="-108" yWindow="-108" windowWidth="23256" windowHeight="12456" xr2:uid="{2F84C9AE-0D4E-4613-AC71-9A45C4BD4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H33" i="1"/>
  <c r="F33" i="1"/>
  <c r="G33" i="1"/>
  <c r="E33" i="1"/>
  <c r="E25" i="1"/>
  <c r="E24" i="1"/>
  <c r="F24" i="1" s="1"/>
  <c r="E28" i="1"/>
  <c r="E29" i="1" s="1"/>
  <c r="F27" i="1"/>
  <c r="D27" i="1"/>
  <c r="E22" i="1"/>
  <c r="E23" i="1" s="1"/>
  <c r="E30" i="1" s="1"/>
  <c r="D17" i="1"/>
  <c r="D18" i="1" s="1"/>
  <c r="D16" i="1"/>
  <c r="E15" i="1"/>
  <c r="F15" i="1" s="1"/>
  <c r="G15" i="1" s="1"/>
  <c r="H15" i="1" s="1"/>
  <c r="F14" i="1"/>
  <c r="G14" i="1"/>
  <c r="H14" i="1" s="1"/>
  <c r="E14" i="1"/>
  <c r="E13" i="1"/>
  <c r="F13" i="1" s="1"/>
  <c r="E26" i="1"/>
  <c r="E27" i="1" s="1"/>
  <c r="F26" i="1"/>
  <c r="G26" i="1" s="1"/>
  <c r="C10" i="1"/>
  <c r="D29" i="1"/>
  <c r="D25" i="1"/>
  <c r="D30" i="1" s="1"/>
  <c r="D31" i="1" s="1"/>
  <c r="D23" i="1"/>
  <c r="D33" i="1" l="1"/>
  <c r="E31" i="1"/>
  <c r="H26" i="1"/>
  <c r="H27" i="1" s="1"/>
  <c r="G27" i="1"/>
  <c r="F25" i="1"/>
  <c r="G24" i="1"/>
  <c r="G13" i="1"/>
  <c r="F16" i="1"/>
  <c r="F17" i="1" s="1"/>
  <c r="E16" i="1"/>
  <c r="E17" i="1" s="1"/>
  <c r="E18" i="1" s="1"/>
  <c r="F22" i="1"/>
  <c r="F28" i="1"/>
  <c r="H24" i="1" l="1"/>
  <c r="H25" i="1" s="1"/>
  <c r="G25" i="1"/>
  <c r="F18" i="1"/>
  <c r="G28" i="1"/>
  <c r="F29" i="1"/>
  <c r="G22" i="1"/>
  <c r="F23" i="1"/>
  <c r="F30" i="1" s="1"/>
  <c r="F31" i="1" s="1"/>
  <c r="H13" i="1"/>
  <c r="H16" i="1" s="1"/>
  <c r="H17" i="1" s="1"/>
  <c r="G16" i="1"/>
  <c r="G17" i="1" s="1"/>
  <c r="H22" i="1" l="1"/>
  <c r="H23" i="1" s="1"/>
  <c r="G23" i="1"/>
  <c r="G29" i="1"/>
  <c r="H28" i="1"/>
  <c r="H29" i="1" s="1"/>
  <c r="G18" i="1"/>
  <c r="H30" i="1"/>
  <c r="H18" i="1" l="1"/>
  <c r="G30" i="1"/>
  <c r="G31" i="1" s="1"/>
  <c r="H31" i="1" s="1"/>
</calcChain>
</file>

<file path=xl/sharedStrings.xml><?xml version="1.0" encoding="utf-8"?>
<sst xmlns="http://schemas.openxmlformats.org/spreadsheetml/2006/main" count="56" uniqueCount="36">
  <si>
    <t>COSTS</t>
  </si>
  <si>
    <t>Development Cost  (One-time)</t>
  </si>
  <si>
    <t>Hardware</t>
  </si>
  <si>
    <t>Software</t>
  </si>
  <si>
    <t>Consultant</t>
  </si>
  <si>
    <t>Training</t>
  </si>
  <si>
    <t>Year 0</t>
  </si>
  <si>
    <t>Total (Development Cost)</t>
  </si>
  <si>
    <t xml:space="preserve">Production Cost </t>
  </si>
  <si>
    <t>IS Support</t>
  </si>
  <si>
    <t>Maintenance</t>
  </si>
  <si>
    <t>Year 1</t>
  </si>
  <si>
    <t>Year 2</t>
  </si>
  <si>
    <t>Year 3</t>
  </si>
  <si>
    <t>Year 4</t>
  </si>
  <si>
    <t>Annual Production Costs</t>
  </si>
  <si>
    <t>(PRESENT VALUE)</t>
  </si>
  <si>
    <t>ACCUMULATED COSTS</t>
  </si>
  <si>
    <t>BENEFITS</t>
  </si>
  <si>
    <t xml:space="preserve">ACCUMULATED BENEFITS </t>
  </si>
  <si>
    <t>GAIN OR LOSS</t>
  </si>
  <si>
    <t>PROFITABLE INDEX</t>
  </si>
  <si>
    <t>Updates</t>
  </si>
  <si>
    <t>Improved Customer Service</t>
  </si>
  <si>
    <t>Increase Productivity</t>
  </si>
  <si>
    <t>Improved Risk Management</t>
  </si>
  <si>
    <t>Inventory Management</t>
  </si>
  <si>
    <t>Present Value  (Improved Customer Service)</t>
  </si>
  <si>
    <t>Present Value (Increase Productivity)</t>
  </si>
  <si>
    <t>Present Value (Improved Risk Management)</t>
  </si>
  <si>
    <t>Present Value (Inventory Management)</t>
  </si>
  <si>
    <t>Year 5</t>
  </si>
  <si>
    <t>TOTAL BENEFITS (PRESENT VALUE)</t>
  </si>
  <si>
    <t>Annual change in Cost</t>
  </si>
  <si>
    <t>Annual increase in benefits</t>
  </si>
  <si>
    <t xml:space="preserve">Assumption: Discount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</si>
</sst>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5" xfId="0" applyBorder="1"/>
    <xf numFmtId="0" fontId="1" fillId="2" borderId="7" xfId="0" applyFont="1" applyFill="1" applyBorder="1" applyAlignment="1">
      <alignment horizontal="right"/>
    </xf>
    <xf numFmtId="1" fontId="0" fillId="0" borderId="6" xfId="0" applyNumberFormat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left"/>
    </xf>
    <xf numFmtId="1" fontId="1" fillId="4" borderId="6" xfId="0" applyNumberFormat="1" applyFont="1" applyFill="1" applyBorder="1" applyAlignment="1">
      <alignment horizontal="center"/>
    </xf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4" borderId="0" xfId="0" applyFont="1" applyFill="1"/>
    <xf numFmtId="0" fontId="0" fillId="0" borderId="2" xfId="0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 applyAlignment="1">
      <alignment horizontal="center"/>
    </xf>
    <xf numFmtId="0" fontId="0" fillId="0" borderId="12" xfId="0" applyBorder="1"/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1" fillId="3" borderId="16" xfId="0" applyFont="1" applyFill="1" applyBorder="1" applyAlignment="1">
      <alignment horizontal="right"/>
    </xf>
    <xf numFmtId="0" fontId="1" fillId="3" borderId="17" xfId="0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3" xfId="0" applyBorder="1"/>
    <xf numFmtId="9" fontId="0" fillId="0" borderId="18" xfId="0" applyNumberFormat="1" applyBorder="1"/>
    <xf numFmtId="9" fontId="0" fillId="0" borderId="19" xfId="0" applyNumberFormat="1" applyBorder="1"/>
    <xf numFmtId="9" fontId="0" fillId="0" borderId="24" xfId="0" applyNumberFormat="1" applyBorder="1"/>
    <xf numFmtId="0" fontId="0" fillId="0" borderId="0" xfId="0" applyBorder="1"/>
    <xf numFmtId="9" fontId="0" fillId="0" borderId="0" xfId="0" applyNumberFormat="1" applyBorder="1"/>
    <xf numFmtId="0" fontId="1" fillId="0" borderId="0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10EC-1446-4928-9AE8-80968925A1C9}">
  <dimension ref="B3:S35"/>
  <sheetViews>
    <sheetView tabSelected="1" topLeftCell="C1" zoomScale="81" zoomScaleNormal="81" workbookViewId="0">
      <selection activeCell="P15" sqref="P15"/>
    </sheetView>
  </sheetViews>
  <sheetFormatPr defaultRowHeight="14.4" x14ac:dyDescent="0.3"/>
  <cols>
    <col min="2" max="2" width="36.44140625" bestFit="1" customWidth="1"/>
    <col min="3" max="5" width="8.88671875" style="2"/>
    <col min="6" max="6" width="11.6640625" style="2" customWidth="1"/>
    <col min="7" max="8" width="8.88671875" style="2"/>
    <col min="10" max="10" width="26.5546875" bestFit="1" customWidth="1"/>
    <col min="13" max="13" width="24.21875" bestFit="1" customWidth="1"/>
    <col min="14" max="14" width="17.109375" bestFit="1" customWidth="1"/>
    <col min="15" max="15" width="14.6640625" bestFit="1" customWidth="1"/>
    <col min="19" max="19" width="10.33203125" bestFit="1" customWidth="1"/>
  </cols>
  <sheetData>
    <row r="3" spans="2:16" ht="15" thickBot="1" x14ac:dyDescent="0.35"/>
    <row r="4" spans="2:16" ht="15" thickBot="1" x14ac:dyDescent="0.35">
      <c r="B4" s="16" t="s">
        <v>0</v>
      </c>
      <c r="C4" s="19" t="s">
        <v>6</v>
      </c>
      <c r="D4" s="18" t="s">
        <v>11</v>
      </c>
      <c r="E4" s="19" t="s">
        <v>12</v>
      </c>
      <c r="F4" s="19" t="s">
        <v>13</v>
      </c>
      <c r="G4" s="19" t="s">
        <v>14</v>
      </c>
      <c r="H4" s="20" t="s">
        <v>31</v>
      </c>
      <c r="J4" s="53" t="s">
        <v>1</v>
      </c>
      <c r="K4" s="54"/>
      <c r="M4" s="59" t="s">
        <v>8</v>
      </c>
      <c r="N4" s="60"/>
    </row>
    <row r="5" spans="2:16" x14ac:dyDescent="0.3">
      <c r="B5" s="8" t="s">
        <v>1</v>
      </c>
      <c r="C5" s="32"/>
      <c r="D5" s="32"/>
      <c r="E5" s="32"/>
      <c r="F5" s="32"/>
      <c r="G5" s="32"/>
      <c r="H5" s="9"/>
      <c r="J5" s="58" t="s">
        <v>2</v>
      </c>
      <c r="K5" s="55">
        <v>70000</v>
      </c>
      <c r="M5" s="45" t="s">
        <v>22</v>
      </c>
      <c r="N5" s="56">
        <v>12000</v>
      </c>
      <c r="O5" s="52"/>
      <c r="P5" s="32"/>
    </row>
    <row r="6" spans="2:16" x14ac:dyDescent="0.3">
      <c r="B6" s="10" t="s">
        <v>2</v>
      </c>
      <c r="C6" s="32">
        <v>70000</v>
      </c>
      <c r="D6" s="39"/>
      <c r="E6" s="32"/>
      <c r="F6" s="32"/>
      <c r="G6" s="32"/>
      <c r="H6" s="9"/>
      <c r="J6" s="45" t="s">
        <v>3</v>
      </c>
      <c r="K6" s="56">
        <v>75000</v>
      </c>
      <c r="M6" s="45" t="s">
        <v>9</v>
      </c>
      <c r="N6" s="56">
        <v>25000</v>
      </c>
      <c r="O6" s="50"/>
      <c r="P6" s="32"/>
    </row>
    <row r="7" spans="2:16" x14ac:dyDescent="0.3">
      <c r="B7" s="10" t="s">
        <v>3</v>
      </c>
      <c r="C7" s="32">
        <v>75000</v>
      </c>
      <c r="D7" s="39"/>
      <c r="E7" s="32"/>
      <c r="F7" s="32"/>
      <c r="G7" s="32"/>
      <c r="H7" s="9"/>
      <c r="J7" s="45" t="s">
        <v>4</v>
      </c>
      <c r="K7" s="56">
        <v>85000</v>
      </c>
      <c r="M7" s="46" t="s">
        <v>10</v>
      </c>
      <c r="N7" s="57">
        <v>16000</v>
      </c>
      <c r="O7" s="50"/>
      <c r="P7" s="32"/>
    </row>
    <row r="8" spans="2:16" x14ac:dyDescent="0.3">
      <c r="B8" s="10" t="s">
        <v>4</v>
      </c>
      <c r="C8" s="32">
        <v>85000</v>
      </c>
      <c r="D8" s="39"/>
      <c r="E8" s="32"/>
      <c r="F8" s="32"/>
      <c r="G8" s="32"/>
      <c r="H8" s="9"/>
      <c r="J8" s="46" t="s">
        <v>5</v>
      </c>
      <c r="K8" s="57">
        <v>50000</v>
      </c>
      <c r="O8" s="50"/>
      <c r="P8" s="32"/>
    </row>
    <row r="9" spans="2:16" x14ac:dyDescent="0.3">
      <c r="B9" s="10" t="s">
        <v>5</v>
      </c>
      <c r="C9" s="32">
        <v>50000</v>
      </c>
      <c r="D9" s="39"/>
      <c r="E9" s="32"/>
      <c r="F9" s="32"/>
      <c r="G9" s="32"/>
      <c r="H9" s="9"/>
    </row>
    <row r="10" spans="2:16" x14ac:dyDescent="0.3">
      <c r="B10" s="11" t="s">
        <v>7</v>
      </c>
      <c r="C10" s="34">
        <f>C6+C7+C8+C9</f>
        <v>280000</v>
      </c>
      <c r="D10" s="35"/>
      <c r="E10" s="32"/>
      <c r="F10" s="32"/>
      <c r="G10" s="32"/>
      <c r="H10" s="9"/>
    </row>
    <row r="11" spans="2:16" x14ac:dyDescent="0.3">
      <c r="B11" s="10"/>
      <c r="C11" s="32"/>
      <c r="D11" s="32"/>
      <c r="E11" s="32"/>
      <c r="F11" s="32"/>
      <c r="G11" s="32"/>
      <c r="H11" s="9"/>
    </row>
    <row r="12" spans="2:16" x14ac:dyDescent="0.3">
      <c r="B12" s="8" t="s">
        <v>8</v>
      </c>
      <c r="C12" s="32"/>
      <c r="D12" s="32"/>
      <c r="E12" s="32"/>
      <c r="F12" s="32"/>
      <c r="G12" s="32"/>
      <c r="H12" s="9"/>
      <c r="J12" s="59" t="s">
        <v>18</v>
      </c>
      <c r="K12" s="60"/>
      <c r="M12" s="44" t="s">
        <v>35</v>
      </c>
      <c r="N12" s="47">
        <v>0.25</v>
      </c>
      <c r="O12" s="50"/>
    </row>
    <row r="13" spans="2:16" x14ac:dyDescent="0.3">
      <c r="B13" s="10" t="s">
        <v>22</v>
      </c>
      <c r="C13" s="32"/>
      <c r="D13" s="32">
        <v>12000</v>
      </c>
      <c r="E13" s="33">
        <f>D13+(D13*0.07)</f>
        <v>12840</v>
      </c>
      <c r="F13" s="33">
        <f>E13+(E13*0.07)</f>
        <v>13738.8</v>
      </c>
      <c r="G13" s="33">
        <f>F13+(F13*0.07)</f>
        <v>14700.516</v>
      </c>
      <c r="H13" s="12">
        <f>G13+(G13*0.07)</f>
        <v>15729.55212</v>
      </c>
      <c r="J13" s="45" t="s">
        <v>23</v>
      </c>
      <c r="K13" s="56">
        <v>60000</v>
      </c>
      <c r="M13" s="45" t="s">
        <v>33</v>
      </c>
      <c r="N13" s="48">
        <v>7.0000000000000007E-2</v>
      </c>
      <c r="O13" s="32"/>
    </row>
    <row r="14" spans="2:16" x14ac:dyDescent="0.3">
      <c r="B14" s="10" t="s">
        <v>9</v>
      </c>
      <c r="C14" s="32"/>
      <c r="D14" s="32">
        <v>25000</v>
      </c>
      <c r="E14" s="33">
        <f>D14+(D14*0.07)</f>
        <v>26750</v>
      </c>
      <c r="F14" s="33">
        <f>E14+(E14*0.07)</f>
        <v>28622.5</v>
      </c>
      <c r="G14" s="33">
        <f t="shared" ref="F14:H14" si="0">F14+(F14*0.07)</f>
        <v>30626.075000000001</v>
      </c>
      <c r="H14" s="12">
        <f t="shared" si="0"/>
        <v>32769.900249999999</v>
      </c>
      <c r="J14" s="45" t="s">
        <v>24</v>
      </c>
      <c r="K14" s="56">
        <v>120000</v>
      </c>
      <c r="M14" s="46" t="s">
        <v>34</v>
      </c>
      <c r="N14" s="49">
        <v>0.2</v>
      </c>
      <c r="O14" s="32"/>
    </row>
    <row r="15" spans="2:16" x14ac:dyDescent="0.3">
      <c r="B15" s="10" t="s">
        <v>10</v>
      </c>
      <c r="C15" s="32"/>
      <c r="D15" s="32">
        <v>16000</v>
      </c>
      <c r="E15" s="33">
        <f>D15+(D15*0.07)</f>
        <v>17120</v>
      </c>
      <c r="F15" s="33">
        <f>E15+(E15*0.07)</f>
        <v>18318.400000000001</v>
      </c>
      <c r="G15" s="33">
        <f>F15+(F15*0.07)</f>
        <v>19600.688000000002</v>
      </c>
      <c r="H15" s="12">
        <f>G15+(G15*0.07)</f>
        <v>20972.73616</v>
      </c>
      <c r="J15" s="45" t="s">
        <v>25</v>
      </c>
      <c r="K15" s="56">
        <v>30000</v>
      </c>
      <c r="N15" s="50"/>
      <c r="O15" s="32"/>
    </row>
    <row r="16" spans="2:16" x14ac:dyDescent="0.3">
      <c r="B16" s="37" t="s">
        <v>15</v>
      </c>
      <c r="C16" s="38"/>
      <c r="D16" s="36">
        <f>D13+D14+D15</f>
        <v>53000</v>
      </c>
      <c r="E16" s="5">
        <f>E13+E14+E15</f>
        <v>56710</v>
      </c>
      <c r="F16" s="5">
        <f>F13+F14+F15</f>
        <v>60679.700000000004</v>
      </c>
      <c r="G16" s="5">
        <f>G13+G14+G15</f>
        <v>64927.279000000002</v>
      </c>
      <c r="H16" s="13">
        <f>H13+H14+H15</f>
        <v>69472.188529999999</v>
      </c>
      <c r="J16" s="46" t="s">
        <v>26</v>
      </c>
      <c r="K16" s="57">
        <v>25000</v>
      </c>
      <c r="N16" s="50"/>
      <c r="O16" s="32"/>
    </row>
    <row r="17" spans="2:19" ht="15" thickBot="1" x14ac:dyDescent="0.35">
      <c r="B17" s="14" t="s">
        <v>16</v>
      </c>
      <c r="C17" s="40"/>
      <c r="D17" s="41">
        <f>D16*(1/(1+0.25)^1)</f>
        <v>42400</v>
      </c>
      <c r="E17" s="41">
        <f>E16*(1/(1+0.25)^2)</f>
        <v>36294.400000000001</v>
      </c>
      <c r="F17" s="42">
        <f>F16*(1/(1+0.25)^3)</f>
        <v>31068.006400000002</v>
      </c>
      <c r="G17" s="42">
        <f>G16*(1/(1+0.25)^4)</f>
        <v>26594.213478400001</v>
      </c>
      <c r="H17" s="15">
        <f>H16*(1/(1+0.25)^5)</f>
        <v>22764.6467375104</v>
      </c>
      <c r="N17" s="50"/>
      <c r="O17" s="32"/>
    </row>
    <row r="18" spans="2:19" ht="15" thickBot="1" x14ac:dyDescent="0.35">
      <c r="B18" s="16" t="s">
        <v>17</v>
      </c>
      <c r="C18" s="19"/>
      <c r="D18" s="19">
        <f>C10+D17</f>
        <v>322400</v>
      </c>
      <c r="E18" s="19">
        <f>D18+E17</f>
        <v>358694.40000000002</v>
      </c>
      <c r="F18" s="30">
        <f>E18+F17</f>
        <v>389762.40640000004</v>
      </c>
      <c r="G18" s="30">
        <f>F18+G17</f>
        <v>416356.61987840006</v>
      </c>
      <c r="H18" s="31">
        <f>G18+H17</f>
        <v>439121.26661591046</v>
      </c>
      <c r="N18" s="50"/>
      <c r="O18" s="32"/>
    </row>
    <row r="19" spans="2:19" x14ac:dyDescent="0.3">
      <c r="N19" s="50"/>
      <c r="O19" s="32"/>
    </row>
    <row r="20" spans="2:19" ht="15" thickBot="1" x14ac:dyDescent="0.35">
      <c r="N20" s="50"/>
    </row>
    <row r="21" spans="2:19" ht="15" thickBot="1" x14ac:dyDescent="0.35">
      <c r="B21" s="16" t="s">
        <v>18</v>
      </c>
      <c r="C21" s="19" t="s">
        <v>6</v>
      </c>
      <c r="D21" s="18" t="s">
        <v>11</v>
      </c>
      <c r="E21" s="19" t="s">
        <v>12</v>
      </c>
      <c r="F21" s="19" t="s">
        <v>13</v>
      </c>
      <c r="G21" s="19" t="s">
        <v>14</v>
      </c>
      <c r="H21" s="20" t="s">
        <v>31</v>
      </c>
    </row>
    <row r="22" spans="2:19" x14ac:dyDescent="0.3">
      <c r="B22" s="22" t="s">
        <v>23</v>
      </c>
      <c r="C22" s="7"/>
      <c r="D22" s="7">
        <v>60000</v>
      </c>
      <c r="E22" s="7">
        <f>D22+(D22*0.2)</f>
        <v>72000</v>
      </c>
      <c r="F22" s="7">
        <f>(E22*0.2) +E22</f>
        <v>86400</v>
      </c>
      <c r="G22" s="23">
        <f>F22+(F22*0.2)</f>
        <v>103680</v>
      </c>
      <c r="H22" s="24">
        <f>G22+(G22*0.2)</f>
        <v>124416</v>
      </c>
    </row>
    <row r="23" spans="2:19" x14ac:dyDescent="0.3">
      <c r="B23" s="10" t="s">
        <v>27</v>
      </c>
      <c r="C23" s="32"/>
      <c r="D23" s="32">
        <f>D22*(1/(1+0.25)^1)</f>
        <v>48000</v>
      </c>
      <c r="E23" s="32">
        <f>E22*(1/(1+0.25)^2)</f>
        <v>46080</v>
      </c>
      <c r="F23" s="32">
        <f>F22*(1/(1+0.25)^3)</f>
        <v>44236.800000000003</v>
      </c>
      <c r="G23" s="32">
        <f>G22*(1/(1+0.25)^4)</f>
        <v>42467.328000000001</v>
      </c>
      <c r="H23" s="9">
        <f>H22*(1/(1+0.25)^5)</f>
        <v>40768.634880000005</v>
      </c>
    </row>
    <row r="24" spans="2:19" x14ac:dyDescent="0.3">
      <c r="B24" s="10" t="s">
        <v>24</v>
      </c>
      <c r="C24" s="32"/>
      <c r="D24" s="32">
        <v>120000</v>
      </c>
      <c r="E24" s="32">
        <f>D24+(D24*0.2)</f>
        <v>144000</v>
      </c>
      <c r="F24" s="32">
        <f>E24+(E24*0.2)</f>
        <v>172800</v>
      </c>
      <c r="G24" s="32">
        <f>F24+(F24*0.2)</f>
        <v>207360</v>
      </c>
      <c r="H24" s="9">
        <f>G24+(G24*0.2)</f>
        <v>248832</v>
      </c>
    </row>
    <row r="25" spans="2:19" x14ac:dyDescent="0.3">
      <c r="B25" s="10" t="s">
        <v>28</v>
      </c>
      <c r="C25" s="32"/>
      <c r="D25" s="32">
        <f>D24*(1/(1+0.25)^1)</f>
        <v>96000</v>
      </c>
      <c r="E25" s="32">
        <f>E24*(1/(1+0.25)^2)</f>
        <v>92160</v>
      </c>
      <c r="F25" s="32">
        <f>F24*(1/(1+0.25)^3)</f>
        <v>88473.600000000006</v>
      </c>
      <c r="G25" s="32">
        <f>G24*(1/(1+0.25)^4)</f>
        <v>84934.656000000003</v>
      </c>
      <c r="H25" s="9">
        <f>H24*(1/(1+0.25)^5)</f>
        <v>81537.26976000001</v>
      </c>
      <c r="O25" s="61"/>
      <c r="S25" s="61"/>
    </row>
    <row r="26" spans="2:19" x14ac:dyDescent="0.3">
      <c r="B26" s="10" t="s">
        <v>25</v>
      </c>
      <c r="C26" s="32"/>
      <c r="D26" s="32">
        <v>30000</v>
      </c>
      <c r="E26" s="32">
        <f>D26+(D26*0.2)</f>
        <v>36000</v>
      </c>
      <c r="F26" s="32">
        <f>E26+(E26*0.2)</f>
        <v>43200</v>
      </c>
      <c r="G26" s="32">
        <f>F26+(F26*0.2)</f>
        <v>51840</v>
      </c>
      <c r="H26" s="9">
        <f>G26+(G26*0.2)</f>
        <v>62208</v>
      </c>
      <c r="O26" s="61"/>
      <c r="S26" s="61"/>
    </row>
    <row r="27" spans="2:19" x14ac:dyDescent="0.3">
      <c r="B27" s="10" t="s">
        <v>29</v>
      </c>
      <c r="C27" s="32"/>
      <c r="D27" s="32">
        <f>D26*(1/(1+0.25)^1)</f>
        <v>24000</v>
      </c>
      <c r="E27" s="32">
        <f>E26*(1/(1+0.25)^2)</f>
        <v>23040</v>
      </c>
      <c r="F27" s="32">
        <f>F26*(1/(1+0.25)^3)</f>
        <v>22118.400000000001</v>
      </c>
      <c r="G27" s="32">
        <f>G26*(1/(1+0.25)^4)</f>
        <v>21233.664000000001</v>
      </c>
      <c r="H27" s="9">
        <f>H26*(1/(1+0.25)^5)</f>
        <v>20384.317440000003</v>
      </c>
      <c r="O27" s="61"/>
      <c r="Q27" s="50"/>
      <c r="R27" s="51"/>
      <c r="S27" s="61"/>
    </row>
    <row r="28" spans="2:19" x14ac:dyDescent="0.3">
      <c r="B28" s="10" t="s">
        <v>26</v>
      </c>
      <c r="C28" s="32"/>
      <c r="D28" s="32">
        <v>25000</v>
      </c>
      <c r="E28" s="32">
        <f>D28+(D28*0.2)</f>
        <v>30000</v>
      </c>
      <c r="F28" s="32">
        <f>E28+(E28*0.2)</f>
        <v>36000</v>
      </c>
      <c r="G28" s="32">
        <f>F28+(F28*0.2)</f>
        <v>43200</v>
      </c>
      <c r="H28" s="9">
        <f>G28+(G28*0.2)</f>
        <v>51840</v>
      </c>
      <c r="O28" s="61"/>
      <c r="Q28" s="50"/>
      <c r="R28" s="51"/>
      <c r="S28" s="61"/>
    </row>
    <row r="29" spans="2:19" x14ac:dyDescent="0.3">
      <c r="B29" s="10" t="s">
        <v>30</v>
      </c>
      <c r="C29" s="32"/>
      <c r="D29" s="32">
        <f>D28*(1/(1+0.25)^1)</f>
        <v>20000</v>
      </c>
      <c r="E29" s="32">
        <f>E28*(1/(1+0.25)^2)</f>
        <v>19200</v>
      </c>
      <c r="F29" s="32">
        <f>F28*(1/(1+0.25)^3)</f>
        <v>18432</v>
      </c>
      <c r="G29" s="32">
        <f>G28*(1/(1+0.25)^4)</f>
        <v>17694.72</v>
      </c>
      <c r="H29" s="9">
        <f>H28*(1/(1+0.25)^5)</f>
        <v>16986.931200000003</v>
      </c>
      <c r="O29" s="61"/>
      <c r="Q29" s="50"/>
      <c r="R29" s="51"/>
      <c r="S29" s="61"/>
    </row>
    <row r="30" spans="2:19" s="1" customFormat="1" ht="15" thickBot="1" x14ac:dyDescent="0.35">
      <c r="B30" s="25" t="s">
        <v>32</v>
      </c>
      <c r="C30" s="26"/>
      <c r="D30" s="26">
        <f>D23+D25+D27+D29</f>
        <v>188000</v>
      </c>
      <c r="E30" s="26">
        <f>E23+E25+E27+E29</f>
        <v>180480</v>
      </c>
      <c r="F30" s="26">
        <f>F23+F25+F27+F29</f>
        <v>173260.80000000002</v>
      </c>
      <c r="G30" s="26">
        <f>G23+G25+G27+G29</f>
        <v>166330.36799999999</v>
      </c>
      <c r="H30" s="43">
        <f>H23+H25+H27+H29</f>
        <v>159677.15328000003</v>
      </c>
      <c r="O30" s="62"/>
      <c r="S30" s="62"/>
    </row>
    <row r="31" spans="2:19" ht="15" thickBot="1" x14ac:dyDescent="0.35">
      <c r="B31" s="27" t="s">
        <v>19</v>
      </c>
      <c r="C31" s="17"/>
      <c r="D31" s="17">
        <f>D30</f>
        <v>188000</v>
      </c>
      <c r="E31" s="28">
        <f>D31+E30</f>
        <v>368480</v>
      </c>
      <c r="F31" s="28">
        <f>E31+F30</f>
        <v>541740.80000000005</v>
      </c>
      <c r="G31" s="28">
        <f>F31+G30</f>
        <v>708071.16800000006</v>
      </c>
      <c r="H31" s="29">
        <f>G31+H30</f>
        <v>867748.32128000003</v>
      </c>
      <c r="O31" s="62"/>
      <c r="S31" s="62"/>
    </row>
    <row r="33" spans="2:8" x14ac:dyDescent="0.3">
      <c r="B33" t="s">
        <v>20</v>
      </c>
      <c r="D33" s="2">
        <f>D31-D18</f>
        <v>-134400</v>
      </c>
      <c r="E33" s="4">
        <f>E31-E18</f>
        <v>9785.5999999999767</v>
      </c>
      <c r="F33" s="4">
        <f>F31-F18</f>
        <v>151978.39360000001</v>
      </c>
      <c r="G33" s="4">
        <f>G31-G18</f>
        <v>291714.5481216</v>
      </c>
      <c r="H33" s="4">
        <f>H31-H18</f>
        <v>428627.05466408958</v>
      </c>
    </row>
    <row r="35" spans="2:8" x14ac:dyDescent="0.3">
      <c r="B35" s="21" t="s">
        <v>21</v>
      </c>
      <c r="C35" s="3"/>
      <c r="D35" s="6">
        <f>H33/C10</f>
        <v>1.5308109095146056</v>
      </c>
    </row>
  </sheetData>
  <mergeCells count="4">
    <mergeCell ref="M4:N4"/>
    <mergeCell ref="B16:C16"/>
    <mergeCell ref="J4:K4"/>
    <mergeCell ref="J12:K12"/>
  </mergeCells>
  <pageMargins left="0.7" right="0.7" top="0.75" bottom="0.75" header="0.3" footer="0.3"/>
  <pageSetup paperSize="9" orientation="landscape" horizontalDpi="4294967293" verticalDpi="0" r:id="rId1"/>
  <ignoredErrors>
    <ignoredError sqref="F22 E23 H2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3ED147F8E9E74EAF2B3903E97169E6" ma:contentTypeVersion="6" ma:contentTypeDescription="Create a new document." ma:contentTypeScope="" ma:versionID="0f9eee3611ecc733da7b8d9dc7f6be97">
  <xsd:schema xmlns:xsd="http://www.w3.org/2001/XMLSchema" xmlns:xs="http://www.w3.org/2001/XMLSchema" xmlns:p="http://schemas.microsoft.com/office/2006/metadata/properties" xmlns:ns3="4990e93a-5bb8-496e-8ef4-bb3289efa9bb" targetNamespace="http://schemas.microsoft.com/office/2006/metadata/properties" ma:root="true" ma:fieldsID="19d47e8e7cce08bc1ed4c5e4bd25b9f1" ns3:_="">
    <xsd:import namespace="4990e93a-5bb8-496e-8ef4-bb3289efa9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90e93a-5bb8-496e-8ef4-bb3289efa9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FCB25B-5EFD-4CB3-A3F7-5BE75CB94E00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4990e93a-5bb8-496e-8ef4-bb3289efa9bb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B77F140-0A36-4511-B843-CF8578CF00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BF2A11-E639-4BCF-B00D-107DE70677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90e93a-5bb8-496e-8ef4-bb3289efa9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ROZILAWATI BINTI DOLLAH @ MD. ZAIN</dc:creator>
  <cp:lastModifiedBy>Muhd Nazmi</cp:lastModifiedBy>
  <cp:lastPrinted>2024-03-27T08:33:25Z</cp:lastPrinted>
  <dcterms:created xsi:type="dcterms:W3CDTF">2024-03-27T07:24:06Z</dcterms:created>
  <dcterms:modified xsi:type="dcterms:W3CDTF">2024-04-27T07:38:54Z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0x0101008F3ED147F8E9E74EAF2B3903E97169E6</vt:lpwstr>
  </property>
</Properties>
</file>