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<sst xmlns="http://schemas.openxmlformats.org/spreadsheetml/2006/main" count="21" uniqueCount="21">
  <si>
    <t xml:space="preserve">Measurement Details</t>
  </si>
  <si>
    <t xml:space="preserve">Weapon Name</t>
  </si>
  <si>
    <t>Nemesis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</si>
  <si>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</si>
  <si>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</si>
  <si>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</si>
  <si>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</si>
  <si>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</si>
  <si>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</si>
  <si>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</si>
  <si>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</si>
  <si>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Burst Delay (if applicable)</t>
  </si>
  <si>
    <t xml:space="preserve">Bullets per Burst (if applicable)</t>
  </si>
  <si>
    <t xml:space="preserve">Bullets Left</t>
  </si>
  <si>
    <t>Time</t>
  </si>
  <si>
    <t>Interval</t>
  </si>
  <si>
    <t>Elapsed</t>
  </si>
  <si>
    <t>Expected</t>
  </si>
  <si>
    <t xml:space="preserve">Burst Count</t>
  </si>
  <si>
    <t xml:space="preserve">Burst Delay</t>
  </si>
  <si>
    <t xml:space="preserve">Expected w/o delay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</si>
</sst>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9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164" xfId="0" applyNumberFormat="1" applyProtection="0">
      <protection hidden="0" locked="1"/>
    </xf>
    <xf fontId="0" fillId="0" borderId="0" numFmtId="4" xfId="0" applyNumberFormat="1" applyProtection="1">
      <protection hidden="0" locked="1"/>
    </xf>
    <xf fontId="0" fillId="0" borderId="0" numFmtId="0" xfId="0" applyProtection="0">
      <protection hidden="0" locked="1"/>
    </xf>
    <xf fontId="0" fillId="0" borderId="0" numFmtId="4" xfId="0" applyNumberFormat="1" applyProtection="0">
      <protection hidden="0" locked="1"/>
    </xf>
    <xf fontId="0" fillId="0" borderId="0" numFmtId="165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L33" activeCellId="0" sqref="K33:L33"/>
    </sheetView>
  </sheetViews>
  <sheetFormatPr defaultColWidth="11.53515625" defaultRowHeight="12.75"/>
  <cols>
    <col customWidth="1" min="1" max="1" style="1" width="41.57421875"/>
    <col customWidth="1" min="4" max="4" style="1" width="10.710000000000001"/>
    <col customWidth="1" min="11" max="11" width="27.28125"/>
  </cols>
  <sheetData>
    <row r="1" ht="12.800000000000001">
      <c r="A1" s="1" t="s">
        <v>0</v>
      </c>
      <c r="B1"/>
      <c r="C1"/>
      <c r="D1" s="1"/>
      <c r="E1"/>
      <c r="F1"/>
      <c r="G1"/>
      <c r="H1"/>
      <c r="K1" s="1"/>
    </row>
    <row r="2" ht="12.800000000000001">
      <c r="A2" s="1" t="s">
        <v>1</v>
      </c>
      <c r="B2" t="s">
        <v>2</v>
      </c>
      <c r="C2"/>
      <c r="D2" s="1"/>
      <c r="E2"/>
      <c r="F2"/>
      <c r="G2"/>
      <c r="H2"/>
      <c r="K2" s="1"/>
      <c r="L2" s="1"/>
    </row>
    <row r="3" ht="12.800000000000001">
      <c r="A3" s="1" t="s">
        <v>3</v>
      </c>
      <c r="B3">
        <v>32</v>
      </c>
      <c r="C3"/>
      <c r="D3" s="1"/>
      <c r="E3"/>
      <c r="F3"/>
      <c r="G3"/>
      <c r="H3"/>
      <c r="K3" s="1"/>
      <c r="L3" s="1"/>
    </row>
    <row r="4" ht="12.800000000000001">
      <c r="A4" s="1" t="s">
        <v>4</v>
      </c>
      <c r="B4" s="2">
        <v>582</v>
      </c>
      <c r="C4"/>
      <c r="D4" s="1"/>
      <c r="E4"/>
      <c r="F4"/>
      <c r="G4"/>
      <c r="H4"/>
      <c r="K4" s="1"/>
      <c r="L4" s="3"/>
    </row>
    <row r="5" ht="12.800000000000001">
      <c r="A5" s="1" t="s">
        <v>5</v>
      </c>
      <c r="B5" s="2">
        <v>18</v>
      </c>
      <c r="C5"/>
      <c r="D5" s="1"/>
      <c r="E5"/>
      <c r="F5"/>
      <c r="G5"/>
      <c r="H5"/>
      <c r="K5" s="1"/>
      <c r="L5" s="1"/>
    </row>
    <row r="6" ht="12.800000000000001">
      <c r="A6" s="1" t="s">
        <v>6</v>
      </c>
      <c r="B6">
        <v>1080</v>
      </c>
      <c r="C6"/>
      <c r="D6" s="1"/>
      <c r="E6"/>
      <c r="F6"/>
      <c r="G6"/>
      <c r="H6"/>
      <c r="K6" s="1"/>
      <c r="L6" s="1"/>
    </row>
    <row r="7" ht="12.800000000000001">
      <c r="A7" s="1" t="s">
        <v>7</v>
      </c>
      <c r="B7">
        <v>7.1239999999999997</v>
      </c>
      <c r="C7"/>
      <c r="D7" s="1"/>
      <c r="E7"/>
      <c r="F7"/>
      <c r="G7"/>
      <c r="H7"/>
      <c r="K7" s="1"/>
      <c r="L7" s="2"/>
    </row>
    <row r="8" ht="12.800000000000001">
      <c r="A8" s="1" t="s">
        <v>8</v>
      </c>
      <c r="B8" s="4">
        <f>1/($B$4/60)</f>
        <v>0.10309278350515465</v>
      </c>
      <c r="C8"/>
      <c r="D8" s="1"/>
      <c r="E8"/>
      <c r="F8"/>
      <c r="G8"/>
      <c r="H8"/>
      <c r="K8" s="1"/>
      <c r="L8" s="2"/>
    </row>
    <row r="9" ht="12.800000000000001">
      <c r="A9" s="1" t="s">
        <v>9</v>
      </c>
      <c r="B9" s="4">
        <f>1/$B$5</f>
        <v>0.055555555555555552</v>
      </c>
      <c r="C9"/>
      <c r="D9" s="1"/>
      <c r="E9"/>
      <c r="F9"/>
      <c r="G9"/>
      <c r="H9"/>
      <c r="K9" s="1"/>
      <c r="L9" s="1"/>
    </row>
    <row r="10" ht="12.800000000000001">
      <c r="A10" s="1" t="s">
        <v>10</v>
      </c>
      <c r="B10" s="4">
        <f>1/($B$6/60)</f>
        <v>0.055555555555555552</v>
      </c>
      <c r="C10"/>
      <c r="D10" s="1"/>
      <c r="E10"/>
      <c r="F10"/>
      <c r="G10"/>
      <c r="H10"/>
      <c r="K10" s="1"/>
      <c r="L10" s="2"/>
    </row>
    <row r="11" ht="12.800000000000001">
      <c r="A11" s="1" t="s">
        <v>11</v>
      </c>
      <c r="B11" s="2">
        <v>0.17999999999999999</v>
      </c>
      <c r="C11"/>
      <c r="D11" s="1"/>
      <c r="E11"/>
      <c r="F11"/>
      <c r="G11"/>
      <c r="H11"/>
      <c r="K11" s="1"/>
    </row>
    <row r="12" ht="12.75">
      <c r="A12" s="1" t="s">
        <v>12</v>
      </c>
      <c r="B12">
        <v>4</v>
      </c>
      <c r="C12"/>
      <c r="D12" s="1"/>
      <c r="E12"/>
      <c r="F12"/>
      <c r="G12"/>
      <c r="H12"/>
    </row>
    <row r="13" ht="12.800000000000001">
      <c r="A13" s="1"/>
      <c r="B13"/>
      <c r="C13"/>
      <c r="D13" s="1"/>
      <c r="E13"/>
      <c r="F13"/>
      <c r="G13"/>
      <c r="H13"/>
      <c r="K13" s="1"/>
      <c r="L13" s="1"/>
      <c r="M13" s="1"/>
      <c r="N13" s="1"/>
      <c r="O13" s="5"/>
      <c r="P13" s="1"/>
      <c r="Q13" s="1"/>
    </row>
    <row r="14" ht="12.800000000000001">
      <c r="A14" s="1" t="s">
        <v>13</v>
      </c>
      <c r="B14" t="s">
        <v>14</v>
      </c>
      <c r="C14" t="s">
        <v>15</v>
      </c>
      <c r="D14" s="1" t="s">
        <v>16</v>
      </c>
      <c r="E14" t="s">
        <v>17</v>
      </c>
      <c r="F14" t="s">
        <v>18</v>
      </c>
      <c r="G14" s="6" t="s">
        <v>19</v>
      </c>
      <c r="H14" s="7" t="s">
        <v>20</v>
      </c>
      <c r="K14" s="1"/>
      <c r="L14" s="1"/>
      <c r="N14" s="1"/>
      <c r="O14" s="7"/>
      <c r="P14" s="1"/>
    </row>
    <row r="15" ht="12.800000000000001">
      <c r="A15" s="1">
        <f>$B$3</f>
        <v>32</v>
      </c>
      <c r="B15">
        <f>$B$7</f>
        <v>7.1239999999999997</v>
      </c>
      <c r="C15"/>
      <c r="D15" s="1">
        <f>B15-$B$7</f>
        <v>0</v>
      </c>
      <c r="E15"/>
      <c r="F15"/>
      <c r="G15"/>
      <c r="H15" s="7"/>
      <c r="K15" s="1"/>
      <c r="L15" s="1"/>
      <c r="M15" s="1"/>
      <c r="N15" s="1"/>
      <c r="O15" s="5"/>
      <c r="P15" s="1"/>
      <c r="Q15" s="1"/>
      <c r="R15" s="7"/>
    </row>
    <row r="16" ht="12.800000000000001">
      <c r="A16" s="1">
        <f>A15-1</f>
        <v>31</v>
      </c>
      <c r="B16">
        <v>7.1310000000000002</v>
      </c>
      <c r="C16">
        <f>B16-B15</f>
        <v>0.0070000000000005613</v>
      </c>
      <c r="D16" s="1">
        <f>B16-$B$7</f>
        <v>0.0070000000000005613</v>
      </c>
      <c r="E16">
        <f>($B$3-F16-A16)*$B$10+(F16-1)*$B$11</f>
        <v>0</v>
      </c>
      <c r="F16">
        <f>_xlfn.CEILING.MATH(($B$3-A16)/$B$12)</f>
        <v>1</v>
      </c>
      <c r="G16">
        <f>(_xlfn.CEILING.MATH(($B$3-A16)/$B$12)-1)*$B$11</f>
        <v>0</v>
      </c>
      <c r="H16" s="7">
        <f>($B$3-1-A16)*$B$10</f>
        <v>0</v>
      </c>
      <c r="K16" s="1"/>
      <c r="L16" s="1"/>
      <c r="M16" s="1"/>
      <c r="N16" s="1"/>
      <c r="O16" s="5"/>
      <c r="P16" s="1"/>
      <c r="Q16" s="1"/>
      <c r="R16" s="7"/>
    </row>
    <row r="17" ht="12.800000000000001">
      <c r="A17" s="1">
        <f>A16-1</f>
        <v>30</v>
      </c>
      <c r="B17">
        <v>7.1870000000000003</v>
      </c>
      <c r="C17">
        <f>B17-B16</f>
        <v>0.05600000000000005</v>
      </c>
      <c r="D17" s="1">
        <f>B17-$B$7</f>
        <v>0.063000000000000611</v>
      </c>
      <c r="E17" s="8">
        <f>($B$3-F17-A17)*$B$10+(F17-1)*$B$11</f>
        <v>0.055555555555555552</v>
      </c>
      <c r="F17">
        <f>_xlfn.CEILING.MATH(($B$3-A17)/$B$12)</f>
        <v>1</v>
      </c>
      <c r="G17">
        <f>(_xlfn.CEILING.MATH(($B$3-A17)/$B$12)-1)*$B$11</f>
        <v>0</v>
      </c>
      <c r="H17" s="7">
        <f>($B$3-1-A17)*$B$10</f>
        <v>0.055555555555555552</v>
      </c>
      <c r="K17" s="1"/>
      <c r="L17" s="1"/>
      <c r="M17" s="1"/>
      <c r="N17" s="1"/>
      <c r="O17" s="5"/>
      <c r="P17" s="1"/>
      <c r="Q17" s="1"/>
      <c r="R17" s="7"/>
    </row>
    <row r="18" ht="12.800000000000001">
      <c r="A18" s="1">
        <f>A17-1</f>
        <v>29</v>
      </c>
      <c r="B18">
        <v>7.242</v>
      </c>
      <c r="C18">
        <f>B18-B17</f>
        <v>0.054999999999999716</v>
      </c>
      <c r="D18" s="1">
        <f>B18-$B$7</f>
        <v>0.11800000000000033</v>
      </c>
      <c r="E18" s="8">
        <f>($B$3-F18-A18)*$B$10+(F18-1)*$B$11</f>
        <v>0.1111111111111111</v>
      </c>
      <c r="F18">
        <f>_xlfn.CEILING.MATH(($B$3-A18)/$B$12)</f>
        <v>1</v>
      </c>
      <c r="G18">
        <f>(_xlfn.CEILING.MATH(($B$3-A18)/$B$12)-1)*$B$11</f>
        <v>0</v>
      </c>
      <c r="H18" s="7">
        <f>($B$3-1-A18)*$B$10</f>
        <v>0.1111111111111111</v>
      </c>
      <c r="K18" s="1"/>
      <c r="L18" s="1"/>
      <c r="M18" s="1"/>
      <c r="N18" s="1"/>
      <c r="O18" s="5"/>
      <c r="P18" s="1"/>
      <c r="Q18" s="1"/>
      <c r="R18" s="7"/>
    </row>
    <row r="19" ht="12.800000000000001">
      <c r="A19" s="1">
        <f>A18-1</f>
        <v>28</v>
      </c>
      <c r="B19">
        <v>7.3049999999999997</v>
      </c>
      <c r="C19">
        <f>B19-B18</f>
        <v>0.062999999999999723</v>
      </c>
      <c r="D19" s="1">
        <f>B19-$B$7</f>
        <v>0.18100000000000005</v>
      </c>
      <c r="E19" s="8">
        <f>($B$3-F19-A19)*$B$10+(F19-1)*$B$11</f>
        <v>0.16666666666666666</v>
      </c>
      <c r="F19">
        <f>_xlfn.CEILING.MATH(($B$3-A19)/$B$12)</f>
        <v>1</v>
      </c>
      <c r="G19">
        <f>(_xlfn.CEILING.MATH(($B$3-A19)/$B$12)-1)*$B$11</f>
        <v>0</v>
      </c>
      <c r="H19" s="7">
        <f>($B$3-1-A19)*$B$10</f>
        <v>0.16666666666666666</v>
      </c>
      <c r="K19" s="1"/>
      <c r="L19" s="1"/>
      <c r="M19" s="1"/>
      <c r="N19" s="1"/>
      <c r="O19" s="5"/>
      <c r="P19" s="1"/>
      <c r="Q19" s="1"/>
      <c r="R19" s="7"/>
    </row>
    <row r="20" ht="12.800000000000001">
      <c r="A20" s="1">
        <f>A19-1</f>
        <v>27</v>
      </c>
      <c r="B20">
        <v>7.4850000000000003</v>
      </c>
      <c r="C20">
        <f>B20-B19</f>
        <v>0.1800000000000006</v>
      </c>
      <c r="D20" s="1">
        <f>B20-$B$7</f>
        <v>0.36100000000000065</v>
      </c>
      <c r="E20" s="8">
        <f>($B$3-F20-A20)*$B$10+(F20-1)*$B$11</f>
        <v>0.34666666666666668</v>
      </c>
      <c r="F20">
        <f>_xlfn.CEILING.MATH(($B$3-A20)/$B$12)</f>
        <v>2</v>
      </c>
      <c r="G20">
        <f>(_xlfn.CEILING.MATH(($B$3-A20)/$B$12)-1)*$B$11</f>
        <v>0.17999999999999999</v>
      </c>
      <c r="H20" s="7">
        <f>($B$3-1-A20)*$B$10</f>
        <v>0.22222222222222221</v>
      </c>
      <c r="K20" s="1"/>
      <c r="L20" s="1"/>
      <c r="M20" s="1"/>
      <c r="N20" s="1"/>
      <c r="O20" s="5"/>
      <c r="P20" s="1"/>
      <c r="Q20" s="1"/>
      <c r="R20" s="7"/>
    </row>
    <row r="21" ht="12.800000000000001">
      <c r="A21" s="1">
        <f>A20-1</f>
        <v>26</v>
      </c>
      <c r="B21">
        <v>7.5410000000000004</v>
      </c>
      <c r="C21">
        <f>B21-B20</f>
        <v>0.05600000000000005</v>
      </c>
      <c r="D21" s="1">
        <f>B21-$B$7</f>
        <v>0.4170000000000007</v>
      </c>
      <c r="E21" s="8">
        <f>($B$3-F21-A21)*$B$10+(F21-1)*$B$11</f>
        <v>0.4022222222222222</v>
      </c>
      <c r="F21">
        <f>_xlfn.CEILING.MATH(($B$3-A21)/$B$12)</f>
        <v>2</v>
      </c>
      <c r="G21">
        <f>(_xlfn.CEILING.MATH(($B$3-A21)/$B$12)-1)*$B$11</f>
        <v>0.17999999999999999</v>
      </c>
      <c r="H21" s="7">
        <f>($B$3-1-A21)*$B$10</f>
        <v>0.27777777777777779</v>
      </c>
      <c r="K21" s="1"/>
      <c r="L21" s="1"/>
      <c r="M21" s="1"/>
      <c r="N21" s="1"/>
      <c r="O21" s="5"/>
      <c r="P21" s="1"/>
      <c r="Q21" s="1"/>
      <c r="R21" s="7"/>
    </row>
    <row r="22" ht="12.800000000000001">
      <c r="A22" s="1">
        <f>A21-1</f>
        <v>25</v>
      </c>
      <c r="B22">
        <v>7.5960000000000001</v>
      </c>
      <c r="C22">
        <f>B22-B21</f>
        <v>0.054999999999999716</v>
      </c>
      <c r="D22" s="1">
        <f>B22-$B$7</f>
        <v>0.47200000000000042</v>
      </c>
      <c r="E22" s="8">
        <f>($B$3-F22-A22)*$B$10+(F22-1)*$B$11</f>
        <v>0.45777777777777778</v>
      </c>
      <c r="F22">
        <f>_xlfn.CEILING.MATH(($B$3-A22)/$B$12)</f>
        <v>2</v>
      </c>
      <c r="G22">
        <f>(_xlfn.CEILING.MATH(($B$3-A22)/$B$12)-1)*$B$11</f>
        <v>0.17999999999999999</v>
      </c>
      <c r="H22" s="7">
        <f>($B$3-1-A22)*$B$10</f>
        <v>0.33333333333333331</v>
      </c>
      <c r="K22" s="1"/>
      <c r="L22" s="1"/>
      <c r="M22" s="1"/>
      <c r="N22" s="1"/>
      <c r="O22" s="5"/>
      <c r="P22" s="1"/>
      <c r="Q22" s="1"/>
      <c r="R22" s="7"/>
    </row>
    <row r="23" ht="12.800000000000001">
      <c r="A23" s="1">
        <f>A22-1</f>
        <v>24</v>
      </c>
      <c r="B23">
        <v>7.6520000000000001</v>
      </c>
      <c r="C23">
        <f>B23-B22</f>
        <v>0.05600000000000005</v>
      </c>
      <c r="D23" s="1">
        <f>B23-$B$7</f>
        <v>0.52800000000000047</v>
      </c>
      <c r="E23" s="8">
        <f>($B$3-F23-A23)*$B$10+(F23-1)*$B$11</f>
        <v>0.51333333333333331</v>
      </c>
      <c r="F23">
        <f>_xlfn.CEILING.MATH(($B$3-A23)/$B$12)</f>
        <v>2</v>
      </c>
      <c r="G23">
        <f>(_xlfn.CEILING.MATH(($B$3-A23)/$B$12)-1)*$B$11</f>
        <v>0.17999999999999999</v>
      </c>
      <c r="H23" s="7">
        <f>($B$3-1-A23)*$B$10</f>
        <v>0.38888888888888884</v>
      </c>
      <c r="K23" s="1"/>
      <c r="L23" s="1"/>
      <c r="M23" s="1"/>
      <c r="N23" s="1"/>
      <c r="O23" s="5"/>
      <c r="P23" s="1"/>
      <c r="Q23" s="1"/>
      <c r="R23" s="7"/>
    </row>
    <row r="24" ht="12.800000000000001">
      <c r="A24" s="1">
        <f>A23-1</f>
        <v>23</v>
      </c>
      <c r="B24">
        <v>7.8319999999999999</v>
      </c>
      <c r="C24">
        <f>B24-B23</f>
        <v>0.17999999999999972</v>
      </c>
      <c r="D24" s="1">
        <f>B24-$B$7</f>
        <v>0.70800000000000018</v>
      </c>
      <c r="E24" s="8">
        <f>($B$3-F24-A24)*$B$10+(F24-1)*$B$11</f>
        <v>0.69333333333333336</v>
      </c>
      <c r="F24">
        <f>_xlfn.CEILING.MATH(($B$3-A24)/$B$12)</f>
        <v>3</v>
      </c>
      <c r="G24">
        <f>(_xlfn.CEILING.MATH(($B$3-A24)/$B$12)-1)*$B$11</f>
        <v>0.35999999999999999</v>
      </c>
      <c r="H24" s="7">
        <f>($B$3-1-A24)*$B$10</f>
        <v>0.44444444444444442</v>
      </c>
      <c r="K24" s="1"/>
      <c r="L24" s="1"/>
      <c r="M24" s="1"/>
      <c r="N24" s="1"/>
      <c r="O24" s="5"/>
      <c r="P24" s="1"/>
      <c r="Q24" s="1"/>
      <c r="R24" s="7"/>
    </row>
    <row r="25" ht="12.800000000000001">
      <c r="A25" s="1">
        <f>A24-1</f>
        <v>22</v>
      </c>
      <c r="B25">
        <v>7.8879999999999999</v>
      </c>
      <c r="C25">
        <f>B25-B24</f>
        <v>0.05600000000000005</v>
      </c>
      <c r="D25" s="1">
        <f>B25-$B$7</f>
        <v>0.76400000000000023</v>
      </c>
      <c r="E25" s="8">
        <f>($B$3-F25-A25)*$B$10+(F25-1)*$B$11</f>
        <v>0.74888888888888883</v>
      </c>
      <c r="F25">
        <f>_xlfn.CEILING.MATH(($B$3-A25)/$B$12)</f>
        <v>3</v>
      </c>
      <c r="G25">
        <f>(_xlfn.CEILING.MATH(($B$3-A25)/$B$12)-1)*$B$11</f>
        <v>0.35999999999999999</v>
      </c>
      <c r="H25" s="7">
        <f>($B$3-1-A25)*$B$10</f>
        <v>0.5</v>
      </c>
      <c r="K25" s="1"/>
      <c r="L25" s="1"/>
      <c r="M25" s="1"/>
      <c r="N25" s="1"/>
      <c r="O25" s="5"/>
      <c r="P25" s="1"/>
      <c r="Q25" s="1"/>
      <c r="R25" s="7"/>
    </row>
    <row r="26" ht="12.800000000000001">
      <c r="A26" s="1">
        <f>A25-1</f>
        <v>21</v>
      </c>
      <c r="B26">
        <v>7.9429999999999996</v>
      </c>
      <c r="C26">
        <f>B26-B25</f>
        <v>0.054999999999999716</v>
      </c>
      <c r="D26" s="1">
        <f>B26-$B$7</f>
        <v>0.81899999999999995</v>
      </c>
      <c r="E26" s="8">
        <f>($B$3-F26-A26)*$B$10+(F26-1)*$B$11</f>
        <v>0.80444444444444441</v>
      </c>
      <c r="F26">
        <f>_xlfn.CEILING.MATH(($B$3-A26)/$B$12)</f>
        <v>3</v>
      </c>
      <c r="G26">
        <f>(_xlfn.CEILING.MATH(($B$3-A26)/$B$12)-1)*$B$11</f>
        <v>0.35999999999999999</v>
      </c>
      <c r="H26" s="7">
        <f>($B$3-1-A26)*$B$10</f>
        <v>0.55555555555555558</v>
      </c>
      <c r="K26" s="1"/>
      <c r="L26" s="1"/>
      <c r="M26" s="1"/>
      <c r="N26" s="1"/>
      <c r="O26" s="5"/>
      <c r="P26" s="1"/>
      <c r="Q26" s="1"/>
      <c r="R26" s="7"/>
    </row>
    <row r="27" ht="12.800000000000001">
      <c r="A27" s="1">
        <f>A26-1</f>
        <v>20</v>
      </c>
      <c r="B27">
        <v>8.0060000000000002</v>
      </c>
      <c r="C27">
        <f>B27-B26</f>
        <v>0.063000000000000611</v>
      </c>
      <c r="D27" s="1">
        <f>B27-$B$7</f>
        <v>0.88200000000000056</v>
      </c>
      <c r="E27">
        <f>($B$3-F27-A27)*$B$10+(F27-1)*$B$11</f>
        <v>0.85999999999999999</v>
      </c>
      <c r="F27">
        <f>_xlfn.CEILING.MATH(($B$3-A27)/$B$12)</f>
        <v>3</v>
      </c>
      <c r="G27">
        <f>(_xlfn.CEILING.MATH(($B$3-A27)/$B$12)-1)*$B$11</f>
        <v>0.35999999999999999</v>
      </c>
      <c r="H27" s="7">
        <f>($B$3-1-A27)*$B$10</f>
        <v>0.61111111111111105</v>
      </c>
      <c r="L27" s="1"/>
      <c r="M27" s="1"/>
      <c r="O27" s="1"/>
      <c r="P27" s="1"/>
      <c r="Q27" s="1"/>
    </row>
    <row r="28" ht="12.800000000000001">
      <c r="B28" s="1"/>
      <c r="C28" s="1"/>
      <c r="E28" s="1"/>
      <c r="F28" s="1"/>
      <c r="G28" s="1"/>
      <c r="H28" s="1"/>
    </row>
    <row r="29" ht="12.800000000000001">
      <c r="B29" s="1"/>
      <c r="C29" s="1"/>
      <c r="E29" s="1"/>
      <c r="F29" s="1"/>
      <c r="G29" s="1"/>
      <c r="H29" s="1"/>
    </row>
    <row r="30" ht="12.800000000000001">
      <c r="C30" s="1"/>
      <c r="E30" s="1"/>
      <c r="F30" s="1"/>
      <c r="G30" s="1"/>
      <c r="H30" s="1"/>
    </row>
    <row r="31" ht="12.800000000000001">
      <c r="C31" s="1"/>
      <c r="E31" s="1"/>
      <c r="F31" s="1"/>
      <c r="G31" s="1"/>
      <c r="H31" s="1"/>
    </row>
    <row r="32" ht="12.800000000000001">
      <c r="B32" s="1"/>
      <c r="C32" s="1"/>
      <c r="E32" s="1"/>
      <c r="F32" s="1"/>
      <c r="G32" s="1"/>
      <c r="H32" s="1"/>
    </row>
    <row r="33" ht="12.800000000000001">
      <c r="B33" s="1"/>
      <c r="C33" s="1"/>
      <c r="E33" s="1"/>
      <c r="F33" s="1"/>
      <c r="G33" s="1"/>
      <c r="H33" s="1"/>
    </row>
    <row r="34" ht="12.800000000000001">
      <c r="B34" s="1"/>
      <c r="C34" s="1"/>
      <c r="E34" s="1"/>
      <c r="F34" s="1"/>
      <c r="G34" s="1"/>
      <c r="H34" s="1"/>
    </row>
    <row r="35" ht="12.800000000000001">
      <c r="B35" s="1"/>
      <c r="C35" s="1"/>
      <c r="E35" s="1"/>
      <c r="F35" s="1"/>
      <c r="G35" s="1"/>
      <c r="H35" s="1"/>
    </row>
    <row r="36" ht="12.800000000000001">
      <c r="B36" s="1"/>
      <c r="C36" s="1"/>
      <c r="E36" s="1"/>
      <c r="F36" s="1"/>
      <c r="G36" s="1"/>
      <c r="H36" s="1"/>
    </row>
    <row r="37" ht="12.800000000000001">
      <c r="B37" s="1"/>
      <c r="C37" s="1"/>
      <c r="E37" s="1"/>
      <c r="F37" s="1"/>
      <c r="G37" s="1"/>
      <c r="H37" s="1"/>
    </row>
    <row r="38" ht="12.800000000000001">
      <c r="B38" s="1"/>
      <c r="C38" s="1"/>
      <c r="E38" s="1"/>
      <c r="F38" s="1"/>
      <c r="G38" s="1"/>
      <c r="H38" s="1"/>
    </row>
    <row r="39" ht="12.800000000000001">
      <c r="C39" s="1"/>
      <c r="E39" s="1"/>
      <c r="F39" s="1"/>
      <c r="G39" s="1"/>
      <c r="H39" s="1"/>
    </row>
    <row r="40" ht="12.800000000000001">
      <c r="C40" s="1"/>
      <c r="E40" s="1"/>
      <c r="F40" s="1"/>
      <c r="G40" s="1"/>
      <c r="H40" s="1"/>
    </row>
    <row r="41" ht="12.800000000000001">
      <c r="C41" s="1"/>
      <c r="E41" s="1"/>
      <c r="F41" s="1"/>
      <c r="G41" s="1"/>
      <c r="H41" s="1"/>
    </row>
    <row r="42" ht="12.800000000000001">
      <c r="C42" s="1"/>
      <c r="E42" s="1"/>
      <c r="F42" s="1"/>
      <c r="G42" s="1"/>
      <c r="H4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16</cp:revision>
  <dcterms:created xsi:type="dcterms:W3CDTF">2024-07-07T09:49:23Z</dcterms:created>
  <dcterms:modified xsi:type="dcterms:W3CDTF">2024-07-08T23:08:54Z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