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Sheet1" sheetId="1" state="visible" r:id="rId1"/>
  </sheets>
  <calcPr refMode="A1" iterate="0" iterateCount="100" iterateDelta="0.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<sst xmlns="http://schemas.openxmlformats.org/spreadsheetml/2006/main" count="20" uniqueCount="20">
  <si>
    <t xml:space="preserve">Measurement Details</t>
  </si>
  <si>
    <t xml:space="preserve">Weapon Name</t>
  </si>
  <si>
    <t>FILL</t>
  </si>
  <si>
    <t xml:space="preserve">Bullets in Mag</t>
  </si>
  <si>
    <t xml:space="preserve">RPM (wiki)</t>
  </si>
  <si>
    <t xml:space="preserve">Fire Rate (wiki)</t>
  </si>
  <si>
    <t xml:space="preserve">RPM (Measured)</t>
  </si>
  <si>
    <t xml:space="preserve">Reference Time</t>
  </si>
  <si>
    <t xml:space="preserve">Shot Interval (calculated from RPM)</t>
  </si>
  <si>
    <t xml:space="preserve">Shot Interval (calculated from Fire Rate)</t>
  </si>
  <si>
    <t xml:space="preserve">Shot Interval (calculated from Measured RPM)</t>
  </si>
  <si>
    <t xml:space="preserve">Burst Delay (if applicable)</t>
  </si>
  <si>
    <t xml:space="preserve">Bullets per Burst (if applicable)</t>
  </si>
  <si>
    <t xml:space="preserve">Bullets Left</t>
  </si>
  <si>
    <t>Time</t>
  </si>
  <si>
    <t>Interval</t>
  </si>
  <si>
    <t>Elapsed</t>
  </si>
  <si>
    <t>Expected</t>
  </si>
  <si>
    <t xml:space="preserve">Burst Count</t>
  </si>
  <si>
    <t xml:space="preserve">Expected w/o delay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</si>
</sst>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0.000000"/>
      <color theme="1"/>
      <name val="Arial"/>
    </font>
    <font>
      <sz val="10.000000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8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0" fillId="0" borderId="0" numFmtId="0" xfId="0" applyProtection="1">
      <protection hidden="0" locked="1"/>
    </xf>
    <xf fontId="0" fillId="0" borderId="0" numFmtId="0" xfId="0" applyAlignment="1" applyProtection="1">
      <alignment wrapText="1"/>
      <protection hidden="0" locked="1"/>
    </xf>
    <xf fontId="0" fillId="0" borderId="0" numFmtId="0" xfId="0" applyAlignment="1" applyProtection="0">
      <alignment wrapText="1"/>
      <protection hidden="0" locked="1"/>
    </xf>
    <xf fontId="0" fillId="0" borderId="0" numFmtId="4" xfId="0" applyNumberFormat="1" applyProtection="1">
      <protection hidden="0" locked="1"/>
    </xf>
    <xf fontId="0" fillId="0" borderId="0" numFmtId="4" xfId="0" applyNumberFormat="1" applyProtection="1">
      <protection hidden="0" locked="1"/>
    </xf>
    <xf fontId="0" fillId="0" borderId="0" numFmtId="4" xfId="0" applyNumberFormat="1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D26" activeCellId="0" sqref="D26"/>
    </sheetView>
  </sheetViews>
  <sheetFormatPr defaultColWidth="11.53515625" defaultRowHeight="12.75"/>
  <cols>
    <col customWidth="1" min="1" max="1" style="1" width="24.449999999999999"/>
    <col customWidth="1" min="4" max="4" style="1" width="10.710000000000001"/>
    <col customWidth="1" min="5" max="5" width="20.8515625"/>
    <col customWidth="1" min="7" max="7" width="25.140625"/>
  </cols>
  <sheetData>
    <row r="1" ht="12.800000000000001">
      <c r="A1" s="1" t="s">
        <v>0</v>
      </c>
      <c r="B1"/>
      <c r="C1"/>
      <c r="D1" s="1"/>
      <c r="E1"/>
      <c r="G1" s="1"/>
    </row>
    <row r="2" ht="12.800000000000001">
      <c r="A2" s="1" t="s">
        <v>1</v>
      </c>
      <c r="B2" t="s">
        <v>2</v>
      </c>
      <c r="C2"/>
      <c r="D2" s="1"/>
      <c r="E2"/>
      <c r="G2" s="1"/>
      <c r="H2" s="2"/>
    </row>
    <row r="3" ht="12.800000000000001">
      <c r="A3" s="1" t="s">
        <v>3</v>
      </c>
      <c r="B3" t="s">
        <v>2</v>
      </c>
      <c r="C3"/>
      <c r="D3" s="1"/>
      <c r="E3"/>
      <c r="G3" s="1"/>
      <c r="H3" s="1"/>
    </row>
    <row r="4" ht="12.800000000000001">
      <c r="A4" s="1" t="s">
        <v>4</v>
      </c>
      <c r="B4" t="s">
        <v>2</v>
      </c>
      <c r="C4"/>
      <c r="D4" s="1"/>
      <c r="E4"/>
      <c r="G4" s="1"/>
      <c r="H4" s="3"/>
    </row>
    <row r="5" ht="12.800000000000001">
      <c r="A5" s="1" t="s">
        <v>5</v>
      </c>
      <c r="B5" t="s">
        <v>2</v>
      </c>
      <c r="C5"/>
      <c r="D5" s="1"/>
      <c r="E5"/>
      <c r="G5" s="1"/>
      <c r="H5" s="1"/>
    </row>
    <row r="6" ht="12.800000000000001">
      <c r="A6" s="1" t="s">
        <v>6</v>
      </c>
      <c r="B6" t="s">
        <v>2</v>
      </c>
      <c r="C6"/>
      <c r="D6" s="1"/>
      <c r="E6"/>
      <c r="G6" s="1"/>
      <c r="H6" s="1"/>
    </row>
    <row r="7" ht="12.800000000000001">
      <c r="A7" s="1" t="s">
        <v>7</v>
      </c>
      <c r="B7" t="s">
        <v>2</v>
      </c>
      <c r="C7"/>
      <c r="D7" s="1"/>
      <c r="E7"/>
      <c r="G7" s="1"/>
      <c r="H7" s="4"/>
    </row>
    <row r="8" ht="12.800000000000001">
      <c r="A8" s="1" t="s">
        <v>8</v>
      </c>
      <c r="B8" t="e">
        <f>1/($B$4/60)</f>
        <v>#VALUE!</v>
      </c>
      <c r="C8"/>
      <c r="D8" s="1"/>
      <c r="E8"/>
      <c r="G8" s="1"/>
      <c r="H8" s="4"/>
    </row>
    <row r="9" ht="12.800000000000001">
      <c r="A9" s="1" t="s">
        <v>9</v>
      </c>
      <c r="B9" t="e">
        <f>1/$B$5</f>
        <v>#VALUE!</v>
      </c>
      <c r="C9"/>
      <c r="D9" s="1"/>
      <c r="E9"/>
      <c r="G9" s="1"/>
      <c r="H9" s="1"/>
    </row>
    <row r="10" ht="12.800000000000001">
      <c r="A10" s="1" t="s">
        <v>10</v>
      </c>
      <c r="B10" t="e">
        <f>1/($B$6/60)</f>
        <v>#VALUE!</v>
      </c>
      <c r="C10"/>
      <c r="D10" s="1"/>
      <c r="E10"/>
      <c r="G10" s="1"/>
      <c r="H10" s="4"/>
    </row>
    <row r="11" ht="12.800000000000001">
      <c r="A11" s="1" t="s">
        <v>11</v>
      </c>
      <c r="B11" s="4" t="s">
        <v>2</v>
      </c>
      <c r="C11"/>
      <c r="D11" s="1"/>
      <c r="E11"/>
      <c r="G11" s="1"/>
    </row>
    <row r="12" ht="12.75">
      <c r="A12" s="1" t="s">
        <v>12</v>
      </c>
      <c r="B12" t="s">
        <v>2</v>
      </c>
      <c r="C12"/>
      <c r="D12" s="1"/>
      <c r="E12"/>
    </row>
    <row r="13" ht="12.800000000000001">
      <c r="A13" s="1"/>
      <c r="B13"/>
      <c r="C13"/>
      <c r="D13" s="1"/>
      <c r="E13"/>
      <c r="G13" s="1"/>
      <c r="H13" s="1"/>
      <c r="I13" s="1"/>
      <c r="J13" s="1"/>
      <c r="K13" s="5"/>
      <c r="L13" s="1"/>
      <c r="M13" s="1"/>
    </row>
    <row r="14" ht="12.800000000000001">
      <c r="A14" s="1" t="s">
        <v>13</v>
      </c>
      <c r="B14" t="s">
        <v>14</v>
      </c>
      <c r="C14" t="s">
        <v>15</v>
      </c>
      <c r="D14" s="1" t="s">
        <v>16</v>
      </c>
      <c r="E14" t="s">
        <v>17</v>
      </c>
      <c r="F14" t="s">
        <v>18</v>
      </c>
      <c r="G14" s="6" t="s">
        <v>19</v>
      </c>
      <c r="H14" s="1"/>
      <c r="J14" s="1"/>
      <c r="K14" s="7"/>
      <c r="L14" s="1"/>
    </row>
    <row r="15" ht="12.800000000000001">
      <c r="A15" s="1" t="str">
        <f>$B$3</f>
        <v>FILL</v>
      </c>
      <c r="B15" t="str">
        <f>$B$7</f>
        <v>FILL</v>
      </c>
      <c r="C15"/>
      <c r="D15" s="1" t="e">
        <f>B15-$B$7</f>
        <v>#VALUE!</v>
      </c>
      <c r="E15"/>
      <c r="F15"/>
      <c r="G15" s="1"/>
      <c r="H15" s="6"/>
      <c r="I15" s="1"/>
      <c r="J15" s="1"/>
      <c r="K15" s="6"/>
      <c r="L15" s="1"/>
      <c r="M15" s="1"/>
      <c r="N15" s="7"/>
    </row>
    <row r="16" ht="12.800000000000001">
      <c r="A16" s="1" t="e">
        <f>A15-1</f>
        <v>#VALUE!</v>
      </c>
      <c r="B16"/>
      <c r="C16" t="e">
        <f>B16-B15</f>
        <v>#VALUE!</v>
      </c>
      <c r="D16" s="1" t="e">
        <f>B16-$B$7</f>
        <v>#VALUE!</v>
      </c>
      <c r="E16" t="e">
        <f>($B$3-F16-A16)*$B$10+(F16-1)*$B$11</f>
        <v>#VALUE!</v>
      </c>
      <c r="F16" t="e">
        <f>_xlfn.CEILING.MATH(($B$3-A16)/$B$12)</f>
        <v>#VALUE!</v>
      </c>
      <c r="G16" s="1" t="e">
        <f>(F16-1)*$B$11</f>
        <v>#VALUE!</v>
      </c>
      <c r="H16" s="6"/>
      <c r="I16" s="1"/>
      <c r="J16" s="1"/>
      <c r="K16" s="6"/>
      <c r="L16" s="1"/>
      <c r="M16" s="1"/>
      <c r="N16" s="7"/>
    </row>
    <row r="17" ht="12.800000000000001">
      <c r="A17" s="1" t="e">
        <f>A16-1</f>
        <v>#VALUE!</v>
      </c>
      <c r="B17"/>
      <c r="C17">
        <f>B17-B16</f>
        <v>0</v>
      </c>
      <c r="D17" s="1" t="e">
        <f>B17-$B$7</f>
        <v>#VALUE!</v>
      </c>
      <c r="E17" t="e">
        <f>($B$3-F17-A17)*$B$10+(F17-1)*$B$11</f>
        <v>#VALUE!</v>
      </c>
      <c r="F17" t="e">
        <f>_xlfn.CEILING.MATH(($B$3-A17)/$B$12)</f>
        <v>#VALUE!</v>
      </c>
      <c r="G17" s="1" t="e">
        <f>(F17-1)*$B$11</f>
        <v>#VALUE!</v>
      </c>
      <c r="H17" s="1"/>
      <c r="I17" s="1"/>
      <c r="J17" s="1"/>
      <c r="K17" s="6"/>
      <c r="L17" s="1"/>
      <c r="M17" s="1"/>
      <c r="N17" s="7"/>
    </row>
    <row r="18" ht="12.800000000000001">
      <c r="A18" s="1" t="e">
        <f>A17-1</f>
        <v>#VALUE!</v>
      </c>
      <c r="B18"/>
      <c r="C18">
        <f>B18-B17</f>
        <v>0</v>
      </c>
      <c r="D18" s="1" t="e">
        <f>B18-$B$7</f>
        <v>#VALUE!</v>
      </c>
      <c r="E18" t="e">
        <f>($B$3-F18-A18)*$B$10+(F18-1)*$B$11</f>
        <v>#VALUE!</v>
      </c>
      <c r="F18" t="e">
        <f>_xlfn.CEILING.MATH(($B$3-A18)/$B$12)</f>
        <v>#VALUE!</v>
      </c>
      <c r="G18" s="1" t="e">
        <f>(F18-1)*$B$11</f>
        <v>#VALUE!</v>
      </c>
      <c r="H18" s="1"/>
      <c r="I18" s="1"/>
      <c r="J18" s="1"/>
      <c r="K18" s="6"/>
      <c r="L18" s="1"/>
      <c r="M18" s="1"/>
      <c r="N18" s="7"/>
    </row>
    <row r="19" ht="12.800000000000001">
      <c r="A19" s="1" t="e">
        <f>A18-1</f>
        <v>#VALUE!</v>
      </c>
      <c r="B19"/>
      <c r="C19">
        <f>B19-B18</f>
        <v>0</v>
      </c>
      <c r="D19" s="1" t="e">
        <f>B19-$B$7</f>
        <v>#VALUE!</v>
      </c>
      <c r="E19" t="e">
        <f>($B$3-F19-A19)*$B$10+(F19-1)*$B$11</f>
        <v>#VALUE!</v>
      </c>
      <c r="F19" t="e">
        <f>_xlfn.CEILING.MATH(($B$3-A19)/$B$12)</f>
        <v>#VALUE!</v>
      </c>
      <c r="G19" s="1" t="e">
        <f>(F19-1)*$B$11</f>
        <v>#VALUE!</v>
      </c>
      <c r="H19" s="1"/>
      <c r="I19" s="1"/>
      <c r="J19" s="1"/>
      <c r="K19" s="6"/>
      <c r="L19" s="1"/>
      <c r="M19" s="1"/>
      <c r="N19" s="7"/>
    </row>
    <row r="20" ht="12.800000000000001">
      <c r="A20" s="1" t="e">
        <f>A19-1</f>
        <v>#VALUE!</v>
      </c>
      <c r="B20"/>
      <c r="C20">
        <f>B20-B19</f>
        <v>0</v>
      </c>
      <c r="D20" s="1" t="e">
        <f>B20-$B$7</f>
        <v>#VALUE!</v>
      </c>
      <c r="E20" t="e">
        <f>($B$3-F20-A20)*$B$10+(F20-1)*$B$11</f>
        <v>#VALUE!</v>
      </c>
      <c r="F20" t="e">
        <f>_xlfn.CEILING.MATH(($B$3-A20)/$B$12)</f>
        <v>#VALUE!</v>
      </c>
      <c r="G20" s="1" t="e">
        <f>(F20-1)*$B$11</f>
        <v>#VALUE!</v>
      </c>
      <c r="H20" s="1"/>
      <c r="I20" s="1"/>
      <c r="J20" s="1"/>
      <c r="K20" s="6"/>
      <c r="L20" s="1"/>
      <c r="M20" s="1"/>
      <c r="N20" s="7"/>
    </row>
    <row r="21" ht="12.800000000000001">
      <c r="A21" s="1" t="e">
        <f>A20-1</f>
        <v>#VALUE!</v>
      </c>
      <c r="B21"/>
      <c r="C21">
        <f>B21-B20</f>
        <v>0</v>
      </c>
      <c r="D21" s="1" t="e">
        <f>B21-$B$7</f>
        <v>#VALUE!</v>
      </c>
      <c r="E21" t="e">
        <f>($B$3-F21-A21)*$B$10+(F21-1)*$B$11</f>
        <v>#VALUE!</v>
      </c>
      <c r="F21" t="e">
        <f>_xlfn.CEILING.MATH(($B$3-A21)/$B$12)</f>
        <v>#VALUE!</v>
      </c>
      <c r="G21" s="1" t="e">
        <f>(F21-1)*$B$11</f>
        <v>#VALUE!</v>
      </c>
      <c r="H21" s="1"/>
      <c r="I21" s="1"/>
      <c r="J21" s="1"/>
      <c r="K21" s="6"/>
      <c r="L21" s="1"/>
      <c r="M21" s="1"/>
      <c r="N21" s="7"/>
    </row>
    <row r="22" ht="12.800000000000001">
      <c r="A22" s="1" t="e">
        <f>A21-1</f>
        <v>#VALUE!</v>
      </c>
      <c r="B22"/>
      <c r="C22">
        <f>B22-B21</f>
        <v>0</v>
      </c>
      <c r="D22" s="1" t="e">
        <f>B22-$B$7</f>
        <v>#VALUE!</v>
      </c>
      <c r="E22" t="e">
        <f>($B$3-F22-A22)*$B$10+(F22-1)*$B$11</f>
        <v>#VALUE!</v>
      </c>
      <c r="F22" t="e">
        <f>_xlfn.CEILING.MATH(($B$3-A22)/$B$12)</f>
        <v>#VALUE!</v>
      </c>
      <c r="G22" s="1" t="e">
        <f>(F22-1)*$B$11</f>
        <v>#VALUE!</v>
      </c>
      <c r="H22" s="1"/>
      <c r="I22" s="1"/>
      <c r="J22" s="1"/>
      <c r="K22" s="6"/>
      <c r="L22" s="1"/>
      <c r="M22" s="1"/>
      <c r="N22" s="7"/>
    </row>
    <row r="23" ht="12.800000000000001">
      <c r="A23" s="1"/>
      <c r="D23" s="1"/>
      <c r="G23" s="1"/>
      <c r="H23" s="1"/>
      <c r="I23" s="1"/>
      <c r="J23" s="1"/>
      <c r="K23" s="6"/>
      <c r="L23" s="1"/>
      <c r="M23" s="1"/>
      <c r="N23" s="7"/>
    </row>
    <row r="24" ht="12.800000000000001">
      <c r="A24" s="1"/>
      <c r="D24" s="1"/>
      <c r="G24" s="1"/>
      <c r="H24" s="1"/>
      <c r="I24" s="1"/>
      <c r="J24" s="1"/>
      <c r="K24" s="6"/>
      <c r="L24" s="1"/>
      <c r="M24" s="1"/>
      <c r="N24" s="7"/>
    </row>
    <row r="25" ht="12.800000000000001">
      <c r="A25" s="1"/>
      <c r="D25" s="1"/>
      <c r="G25" s="1"/>
      <c r="H25" s="1"/>
      <c r="I25" s="1"/>
      <c r="J25" s="1"/>
      <c r="K25" s="6"/>
      <c r="L25" s="1"/>
      <c r="M25" s="1"/>
      <c r="N25" s="7"/>
    </row>
    <row r="26" ht="12.800000000000001">
      <c r="A26" s="1"/>
      <c r="D26" s="1"/>
      <c r="G26" s="1"/>
      <c r="H26" s="1"/>
      <c r="I26" s="1"/>
      <c r="J26" s="1"/>
      <c r="K26" s="6"/>
      <c r="L26" s="1"/>
      <c r="M26" s="1"/>
      <c r="N26" s="7"/>
    </row>
    <row r="27" ht="12.800000000000001">
      <c r="H27" s="1"/>
      <c r="I27" s="1"/>
      <c r="K27" s="1"/>
      <c r="L27" s="1"/>
      <c r="M27" s="1"/>
    </row>
    <row r="28" ht="12.800000000000001">
      <c r="B28" s="1"/>
      <c r="C28" s="1"/>
      <c r="E28" s="1"/>
      <c r="F28" s="1"/>
      <c r="G28" s="1"/>
    </row>
    <row r="29" ht="12.800000000000001">
      <c r="B29" s="1"/>
      <c r="C29" s="1"/>
      <c r="E29" s="1"/>
      <c r="F29" s="1"/>
      <c r="G29" s="1"/>
    </row>
    <row r="30" ht="12.800000000000001">
      <c r="C30" s="1"/>
      <c r="E30" s="1"/>
      <c r="F30" s="1"/>
      <c r="G30" s="1"/>
    </row>
    <row r="31" ht="12.800000000000001">
      <c r="C31" s="1"/>
      <c r="E31" s="1"/>
      <c r="F31" s="1"/>
      <c r="G31" s="1"/>
    </row>
    <row r="32" ht="12.800000000000001">
      <c r="B32" s="1"/>
      <c r="C32" s="1"/>
      <c r="E32" s="1"/>
      <c r="F32" s="1"/>
      <c r="G32" s="1"/>
    </row>
    <row r="33" ht="12.800000000000001">
      <c r="B33" s="1"/>
      <c r="C33" s="1"/>
      <c r="E33" s="1"/>
      <c r="F33" s="1"/>
      <c r="G33" s="1"/>
    </row>
    <row r="34" ht="12.800000000000001">
      <c r="B34" s="1"/>
      <c r="C34" s="1"/>
      <c r="E34" s="1"/>
      <c r="F34" s="1"/>
      <c r="G34" s="1"/>
    </row>
    <row r="35" ht="12.800000000000001">
      <c r="B35" s="1"/>
      <c r="C35" s="1"/>
      <c r="E35" s="1"/>
      <c r="F35" s="1"/>
      <c r="G35" s="1"/>
    </row>
    <row r="36" ht="12.800000000000001">
      <c r="B36" s="1"/>
      <c r="C36" s="1"/>
      <c r="E36" s="1"/>
      <c r="F36" s="1"/>
      <c r="G36" s="1"/>
    </row>
    <row r="37" ht="12.800000000000001">
      <c r="B37" s="1"/>
      <c r="C37" s="1"/>
      <c r="E37" s="1"/>
      <c r="F37" s="1"/>
      <c r="G37" s="1"/>
    </row>
    <row r="38" ht="12.800000000000001">
      <c r="B38" s="1"/>
      <c r="C38" s="1"/>
      <c r="E38" s="1"/>
      <c r="F38" s="1"/>
      <c r="G38" s="1"/>
    </row>
    <row r="39" ht="12.800000000000001">
      <c r="C39" s="1"/>
      <c r="E39" s="1"/>
      <c r="F39" s="1"/>
      <c r="G39" s="1"/>
    </row>
    <row r="40" ht="12.800000000000001">
      <c r="C40" s="1"/>
      <c r="E40" s="1"/>
      <c r="F40" s="1"/>
      <c r="G40" s="1"/>
    </row>
    <row r="41" ht="12.800000000000001">
      <c r="C41" s="1"/>
      <c r="E41" s="1"/>
      <c r="F41" s="1"/>
      <c r="G41" s="1"/>
    </row>
    <row r="42" ht="12.800000000000001">
      <c r="C42" s="1"/>
      <c r="E42" s="1"/>
      <c r="F42" s="1"/>
      <c r="G42" s="1"/>
    </row>
  </sheetData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1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16</cp:revision>
  <dcterms:created xsi:type="dcterms:W3CDTF">2024-07-07T09:49:23Z</dcterms:created>
  <dcterms:modified xsi:type="dcterms:W3CDTF">2024-07-08T23:12:36Z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