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3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<sst xmlns="http://schemas.openxmlformats.org/spreadsheetml/2006/main" count="33" uniqueCount="33">
  <si>
    <t xml:space="preserve">Measurement Details</t>
  </si>
  <si>
    <t xml:space="preserve">Weapon Name</t>
  </si>
  <si>
    <t>Prowler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</si>
  <si>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</si>
  <si>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</si>
  <si>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</si>
  <si>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</si>
  <si>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</si>
  <si>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</si>
  <si>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</si>
  <si>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</si>
  <si>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Burst Delay (if applicable)</t>
  </si>
  <si>
    <t xml:space="preserve">Bullets per Burst (if applicable)</t>
  </si>
  <si>
    <t xml:space="preserve">Bullets Left</t>
  </si>
  <si>
    <t>Time</t>
  </si>
  <si>
    <t>Interval</t>
  </si>
  <si>
    <t>Elapsed</t>
  </si>
  <si>
    <t>Expected</t>
  </si>
  <si>
    <t xml:space="preserve">Burst Count</t>
  </si>
  <si>
    <t xml:space="preserve">Expected w/o delay</t>
  </si>
  <si>
    <t>Bullet</t>
  </si>
  <si>
    <t xml:space="preserve">Shooting time</t>
  </si>
  <si>
    <t xml:space="preserve">Burst Delay Time</t>
  </si>
  <si>
    <t xml:space="preserve">Total Time</t>
  </si>
  <si>
    <t>gun</t>
  </si>
  <si>
    <t>mag</t>
  </si>
  <si>
    <t>frame_time</t>
  </si>
  <si>
    <t>prowler</t>
  </si>
  <si>
    <t>hemlok</t>
  </si>
  <si>
    <t xml:space="preserve">Elapsed – Burst Delay (0.28)</t>
  </si>
  <si>
    <t xml:space="preserve">Damage Dealt (body: 15)</t>
  </si>
  <si>
    <t xml:space="preserve">Measurement 1</t>
  </si>
  <si>
    <t xml:space="preserve">Measurement 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</si>
</sst>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Arial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4">
    <xf fontId="0" fillId="0" borderId="0" numFmtId="0" xfId="0" applyProtection="0">
      <protection hidden="0" locked="1"/>
    </xf>
    <xf fontId="0" fillId="0" borderId="0" numFmtId="0" xfId="0" applyProtection="0">
      <protection hidden="0" locked="1"/>
    </xf>
    <xf fontId="0" fillId="0" borderId="0" numFmtId="0" xfId="0" applyAlignment="1" applyProtection="0">
      <alignment wrapText="1"/>
      <protection hidden="0" locked="1"/>
    </xf>
    <xf fontId="0" fillId="0" borderId="0" numFmtId="4" xfId="0" applyNumberFormat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D16" activeCellId="0" sqref="D16"/>
    </sheetView>
  </sheetViews>
  <sheetFormatPr defaultColWidth="11.53515625" defaultRowHeight="12.75"/>
  <cols>
    <col customWidth="1" min="1" max="1" style="0" width="17.629999999999999"/>
    <col customWidth="1" min="7" max="7" style="0" width="27.489999999999998"/>
    <col customWidth="1" min="8" max="8" style="0" width="24.449999999999999"/>
  </cols>
  <sheetData>
    <row r="1" ht="12.800000000000001">
      <c r="A1" t="s">
        <v>0</v>
      </c>
      <c r="B1"/>
      <c r="C1"/>
      <c r="D1"/>
      <c r="E1"/>
      <c r="F1"/>
      <c r="G1"/>
    </row>
    <row r="2" ht="12.800000000000001">
      <c r="A2" t="s">
        <v>1</v>
      </c>
      <c r="B2" s="1" t="s">
        <v>2</v>
      </c>
      <c r="C2"/>
      <c r="D2"/>
      <c r="E2"/>
      <c r="F2"/>
      <c r="G2"/>
    </row>
    <row r="3" ht="12.800000000000001">
      <c r="A3" t="s">
        <v>3</v>
      </c>
      <c r="B3">
        <v>35</v>
      </c>
      <c r="C3"/>
      <c r="D3"/>
      <c r="E3"/>
      <c r="F3"/>
      <c r="G3"/>
    </row>
    <row r="4" ht="12.800000000000001">
      <c r="A4" t="s">
        <v>4</v>
      </c>
      <c r="B4">
        <v>627</v>
      </c>
      <c r="C4"/>
      <c r="D4"/>
      <c r="E4"/>
      <c r="F4"/>
      <c r="G4"/>
    </row>
    <row r="5" ht="12.800000000000001">
      <c r="A5" t="s">
        <v>5</v>
      </c>
      <c r="B5">
        <v>21</v>
      </c>
      <c r="C5"/>
      <c r="D5"/>
      <c r="E5"/>
      <c r="F5"/>
      <c r="G5"/>
      <c r="H5"/>
    </row>
    <row r="6" ht="12.800000000000001">
      <c r="A6" t="s">
        <v>6</v>
      </c>
      <c r="B6">
        <v>1260</v>
      </c>
      <c r="C6"/>
      <c r="D6"/>
      <c r="E6"/>
      <c r="F6"/>
      <c r="G6"/>
    </row>
    <row r="7" ht="12.800000000000001">
      <c r="A7" t="s">
        <v>7</v>
      </c>
      <c r="B7">
        <v>2.5139999999999998</v>
      </c>
      <c r="C7"/>
      <c r="D7"/>
      <c r="E7"/>
      <c r="F7"/>
      <c r="G7"/>
    </row>
    <row r="8" ht="12.800000000000001">
      <c r="A8" t="s">
        <v>8</v>
      </c>
      <c r="B8">
        <f>1/($B$4/60)</f>
        <v>0.09569377990430622</v>
      </c>
      <c r="C8"/>
      <c r="D8"/>
      <c r="E8"/>
      <c r="F8"/>
      <c r="G8"/>
    </row>
    <row r="9" ht="12.800000000000001">
      <c r="A9" t="s">
        <v>9</v>
      </c>
      <c r="B9">
        <f>1/$B$5</f>
        <v>0.047619047619047616</v>
      </c>
      <c r="C9"/>
      <c r="D9"/>
      <c r="E9"/>
      <c r="F9"/>
      <c r="G9"/>
      <c r="H9"/>
    </row>
    <row r="10" ht="12.800000000000001">
      <c r="A10" t="s">
        <v>10</v>
      </c>
      <c r="B10">
        <f>1/($B$6/60)</f>
        <v>0.047619047619047616</v>
      </c>
      <c r="C10"/>
      <c r="D10"/>
      <c r="E10"/>
      <c r="F10"/>
      <c r="G10"/>
    </row>
    <row r="11" ht="12.800000000000001">
      <c r="A11" t="s">
        <v>11</v>
      </c>
      <c r="B11" s="2">
        <v>0.28000000000000003</v>
      </c>
      <c r="C11"/>
      <c r="D11"/>
      <c r="E11"/>
      <c r="F11"/>
      <c r="G11"/>
    </row>
    <row r="12" ht="12.800000000000001">
      <c r="A12" t="s">
        <v>12</v>
      </c>
      <c r="B12">
        <v>5</v>
      </c>
      <c r="C12"/>
      <c r="D12"/>
      <c r="E12"/>
      <c r="F12"/>
      <c r="G12"/>
      <c r="H12"/>
    </row>
    <row r="13" ht="12.800000000000001">
      <c r="A13"/>
      <c r="B13"/>
      <c r="C13"/>
      <c r="D13"/>
      <c r="E13"/>
      <c r="F13"/>
      <c r="G13"/>
    </row>
    <row r="14" ht="12.800000000000001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s="3" t="s">
        <v>19</v>
      </c>
    </row>
    <row r="15" ht="12.800000000000001">
      <c r="A15">
        <f>$B$3</f>
        <v>35</v>
      </c>
      <c r="B15">
        <v>2.5139999999999998</v>
      </c>
      <c r="C15"/>
      <c r="D15">
        <f>B15-$B$7</f>
        <v>0</v>
      </c>
      <c r="E15"/>
      <c r="F15"/>
      <c r="G15"/>
      <c r="H15"/>
    </row>
    <row r="16" ht="12.800000000000001">
      <c r="A16">
        <f>A15-1</f>
        <v>34</v>
      </c>
      <c r="B16">
        <v>2.5209999999999999</v>
      </c>
      <c r="C16">
        <f>B16-B15</f>
        <v>0.0070000000000001172</v>
      </c>
      <c r="D16">
        <f>B16-$B$7</f>
        <v>0.0070000000000001172</v>
      </c>
      <c r="E16">
        <f>($B$3-F16-A16)*$B$10+(F16-1)*$B$11</f>
        <v>0</v>
      </c>
      <c r="F16">
        <f>_xlfn.CEILING.MATH(($B$3-A16)/$B$12)</f>
        <v>1</v>
      </c>
      <c r="G16">
        <f>(F16-1)*$B$11</f>
        <v>0</v>
      </c>
    </row>
    <row r="17" ht="12.800000000000001">
      <c r="A17">
        <v>30</v>
      </c>
      <c r="B17">
        <v>2.7149999999999999</v>
      </c>
      <c r="C17">
        <f>B17-B16</f>
        <v>0.19399999999999995</v>
      </c>
      <c r="D17">
        <f>B17-$B$7</f>
        <v>0.20100000000000007</v>
      </c>
      <c r="E17">
        <f>($B$3-F17-A17)*$B$10+(F17-1)*$B$11</f>
        <v>0.19047619047619047</v>
      </c>
      <c r="F17">
        <f>_xlfn.CEILING.MATH(($B$3-A17)/$B$12)</f>
        <v>1</v>
      </c>
      <c r="G17">
        <f>(F17-1)*$B$11</f>
        <v>0</v>
      </c>
      <c r="H17"/>
    </row>
    <row r="18" ht="12.800000000000001">
      <c r="A18">
        <v>29</v>
      </c>
      <c r="B18">
        <v>2.9929999999999999</v>
      </c>
      <c r="C18">
        <f>B18-B17</f>
        <v>0.27800000000000002</v>
      </c>
      <c r="D18">
        <f>B18-$B$7</f>
        <v>0.47900000000000009</v>
      </c>
      <c r="E18">
        <f>($B$3-F18-A18)*$B$10+(F18-1)*$B$11</f>
        <v>0.47047619047619049</v>
      </c>
      <c r="F18">
        <f>_xlfn.CEILING.MATH(($B$3-A18)/$B$12)</f>
        <v>2</v>
      </c>
      <c r="G18">
        <f>(F18-1)*$B$11</f>
        <v>0.28000000000000003</v>
      </c>
      <c r="H18"/>
    </row>
    <row r="19" ht="12.800000000000001">
      <c r="A19">
        <v>25</v>
      </c>
      <c r="B19">
        <v>3.1880000000000002</v>
      </c>
      <c r="C19">
        <f>B19-B18</f>
        <v>0.19500000000000028</v>
      </c>
      <c r="D19">
        <f>B19-$B$7</f>
        <v>0.67400000000000038</v>
      </c>
      <c r="E19">
        <f>($B$3-F19-A19)*$B$10+(F19-1)*$B$11</f>
        <v>0.66095238095238096</v>
      </c>
      <c r="F19">
        <f>_xlfn.CEILING.MATH(($B$3-A19)/$B$12)</f>
        <v>2</v>
      </c>
      <c r="G19">
        <f>(F19-1)*$B$11</f>
        <v>0.28000000000000003</v>
      </c>
    </row>
    <row r="20" ht="12.800000000000001">
      <c r="A20">
        <v>24</v>
      </c>
      <c r="B20">
        <v>3.472</v>
      </c>
      <c r="C20">
        <f>B20-B19</f>
        <v>0.28399999999999981</v>
      </c>
      <c r="D20">
        <f>B20-$B$7</f>
        <v>0.95800000000000018</v>
      </c>
      <c r="E20">
        <f>($B$3-F20-A20)*$B$10+(F20-1)*$B$11</f>
        <v>0.94095238095238098</v>
      </c>
      <c r="F20">
        <f>_xlfn.CEILING.MATH(($B$3-A20)/$B$12)</f>
        <v>3</v>
      </c>
      <c r="G20">
        <f>(F20-1)*$B$11</f>
        <v>0.56000000000000005</v>
      </c>
    </row>
    <row r="21" ht="12.800000000000001">
      <c r="A21">
        <v>20</v>
      </c>
      <c r="B21">
        <v>3.6669999999999998</v>
      </c>
      <c r="C21">
        <f>B21-B20</f>
        <v>0.19499999999999984</v>
      </c>
      <c r="D21">
        <f>B21-$B$7</f>
        <v>1.153</v>
      </c>
      <c r="E21">
        <f>($B$3-F21-A21)*$B$10+(F21-1)*$B$11</f>
        <v>1.1314285714285715</v>
      </c>
      <c r="F21">
        <f>_xlfn.CEILING.MATH(($B$3-A21)/$B$12)</f>
        <v>3</v>
      </c>
      <c r="G21">
        <f>(F21-1)*$B$11</f>
        <v>0.56000000000000005</v>
      </c>
    </row>
    <row r="22" ht="12.800000000000001">
      <c r="A22">
        <v>19</v>
      </c>
      <c r="B22">
        <v>3.944</v>
      </c>
      <c r="C22">
        <f>B22-B21</f>
        <v>0.27700000000000014</v>
      </c>
      <c r="D22">
        <f>B22-$B$7</f>
        <v>1.4300000000000002</v>
      </c>
      <c r="E22">
        <f>($B$3-F22-A22)*$B$10+(F22-1)*$B$11</f>
        <v>1.4114285714285715</v>
      </c>
      <c r="F22">
        <f>_xlfn.CEILING.MATH(($B$3-A22)/$B$12)</f>
        <v>4</v>
      </c>
      <c r="G22">
        <f>(F22-1)*$B$11</f>
        <v>0.84000000000000008</v>
      </c>
      <c r="H22"/>
    </row>
    <row r="23" ht="12.800000000000001">
      <c r="A23">
        <v>15</v>
      </c>
      <c r="B23">
        <v>4.1390000000000002</v>
      </c>
      <c r="C23">
        <f>B23-B22</f>
        <v>0.19500000000000028</v>
      </c>
      <c r="D23">
        <f>B23-$B$7</f>
        <v>1.6250000000000004</v>
      </c>
      <c r="E23">
        <f>($B$3-F23-A23)*$B$10+(F23-1)*$B$11</f>
        <v>1.6019047619047619</v>
      </c>
      <c r="F23">
        <f>_xlfn.CEILING.MATH(($B$3-A23)/$B$12)</f>
        <v>4</v>
      </c>
      <c r="G23">
        <f>(F23-1)*$B$11</f>
        <v>0.84000000000000008</v>
      </c>
      <c r="H23"/>
    </row>
    <row r="24" ht="12.800000000000001">
      <c r="A24">
        <v>14</v>
      </c>
      <c r="B24">
        <v>4.4169999999999998</v>
      </c>
      <c r="C24">
        <f>B24-B23</f>
        <v>0.27799999999999958</v>
      </c>
      <c r="D24">
        <f>B24-$B$7</f>
        <v>1.903</v>
      </c>
      <c r="E24">
        <f>($B$3-F24-A24)*$B$10+(F24-1)*$B$11</f>
        <v>1.881904761904762</v>
      </c>
      <c r="F24">
        <f>_xlfn.CEILING.MATH(($B$3-A24)/$B$12)</f>
        <v>5</v>
      </c>
      <c r="G24">
        <f>(F24-1)*$B$11</f>
        <v>1.1200000000000001</v>
      </c>
      <c r="H24"/>
    </row>
    <row r="25" ht="12.800000000000001">
      <c r="A25">
        <v>10</v>
      </c>
      <c r="B25">
        <v>4.8819999999999997</v>
      </c>
      <c r="C25">
        <f>B25-B24</f>
        <v>0.46499999999999986</v>
      </c>
      <c r="D25">
        <f>B25-$B$7</f>
        <v>2.3679999999999999</v>
      </c>
      <c r="E25">
        <f>($B$3-F25-A25)*$B$10+(F25-1)*$B$11</f>
        <v>2.0723809523809527</v>
      </c>
      <c r="F25">
        <f>_xlfn.CEILING.MATH(($B$3-A25)/$B$12)</f>
        <v>5</v>
      </c>
      <c r="G25">
        <f>(F25-1)*$B$11</f>
        <v>1.1200000000000001</v>
      </c>
      <c r="H25"/>
    </row>
    <row r="26" ht="12.800000000000001">
      <c r="A26">
        <v>5</v>
      </c>
      <c r="B26">
        <v>5.3540000000000001</v>
      </c>
      <c r="C26">
        <f>B26-B25</f>
        <v>0.47200000000000042</v>
      </c>
      <c r="D26">
        <f>B26-$B$7</f>
        <v>2.8400000000000003</v>
      </c>
      <c r="E26">
        <f>($B$3-F26-A26)*$B$10+(F26-1)*$B$11</f>
        <v>2.5428571428571427</v>
      </c>
      <c r="F26">
        <f>_xlfn.CEILING.MATH(($B$3-A26)/$B$12)</f>
        <v>6</v>
      </c>
      <c r="G26">
        <f>(F26-1)*$B$11</f>
        <v>1.4000000000000001</v>
      </c>
      <c r="H26"/>
    </row>
    <row r="27" ht="12.800000000000001">
      <c r="G27"/>
      <c r="H27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" zoomScale="100" workbookViewId="0">
      <selection activeCell="F8" activeCellId="0" sqref="F8"/>
    </sheetView>
  </sheetViews>
  <sheetFormatPr defaultColWidth="11.53515625" defaultRowHeight="12.800000000000001"/>
  <cols>
    <col customWidth="1" min="3" max="3" style="0" width="22.260000000000002"/>
  </cols>
  <sheetData>
    <row r="1" ht="12.800000000000001">
      <c r="A1" t="s">
        <v>20</v>
      </c>
      <c r="B1" t="s">
        <v>21</v>
      </c>
      <c r="C1" t="s">
        <v>22</v>
      </c>
      <c r="D1" t="s">
        <v>23</v>
      </c>
    </row>
    <row r="2" ht="12.800000000000001">
      <c r="A2">
        <v>35</v>
      </c>
      <c r="B2">
        <f t="shared" ref="B2:B9" si="0">(A2 - 1) * 0.047619</f>
        <v>1.619046</v>
      </c>
      <c r="C2">
        <f t="shared" ref="C2:C9" si="1">_xlfn.FLOOR.MATH( (A2 -1)/ 5) * 0.28</f>
        <v>1.6799999999999999</v>
      </c>
      <c r="D2">
        <f t="shared" ref="D2:D9" si="2">SUM(B2:C2)</f>
        <v>3.2990460000000001</v>
      </c>
    </row>
    <row r="3" ht="12.800000000000001">
      <c r="A3">
        <v>34</v>
      </c>
      <c r="B3">
        <f t="shared" si="0"/>
        <v>1.5714269999999999</v>
      </c>
      <c r="C3">
        <f t="shared" si="1"/>
        <v>1.6799999999999999</v>
      </c>
      <c r="D3">
        <f t="shared" si="2"/>
        <v>3.2514270000000001</v>
      </c>
    </row>
    <row r="4" ht="12.800000000000001">
      <c r="A4">
        <v>33</v>
      </c>
      <c r="B4">
        <f t="shared" si="0"/>
        <v>1.5238080000000001</v>
      </c>
      <c r="C4">
        <f t="shared" si="1"/>
        <v>1.6799999999999999</v>
      </c>
      <c r="D4">
        <f t="shared" si="2"/>
        <v>3.203808</v>
      </c>
    </row>
    <row r="5" ht="12.800000000000001">
      <c r="A5">
        <v>32</v>
      </c>
      <c r="B5">
        <f t="shared" si="0"/>
        <v>1.476189</v>
      </c>
      <c r="C5">
        <f t="shared" si="1"/>
        <v>1.6799999999999999</v>
      </c>
      <c r="D5">
        <f t="shared" si="2"/>
        <v>3.1561889999999999</v>
      </c>
    </row>
    <row r="6" ht="12.800000000000001">
      <c r="A6">
        <v>31</v>
      </c>
      <c r="B6">
        <f t="shared" si="0"/>
        <v>1.4285699999999999</v>
      </c>
      <c r="C6">
        <f t="shared" si="1"/>
        <v>1.6799999999999999</v>
      </c>
      <c r="D6">
        <f t="shared" si="2"/>
        <v>3.1085699999999998</v>
      </c>
    </row>
    <row r="7" ht="12.800000000000001">
      <c r="A7">
        <v>30</v>
      </c>
      <c r="B7">
        <f t="shared" si="0"/>
        <v>1.380951</v>
      </c>
      <c r="C7">
        <f t="shared" si="1"/>
        <v>1.3999999999999999</v>
      </c>
      <c r="D7">
        <f t="shared" si="2"/>
        <v>2.780951</v>
      </c>
    </row>
    <row r="8" ht="12.800000000000001">
      <c r="A8">
        <v>29</v>
      </c>
      <c r="B8">
        <f t="shared" si="0"/>
        <v>1.333332</v>
      </c>
      <c r="C8">
        <f t="shared" si="1"/>
        <v>1.3999999999999999</v>
      </c>
      <c r="D8">
        <f t="shared" si="2"/>
        <v>2.7333319999999999</v>
      </c>
    </row>
    <row r="9" ht="12.800000000000001">
      <c r="A9">
        <v>28</v>
      </c>
      <c r="B9">
        <f t="shared" si="0"/>
        <v>1.2857130000000001</v>
      </c>
      <c r="C9">
        <f t="shared" si="1"/>
        <v>1.3999999999999999</v>
      </c>
      <c r="D9">
        <f t="shared" si="2"/>
        <v>2.6857129999999998</v>
      </c>
    </row>
    <row r="10" ht="12.800000000000001">
      <c r="A10">
        <v>27</v>
      </c>
      <c r="B10">
        <f t="shared" ref="B10:B36" si="3">(A10 - 1) * 0.047619</f>
        <v>1.238094</v>
      </c>
      <c r="C10">
        <f t="shared" ref="C10:C36" si="4">_xlfn.FLOOR.MATH( (A10 -1)/ 5) * 0.28</f>
        <v>1.3999999999999999</v>
      </c>
      <c r="D10">
        <f t="shared" ref="D10:D36" si="5">SUM(B10:C10)</f>
        <v>2.6380940000000002</v>
      </c>
    </row>
    <row r="11" ht="12.800000000000001">
      <c r="A11">
        <v>26</v>
      </c>
      <c r="B11">
        <f t="shared" si="3"/>
        <v>1.1904749999999999</v>
      </c>
      <c r="C11">
        <f t="shared" si="4"/>
        <v>1.3999999999999999</v>
      </c>
      <c r="D11">
        <f t="shared" si="5"/>
        <v>2.5904750000000001</v>
      </c>
    </row>
    <row r="12" ht="12.800000000000001">
      <c r="A12">
        <v>25</v>
      </c>
      <c r="B12">
        <f t="shared" si="3"/>
        <v>1.1428560000000001</v>
      </c>
      <c r="C12">
        <f t="shared" si="4"/>
        <v>1.1200000000000001</v>
      </c>
      <c r="D12">
        <f t="shared" si="5"/>
        <v>2.2628560000000002</v>
      </c>
    </row>
    <row r="13" ht="12.800000000000001">
      <c r="A13">
        <v>24</v>
      </c>
      <c r="B13">
        <f t="shared" si="3"/>
        <v>1.095237</v>
      </c>
      <c r="C13">
        <f t="shared" si="4"/>
        <v>1.1200000000000001</v>
      </c>
      <c r="D13">
        <f t="shared" si="5"/>
        <v>2.2152370000000001</v>
      </c>
    </row>
    <row r="14" ht="12.800000000000001">
      <c r="A14">
        <v>23</v>
      </c>
      <c r="B14">
        <f t="shared" si="3"/>
        <v>1.0476179999999999</v>
      </c>
      <c r="C14">
        <f t="shared" si="4"/>
        <v>1.1200000000000001</v>
      </c>
      <c r="D14">
        <f t="shared" si="5"/>
        <v>2.167618</v>
      </c>
    </row>
    <row r="15" ht="12.800000000000001">
      <c r="A15">
        <v>22</v>
      </c>
      <c r="B15">
        <f t="shared" si="3"/>
        <v>0.99999899999999997</v>
      </c>
      <c r="C15">
        <f t="shared" si="4"/>
        <v>1.1200000000000001</v>
      </c>
      <c r="D15">
        <f t="shared" si="5"/>
        <v>2.119999</v>
      </c>
    </row>
    <row r="16" ht="12.800000000000001">
      <c r="A16">
        <v>21</v>
      </c>
      <c r="B16">
        <f t="shared" si="3"/>
        <v>0.95238</v>
      </c>
      <c r="C16">
        <f t="shared" si="4"/>
        <v>1.1200000000000001</v>
      </c>
      <c r="D16">
        <f t="shared" si="5"/>
        <v>2.0723799999999999</v>
      </c>
    </row>
    <row r="17" ht="12.800000000000001">
      <c r="A17">
        <v>20</v>
      </c>
      <c r="B17">
        <f t="shared" si="3"/>
        <v>0.90476100000000004</v>
      </c>
      <c r="C17">
        <f t="shared" si="4"/>
        <v>0.83999999999999997</v>
      </c>
      <c r="D17">
        <f t="shared" si="5"/>
        <v>1.744761</v>
      </c>
    </row>
    <row r="18" ht="12.800000000000001">
      <c r="A18">
        <v>19</v>
      </c>
      <c r="B18">
        <f t="shared" si="3"/>
        <v>0.85714199999999996</v>
      </c>
      <c r="C18">
        <f t="shared" si="4"/>
        <v>0.83999999999999997</v>
      </c>
      <c r="D18">
        <f t="shared" si="5"/>
        <v>1.6971419999999999</v>
      </c>
    </row>
    <row r="19" ht="12.800000000000001">
      <c r="A19">
        <v>18</v>
      </c>
      <c r="B19">
        <f t="shared" si="3"/>
        <v>0.80952299999999999</v>
      </c>
      <c r="C19">
        <f t="shared" si="4"/>
        <v>0.83999999999999997</v>
      </c>
      <c r="D19">
        <f t="shared" si="5"/>
        <v>1.6495230000000001</v>
      </c>
    </row>
    <row r="20" ht="12.800000000000001">
      <c r="A20">
        <v>17</v>
      </c>
      <c r="B20">
        <f t="shared" si="3"/>
        <v>0.76190400000000003</v>
      </c>
      <c r="C20">
        <f t="shared" si="4"/>
        <v>0.83999999999999997</v>
      </c>
      <c r="D20">
        <f t="shared" si="5"/>
        <v>1.601904</v>
      </c>
    </row>
    <row r="21" ht="12.800000000000001">
      <c r="A21">
        <v>16</v>
      </c>
      <c r="B21">
        <f t="shared" si="3"/>
        <v>0.71428499999999995</v>
      </c>
      <c r="C21">
        <f t="shared" si="4"/>
        <v>0.83999999999999997</v>
      </c>
      <c r="D21">
        <f t="shared" si="5"/>
        <v>1.5542849999999999</v>
      </c>
    </row>
    <row r="22" ht="12.800000000000001">
      <c r="A22">
        <v>15</v>
      </c>
      <c r="B22">
        <f t="shared" si="3"/>
        <v>0.66666599999999998</v>
      </c>
      <c r="C22">
        <f t="shared" si="4"/>
        <v>0.56000000000000005</v>
      </c>
      <c r="D22">
        <f t="shared" si="5"/>
        <v>1.226666</v>
      </c>
    </row>
    <row r="23" ht="12.800000000000001">
      <c r="A23">
        <v>14</v>
      </c>
      <c r="B23">
        <f t="shared" si="3"/>
        <v>0.61904700000000001</v>
      </c>
      <c r="C23">
        <f t="shared" si="4"/>
        <v>0.56000000000000005</v>
      </c>
      <c r="D23">
        <f t="shared" si="5"/>
        <v>1.179047</v>
      </c>
    </row>
    <row r="24" ht="12.800000000000001">
      <c r="A24">
        <v>13</v>
      </c>
      <c r="B24">
        <f t="shared" si="3"/>
        <v>0.57142800000000005</v>
      </c>
      <c r="C24">
        <f t="shared" si="4"/>
        <v>0.56000000000000005</v>
      </c>
      <c r="D24">
        <f t="shared" si="5"/>
        <v>1.1314280000000001</v>
      </c>
    </row>
    <row r="25" ht="12.800000000000001">
      <c r="A25">
        <v>12</v>
      </c>
      <c r="B25">
        <f t="shared" si="3"/>
        <v>0.52380899999999997</v>
      </c>
      <c r="C25">
        <f t="shared" si="4"/>
        <v>0.56000000000000005</v>
      </c>
      <c r="D25">
        <f t="shared" si="5"/>
        <v>1.083809</v>
      </c>
    </row>
    <row r="26" ht="12.800000000000001">
      <c r="A26">
        <v>11</v>
      </c>
      <c r="B26">
        <f t="shared" si="3"/>
        <v>0.47619</v>
      </c>
      <c r="C26">
        <f t="shared" si="4"/>
        <v>0.56000000000000005</v>
      </c>
      <c r="D26">
        <f t="shared" si="5"/>
        <v>1.0361899999999999</v>
      </c>
    </row>
    <row r="27" ht="12.800000000000001">
      <c r="A27">
        <v>10</v>
      </c>
      <c r="B27">
        <f t="shared" si="3"/>
        <v>0.42857099999999998</v>
      </c>
      <c r="C27">
        <f t="shared" si="4"/>
        <v>0.28000000000000003</v>
      </c>
      <c r="D27">
        <f t="shared" si="5"/>
        <v>0.70857099999999995</v>
      </c>
    </row>
    <row r="28" ht="12.800000000000001">
      <c r="A28">
        <v>9</v>
      </c>
      <c r="B28">
        <f t="shared" si="3"/>
        <v>0.38095200000000001</v>
      </c>
      <c r="C28">
        <f t="shared" si="4"/>
        <v>0.28000000000000003</v>
      </c>
      <c r="D28">
        <f t="shared" si="5"/>
        <v>0.66095199999999998</v>
      </c>
    </row>
    <row r="29" ht="12.800000000000001">
      <c r="A29">
        <v>8</v>
      </c>
      <c r="B29">
        <f t="shared" si="3"/>
        <v>0.33333299999999999</v>
      </c>
      <c r="C29">
        <f t="shared" si="4"/>
        <v>0.28000000000000003</v>
      </c>
      <c r="D29">
        <f t="shared" si="5"/>
        <v>0.61333300000000002</v>
      </c>
    </row>
    <row r="30" ht="12.800000000000001">
      <c r="A30">
        <v>7</v>
      </c>
      <c r="B30">
        <f t="shared" si="3"/>
        <v>0.28571400000000002</v>
      </c>
      <c r="C30">
        <f t="shared" si="4"/>
        <v>0.28000000000000003</v>
      </c>
      <c r="D30">
        <f t="shared" si="5"/>
        <v>0.56571400000000005</v>
      </c>
    </row>
    <row r="31" ht="12.800000000000001">
      <c r="A31">
        <v>6</v>
      </c>
      <c r="B31">
        <f t="shared" si="3"/>
        <v>0.238095</v>
      </c>
      <c r="C31">
        <f t="shared" si="4"/>
        <v>0.28000000000000003</v>
      </c>
      <c r="D31">
        <f t="shared" si="5"/>
        <v>0.51809499999999997</v>
      </c>
    </row>
    <row r="32" ht="12.800000000000001">
      <c r="A32">
        <v>5</v>
      </c>
      <c r="B32">
        <f t="shared" si="3"/>
        <v>0.19047600000000001</v>
      </c>
      <c r="C32">
        <f t="shared" si="4"/>
        <v>0</v>
      </c>
      <c r="D32">
        <f t="shared" si="5"/>
        <v>0.19047600000000001</v>
      </c>
    </row>
    <row r="33" ht="12.800000000000001">
      <c r="A33">
        <v>4</v>
      </c>
      <c r="B33">
        <f t="shared" si="3"/>
        <v>0.14285700000000001</v>
      </c>
      <c r="C33">
        <f t="shared" si="4"/>
        <v>0</v>
      </c>
      <c r="D33">
        <f t="shared" si="5"/>
        <v>0.14285700000000001</v>
      </c>
    </row>
    <row r="34" ht="12.800000000000001">
      <c r="A34">
        <v>3</v>
      </c>
      <c r="B34">
        <f t="shared" si="3"/>
        <v>0.095238000000000003</v>
      </c>
      <c r="C34">
        <f t="shared" si="4"/>
        <v>0</v>
      </c>
      <c r="D34">
        <f t="shared" si="5"/>
        <v>0.095238000000000003</v>
      </c>
    </row>
    <row r="35" ht="12.800000000000001">
      <c r="A35">
        <v>2</v>
      </c>
      <c r="B35">
        <f t="shared" si="3"/>
        <v>0.047619000000000002</v>
      </c>
      <c r="C35">
        <f t="shared" si="4"/>
        <v>0</v>
      </c>
      <c r="D35">
        <f t="shared" si="5"/>
        <v>0.047619000000000002</v>
      </c>
    </row>
    <row r="36" ht="12.800000000000001">
      <c r="A36">
        <v>1</v>
      </c>
      <c r="B36">
        <f t="shared" si="3"/>
        <v>0</v>
      </c>
      <c r="C36">
        <f t="shared" si="4"/>
        <v>0</v>
      </c>
      <c r="D36">
        <f t="shared" si="5"/>
        <v>0</v>
      </c>
    </row>
    <row r="37" ht="12.800000000000001">
      <c r="A37">
        <v>0</v>
      </c>
      <c r="C37">
        <f>_xlfn.FLOOR.MATH( A37 / 5)</f>
        <v>0</v>
      </c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" zoomScale="100" workbookViewId="0">
      <selection activeCell="E12" activeCellId="0" sqref="E12"/>
    </sheetView>
  </sheetViews>
  <sheetFormatPr defaultColWidth="11.53515625" defaultRowHeight="12.800000000000001"/>
  <cols>
    <col customWidth="1" min="4" max="4" style="0" width="14.949999999999999"/>
  </cols>
  <sheetData>
    <row r="1" ht="12.800000000000001">
      <c r="A1" t="s">
        <v>24</v>
      </c>
      <c r="B1" t="s">
        <v>25</v>
      </c>
      <c r="C1" t="s">
        <v>26</v>
      </c>
      <c r="D1" t="s">
        <v>7</v>
      </c>
      <c r="E1" t="s">
        <v>16</v>
      </c>
      <c r="F1" t="s">
        <v>15</v>
      </c>
    </row>
    <row r="2" ht="12.800000000000001">
      <c r="A2" t="s">
        <v>27</v>
      </c>
      <c r="B2">
        <v>35</v>
      </c>
      <c r="C2">
        <v>2.375</v>
      </c>
      <c r="D2">
        <v>2.375</v>
      </c>
      <c r="E2">
        <f t="shared" ref="E2:E9" si="6">C2-D2</f>
        <v>0</v>
      </c>
    </row>
    <row r="3" ht="12.800000000000001">
      <c r="A3" t="s">
        <v>27</v>
      </c>
      <c r="B3">
        <v>34</v>
      </c>
      <c r="C3">
        <v>2.3809999999999998</v>
      </c>
      <c r="D3">
        <v>2.375</v>
      </c>
      <c r="E3">
        <f t="shared" si="6"/>
        <v>0.0059999999999997833</v>
      </c>
    </row>
    <row r="4" ht="12.800000000000001">
      <c r="A4" t="s">
        <v>27</v>
      </c>
      <c r="B4">
        <v>33</v>
      </c>
      <c r="C4">
        <v>2.4300000000000002</v>
      </c>
      <c r="D4">
        <v>2.375</v>
      </c>
      <c r="E4">
        <f t="shared" si="6"/>
        <v>0.05500000000000016</v>
      </c>
      <c r="F4">
        <f t="shared" ref="F4:F9" si="7">E4-E3</f>
        <v>0.049000000000000377</v>
      </c>
    </row>
    <row r="5" ht="12.800000000000001">
      <c r="A5" t="s">
        <v>27</v>
      </c>
      <c r="B5">
        <v>32</v>
      </c>
      <c r="C5">
        <v>2.4790000000000001</v>
      </c>
      <c r="D5">
        <v>2.375</v>
      </c>
      <c r="E5">
        <f t="shared" si="6"/>
        <v>0.10400000000000009</v>
      </c>
      <c r="F5">
        <f t="shared" si="7"/>
        <v>0.048999999999999932</v>
      </c>
    </row>
    <row r="6" ht="12.800000000000001">
      <c r="A6" t="s">
        <v>27</v>
      </c>
      <c r="B6">
        <v>31</v>
      </c>
      <c r="C6">
        <v>2.5270000000000001</v>
      </c>
      <c r="D6">
        <v>2.375</v>
      </c>
      <c r="E6">
        <f t="shared" si="6"/>
        <v>0.15200000000000014</v>
      </c>
      <c r="F6">
        <f t="shared" si="7"/>
        <v>0.048000000000000043</v>
      </c>
    </row>
    <row r="7" ht="12.800000000000001">
      <c r="A7" t="s">
        <v>27</v>
      </c>
      <c r="B7">
        <v>30</v>
      </c>
      <c r="C7">
        <v>2.569</v>
      </c>
      <c r="D7">
        <v>2.375</v>
      </c>
      <c r="E7">
        <f t="shared" si="6"/>
        <v>0.19399999999999995</v>
      </c>
      <c r="F7">
        <f t="shared" si="7"/>
        <v>0.041999999999999815</v>
      </c>
    </row>
    <row r="8" ht="12.800000000000001">
      <c r="A8" t="s">
        <v>27</v>
      </c>
      <c r="B8">
        <v>29</v>
      </c>
      <c r="C8">
        <v>2.798</v>
      </c>
      <c r="D8">
        <v>2.375</v>
      </c>
      <c r="E8">
        <f t="shared" si="6"/>
        <v>0.42300000000000004</v>
      </c>
      <c r="F8">
        <f t="shared" si="7"/>
        <v>0.22900000000000009</v>
      </c>
    </row>
    <row r="9" ht="12.800000000000001">
      <c r="A9" t="s">
        <v>27</v>
      </c>
      <c r="B9">
        <v>28</v>
      </c>
      <c r="C9">
        <v>2.847</v>
      </c>
      <c r="D9">
        <v>2.375</v>
      </c>
      <c r="E9">
        <f t="shared" si="6"/>
        <v>0.47199999999999998</v>
      </c>
      <c r="F9">
        <f t="shared" si="7"/>
        <v>0.048999999999999932</v>
      </c>
    </row>
    <row r="10" ht="12.800000000000001">
      <c r="A10" t="s">
        <v>27</v>
      </c>
      <c r="B10">
        <v>27</v>
      </c>
      <c r="C10">
        <v>2.895</v>
      </c>
      <c r="D10">
        <v>2.375</v>
      </c>
      <c r="E10">
        <f t="shared" ref="E10:E20" si="8">C10-D10</f>
        <v>0.52000000000000002</v>
      </c>
      <c r="F10">
        <f>E10-E9</f>
        <v>0.048000000000000043</v>
      </c>
    </row>
    <row r="11" ht="12.800000000000001">
      <c r="A11" t="s">
        <v>27</v>
      </c>
      <c r="B11">
        <v>26</v>
      </c>
      <c r="C11">
        <v>2.944</v>
      </c>
      <c r="D11">
        <v>2.375</v>
      </c>
      <c r="E11">
        <f t="shared" si="8"/>
        <v>0.56899999999999995</v>
      </c>
      <c r="F11">
        <f t="shared" ref="F11:F20" si="9">E11-E10</f>
        <v>0.048999999999999932</v>
      </c>
    </row>
    <row r="12" ht="12.800000000000001">
      <c r="A12" t="s">
        <v>27</v>
      </c>
      <c r="B12">
        <v>25</v>
      </c>
      <c r="C12">
        <v>2.9929999999999999</v>
      </c>
      <c r="D12">
        <v>2.375</v>
      </c>
      <c r="E12">
        <f t="shared" si="8"/>
        <v>0.61799999999999988</v>
      </c>
      <c r="F12">
        <f t="shared" si="9"/>
        <v>0.048999999999999932</v>
      </c>
    </row>
    <row r="13" ht="12.800000000000001">
      <c r="A13" t="s">
        <v>27</v>
      </c>
      <c r="B13">
        <v>24</v>
      </c>
      <c r="C13">
        <v>3.222</v>
      </c>
      <c r="D13">
        <v>2.375</v>
      </c>
      <c r="E13">
        <f t="shared" si="8"/>
        <v>0.84699999999999998</v>
      </c>
      <c r="F13">
        <f t="shared" si="9"/>
        <v>0.22900000000000009</v>
      </c>
    </row>
    <row r="14" ht="12.800000000000001">
      <c r="A14" t="s">
        <v>28</v>
      </c>
      <c r="B14">
        <v>30</v>
      </c>
      <c r="C14">
        <v>13.125</v>
      </c>
      <c r="D14">
        <v>13.125</v>
      </c>
      <c r="E14">
        <f t="shared" si="8"/>
        <v>0</v>
      </c>
    </row>
    <row r="15" ht="12.800000000000001">
      <c r="A15" t="s">
        <v>28</v>
      </c>
      <c r="B15">
        <v>29</v>
      </c>
      <c r="C15">
        <v>13.131</v>
      </c>
      <c r="D15">
        <v>13.125</v>
      </c>
      <c r="E15">
        <f t="shared" si="8"/>
        <v>0.0060000000000002274</v>
      </c>
      <c r="F15">
        <f t="shared" si="9"/>
        <v>0.0060000000000002274</v>
      </c>
    </row>
    <row r="16" ht="12.800000000000001">
      <c r="A16" t="s">
        <v>28</v>
      </c>
      <c r="B16">
        <v>28</v>
      </c>
      <c r="C16">
        <v>13.194000000000001</v>
      </c>
      <c r="D16">
        <v>13.125</v>
      </c>
      <c r="E16">
        <f t="shared" si="8"/>
        <v>0.069000000000000838</v>
      </c>
      <c r="F16">
        <f t="shared" si="9"/>
        <v>0.063000000000000611</v>
      </c>
    </row>
    <row r="17" ht="12.800000000000001">
      <c r="A17" t="s">
        <v>28</v>
      </c>
      <c r="B17">
        <v>27</v>
      </c>
      <c r="C17">
        <v>13.256</v>
      </c>
      <c r="D17">
        <v>13.125</v>
      </c>
      <c r="E17">
        <f t="shared" si="8"/>
        <v>0.13100000000000023</v>
      </c>
      <c r="F17">
        <f t="shared" si="9"/>
        <v>0.061999999999999389</v>
      </c>
    </row>
    <row r="18" ht="12.800000000000001">
      <c r="A18" t="s">
        <v>28</v>
      </c>
      <c r="B18">
        <v>26</v>
      </c>
      <c r="C18">
        <v>13.526999999999999</v>
      </c>
      <c r="D18">
        <v>13.125</v>
      </c>
      <c r="E18">
        <f t="shared" si="8"/>
        <v>0.40199999999999925</v>
      </c>
      <c r="F18">
        <f t="shared" si="9"/>
        <v>0.27099999999999902</v>
      </c>
    </row>
    <row r="19" ht="12.800000000000001">
      <c r="A19" t="s">
        <v>28</v>
      </c>
      <c r="B19">
        <v>25</v>
      </c>
      <c r="C19">
        <v>13.59</v>
      </c>
      <c r="D19">
        <v>13.125</v>
      </c>
      <c r="E19">
        <f t="shared" si="8"/>
        <v>0.46499999999999986</v>
      </c>
      <c r="F19">
        <f t="shared" si="9"/>
        <v>0.063000000000000611</v>
      </c>
    </row>
    <row r="20" ht="12.800000000000001">
      <c r="A20" t="s">
        <v>28</v>
      </c>
      <c r="B20">
        <v>24</v>
      </c>
      <c r="C20">
        <v>13.659000000000001</v>
      </c>
      <c r="D20">
        <v>13.125</v>
      </c>
      <c r="E20">
        <f t="shared" si="8"/>
        <v>0.5340000000000007</v>
      </c>
      <c r="F20">
        <f t="shared" si="9"/>
        <v>0.069000000000000838</v>
      </c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2</v>
      </c>
      <c r="B1" t="s">
        <v>14</v>
      </c>
      <c r="C1" t="s">
        <v>7</v>
      </c>
      <c r="D1" t="s">
        <v>16</v>
      </c>
      <c r="E1" t="s">
        <v>17</v>
      </c>
      <c r="F1" t="s">
        <v>15</v>
      </c>
      <c r="G1" t="s">
        <v>29</v>
      </c>
      <c r="H1" t="s">
        <v>30</v>
      </c>
    </row>
    <row r="2">
      <c r="A2" t="s">
        <v>31</v>
      </c>
    </row>
    <row r="3">
      <c r="A3">
        <v>35</v>
      </c>
      <c r="B3">
        <v>2.5139999999999998</v>
      </c>
      <c r="C3">
        <v>2.5139999999999998</v>
      </c>
      <c r="D3">
        <f>Sheet1!B3-Sheet1!C3</f>
        <v>35</v>
      </c>
    </row>
    <row r="4">
      <c r="A4">
        <v>34</v>
      </c>
      <c r="B4">
        <v>2.5209999999999999</v>
      </c>
      <c r="C4">
        <v>2.5139999999999998</v>
      </c>
      <c r="D4">
        <f>Sheet1!B4-Sheet1!C4</f>
        <v>627</v>
      </c>
      <c r="F4">
        <f>Sheet1!B4-Sheet1!B3</f>
        <v>592</v>
      </c>
    </row>
    <row r="5">
      <c r="A5">
        <v>30</v>
      </c>
      <c r="B5">
        <v>2.7149999999999999</v>
      </c>
      <c r="C5">
        <v>2.5139999999999998</v>
      </c>
      <c r="D5">
        <f>Sheet1!B5-Sheet1!C5</f>
        <v>21</v>
      </c>
      <c r="F5">
        <f>Sheet1!B5-Sheet1!B4</f>
        <v>-606</v>
      </c>
      <c r="G5">
        <f>Sheet1!D5-0.28</f>
        <v>-0.28000000000000003</v>
      </c>
      <c r="H5" t="e">
        <f>(35-Sheet1!A5)*15</f>
        <v>#VALUE!</v>
      </c>
    </row>
    <row r="6">
      <c r="A6">
        <v>30</v>
      </c>
      <c r="B6">
        <v>2.9860000000000002</v>
      </c>
      <c r="C6">
        <v>2.5139999999999998</v>
      </c>
      <c r="D6">
        <f>Sheet1!B6-Sheet1!C6</f>
        <v>1260</v>
      </c>
      <c r="E6">
        <f>(0.048*4)+(1*0.28)</f>
        <v>0.47200000000000003</v>
      </c>
      <c r="F6">
        <f>Sheet1!B6-Sheet1!B5</f>
        <v>1239</v>
      </c>
      <c r="G6">
        <f>Sheet1!D6-0.28</f>
        <v>-0.28000000000000003</v>
      </c>
    </row>
    <row r="7">
      <c r="A7">
        <v>29</v>
      </c>
      <c r="B7">
        <v>2.9929999999999999</v>
      </c>
      <c r="C7">
        <v>2.5139999999999998</v>
      </c>
      <c r="D7">
        <f>Sheet1!B7-Sheet1!C7</f>
        <v>2.5139999999999998</v>
      </c>
      <c r="F7">
        <f>Sheet1!B7-Sheet1!B6</f>
        <v>-1257.4860000000001</v>
      </c>
    </row>
    <row r="8">
      <c r="A8">
        <v>25</v>
      </c>
      <c r="B8">
        <v>3.1880000000000002</v>
      </c>
      <c r="C8">
        <v>2.5139999999999998</v>
      </c>
      <c r="D8">
        <f>Sheet1!B8-Sheet1!C8</f>
        <v>0.09569377990430622</v>
      </c>
      <c r="F8">
        <f>Sheet1!B8-Sheet1!B7</f>
        <v>-2.4183062200956935</v>
      </c>
    </row>
    <row r="9">
      <c r="A9">
        <v>25</v>
      </c>
      <c r="B9">
        <v>3.4649999999999999</v>
      </c>
      <c r="C9">
        <v>2.5139999999999998</v>
      </c>
      <c r="D9">
        <f>Sheet1!B9-Sheet1!C9</f>
        <v>0.047619047619047616</v>
      </c>
      <c r="E9">
        <f>(0.048*8)+(2*0.28)</f>
        <v>0.94400000000000006</v>
      </c>
      <c r="F9">
        <f>Sheet1!B9-Sheet1!B8</f>
        <v>-0.048074732285258603</v>
      </c>
      <c r="G9">
        <f>Sheet1!D9-0.28</f>
        <v>-0.28000000000000003</v>
      </c>
      <c r="H9" t="e">
        <f>(35-Sheet1!A9)*15</f>
        <v>#VALUE!</v>
      </c>
    </row>
    <row r="10">
      <c r="A10">
        <v>24</v>
      </c>
      <c r="B10">
        <v>3.472</v>
      </c>
      <c r="C10">
        <v>2.5139999999999998</v>
      </c>
      <c r="D10">
        <f>Sheet1!B10-Sheet1!C10</f>
        <v>0.047619047619047616</v>
      </c>
      <c r="F10">
        <f>Sheet1!B10-Sheet1!B9</f>
        <v>0</v>
      </c>
    </row>
    <row r="11">
      <c r="A11">
        <v>20</v>
      </c>
      <c r="B11">
        <v>3.6669999999999998</v>
      </c>
      <c r="C11">
        <v>2.5139999999999998</v>
      </c>
      <c r="D11">
        <f>Sheet1!B11-Sheet1!C11</f>
        <v>0.28000000000000003</v>
      </c>
      <c r="F11">
        <f>Sheet1!B11-Sheet1!B10</f>
        <v>0.23238095238095241</v>
      </c>
    </row>
    <row r="12">
      <c r="A12">
        <v>20</v>
      </c>
      <c r="B12">
        <v>3.9380000000000002</v>
      </c>
      <c r="C12">
        <v>2.5139999999999998</v>
      </c>
      <c r="D12">
        <f>Sheet1!B12-Sheet1!C12</f>
        <v>5</v>
      </c>
      <c r="E12">
        <f>(0.048*12)+(3*0.28)</f>
        <v>1.4160000000000001</v>
      </c>
      <c r="F12">
        <f>Sheet1!B12-Sheet1!B9</f>
        <v>4.9523809523809526</v>
      </c>
      <c r="G12">
        <f>Sheet1!D12-0.28</f>
        <v>-0.28000000000000003</v>
      </c>
      <c r="H12" t="e">
        <f>(35-Sheet1!A12)*15</f>
        <v>#VALUE!</v>
      </c>
    </row>
    <row r="13">
      <c r="A13">
        <v>19</v>
      </c>
      <c r="B13">
        <v>3.944</v>
      </c>
      <c r="C13">
        <v>2.5139999999999998</v>
      </c>
      <c r="D13">
        <f>Sheet1!B13-Sheet1!C13</f>
        <v>0</v>
      </c>
      <c r="F13">
        <f>Sheet1!B13-Sheet1!B10</f>
        <v>-0.047619047619047616</v>
      </c>
    </row>
    <row r="14">
      <c r="A14">
        <v>15</v>
      </c>
      <c r="B14">
        <v>4.1390000000000002</v>
      </c>
      <c r="C14">
        <v>2.5139999999999998</v>
      </c>
      <c r="D14" t="e">
        <f>Sheet1!B14-Sheet1!C14</f>
        <v>#VALUE!</v>
      </c>
      <c r="F14" t="e">
        <f>Sheet1!B14-Sheet1!B11</f>
        <v>#VALUE!</v>
      </c>
    </row>
    <row r="15">
      <c r="A15">
        <v>15</v>
      </c>
      <c r="B15">
        <v>4.4100000000000001</v>
      </c>
      <c r="C15">
        <v>2.5139999999999998</v>
      </c>
      <c r="D15">
        <f>Sheet1!B15-Sheet1!C15</f>
        <v>2.5139999999999998</v>
      </c>
      <c r="E15">
        <f>(0.048*16)+(4*0.28)</f>
        <v>1.8880000000000001</v>
      </c>
      <c r="F15">
        <f>Sheet1!B15-Sheet1!B12</f>
        <v>-2.4860000000000002</v>
      </c>
      <c r="G15">
        <f>Sheet1!D15-0.28</f>
        <v>-0.28000000000000003</v>
      </c>
      <c r="H15">
        <f>(35-Sheet1!A15)*15</f>
        <v>0</v>
      </c>
    </row>
    <row r="16">
      <c r="A16">
        <v>14</v>
      </c>
      <c r="B16">
        <v>4.4169999999999998</v>
      </c>
      <c r="C16">
        <v>2.5139999999999998</v>
      </c>
      <c r="D16">
        <f>Sheet1!B16-Sheet1!C16</f>
        <v>2.5139999999999998</v>
      </c>
    </row>
    <row r="17">
      <c r="A17">
        <v>10</v>
      </c>
      <c r="B17">
        <v>4.8819999999999997</v>
      </c>
      <c r="C17">
        <v>2.5139999999999998</v>
      </c>
      <c r="D17">
        <f>Sheet1!B17-Sheet1!C17</f>
        <v>2.5209999999999999</v>
      </c>
      <c r="E17">
        <f>(0.048*20)+(5*0.28)</f>
        <v>2.3600000000000003</v>
      </c>
      <c r="F17">
        <f>Sheet1!B17-Sheet1!B15</f>
        <v>0.20100000000000007</v>
      </c>
      <c r="G17">
        <f>Sheet1!D17-0.28</f>
        <v>-0.078999999999999959</v>
      </c>
      <c r="H17">
        <f>(35-Sheet1!A17)*15</f>
        <v>75</v>
      </c>
    </row>
    <row r="18">
      <c r="A18">
        <v>5</v>
      </c>
      <c r="B18">
        <v>5.3540000000000001</v>
      </c>
      <c r="C18">
        <v>2.5139999999999998</v>
      </c>
      <c r="D18">
        <f>Sheet1!B18-Sheet1!C18</f>
        <v>2.7149999999999999</v>
      </c>
      <c r="E18">
        <f>(0.048*24)+(6*0.28)</f>
        <v>2.8320000000000003</v>
      </c>
      <c r="F18">
        <f>Sheet1!B18-Sheet1!B17</f>
        <v>0.27800000000000002</v>
      </c>
      <c r="G18">
        <f>Sheet1!D18-0.28</f>
        <v>0.19900000000000007</v>
      </c>
      <c r="H18">
        <f>(35-Sheet1!A18)*15</f>
        <v>90</v>
      </c>
    </row>
    <row r="19">
      <c r="D19">
        <f>Sheet1!B19-Sheet1!C19</f>
        <v>2.9929999999999999</v>
      </c>
    </row>
    <row r="20">
      <c r="A20" t="s">
        <v>32</v>
      </c>
      <c r="D20">
        <f>Sheet1!B20-Sheet1!C20</f>
        <v>3.1880000000000002</v>
      </c>
      <c r="F20">
        <f>Sheet1!B20-Sheet1!B19</f>
        <v>0.28399999999999981</v>
      </c>
    </row>
    <row r="21">
      <c r="A21">
        <v>35</v>
      </c>
      <c r="B21">
        <v>8.6460000000000008</v>
      </c>
      <c r="C21">
        <v>8.6460000000000008</v>
      </c>
      <c r="D21">
        <f>Sheet1!B21-Sheet1!C21</f>
        <v>3.472</v>
      </c>
      <c r="F21">
        <f>Sheet1!B21-Sheet1!B20</f>
        <v>0.19499999999999984</v>
      </c>
    </row>
    <row r="22">
      <c r="A22">
        <v>30</v>
      </c>
      <c r="B22">
        <v>9.1180000000000003</v>
      </c>
      <c r="C22">
        <v>8.6460000000000008</v>
      </c>
      <c r="D22">
        <f>Sheet1!B22-Sheet1!C22</f>
        <v>3.6669999999999998</v>
      </c>
      <c r="E22">
        <f>(0.048*4)+(1*0.28)</f>
        <v>0.47200000000000003</v>
      </c>
      <c r="F22">
        <f>Sheet1!B22-Sheet1!B21</f>
        <v>0.27700000000000014</v>
      </c>
      <c r="G22">
        <f>Sheet1!D22-0.28</f>
        <v>1.1500000000000001</v>
      </c>
      <c r="H22">
        <f>(35-Sheet1!A22)*15</f>
        <v>240</v>
      </c>
    </row>
    <row r="23">
      <c r="A23">
        <v>25</v>
      </c>
      <c r="B23">
        <v>9.5899999999999999</v>
      </c>
      <c r="C23">
        <v>8.6460000000000008</v>
      </c>
      <c r="D23">
        <f>Sheet1!B23-Sheet1!C23</f>
        <v>3.944</v>
      </c>
      <c r="E23">
        <f>(0.048*8)+(2*0.28)</f>
        <v>0.94400000000000006</v>
      </c>
      <c r="F23">
        <f>Sheet1!B23-Sheet1!B22</f>
        <v>0.19500000000000028</v>
      </c>
      <c r="G23">
        <f>Sheet1!D23-0.28</f>
        <v>1.3450000000000004</v>
      </c>
      <c r="H23">
        <f>(35-Sheet1!A23)*15</f>
        <v>300</v>
      </c>
    </row>
    <row r="24">
      <c r="A24">
        <v>20</v>
      </c>
      <c r="B24">
        <v>10.069000000000001</v>
      </c>
      <c r="C24">
        <v>8.6460000000000008</v>
      </c>
      <c r="D24">
        <f>Sheet1!B24-Sheet1!C24</f>
        <v>4.1390000000000002</v>
      </c>
      <c r="E24">
        <f>(0.048*12)+(3*0.28)</f>
        <v>1.4160000000000001</v>
      </c>
      <c r="F24">
        <f>Sheet1!B24-Sheet1!B23</f>
        <v>0.27799999999999958</v>
      </c>
      <c r="G24">
        <f>Sheet1!D24-0.28</f>
        <v>1.623</v>
      </c>
      <c r="H24">
        <f>(35-Sheet1!A24)*15</f>
        <v>315</v>
      </c>
    </row>
    <row r="25">
      <c r="A25">
        <v>15</v>
      </c>
      <c r="B25">
        <v>10.542</v>
      </c>
      <c r="C25">
        <v>8.6460000000000008</v>
      </c>
      <c r="D25">
        <f>Sheet1!B25-Sheet1!C25</f>
        <v>4.4169999999999998</v>
      </c>
      <c r="E25">
        <f>(0.048*16)+(4*0.28)</f>
        <v>1.8880000000000001</v>
      </c>
      <c r="F25">
        <f>Sheet1!B25-Sheet1!B24</f>
        <v>0.46499999999999986</v>
      </c>
      <c r="G25">
        <f>Sheet1!D25-0.28</f>
        <v>2.0880000000000001</v>
      </c>
      <c r="H25">
        <f>(35-Sheet1!A25)*15</f>
        <v>375</v>
      </c>
    </row>
    <row r="26">
      <c r="A26">
        <v>10</v>
      </c>
      <c r="B26">
        <v>11.021000000000001</v>
      </c>
      <c r="C26">
        <v>8.6460000000000008</v>
      </c>
      <c r="D26">
        <f>Sheet1!B26-Sheet1!C26</f>
        <v>4.8819999999999997</v>
      </c>
      <c r="E26">
        <f>(0.048*20)+(5*0.28)</f>
        <v>2.3600000000000003</v>
      </c>
      <c r="F26">
        <f>Sheet1!B26-Sheet1!B25</f>
        <v>0.47200000000000042</v>
      </c>
      <c r="G26">
        <f>Sheet1!D26-0.28</f>
        <v>2.5600000000000005</v>
      </c>
      <c r="H26">
        <f>(35-Sheet1!A26)*15</f>
        <v>450</v>
      </c>
    </row>
    <row r="27">
      <c r="A27">
        <v>5</v>
      </c>
      <c r="B27">
        <v>11.493</v>
      </c>
      <c r="C27">
        <v>8.6460000000000008</v>
      </c>
      <c r="D27">
        <f>Sheet1!B27-Sheet1!C27</f>
        <v>0</v>
      </c>
      <c r="E27">
        <f>(0.048*24)+(6*0.28)</f>
        <v>2.8320000000000003</v>
      </c>
      <c r="F27">
        <f>Sheet1!B27-Sheet1!B26</f>
        <v>-5.3540000000000001</v>
      </c>
      <c r="G27">
        <f>Sheet1!D27-0.28</f>
        <v>-0.28000000000000003</v>
      </c>
      <c r="H27">
        <f>(35-Sheet1!A27)*15</f>
        <v>525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2</cp:revision>
  <dcterms:created xsi:type="dcterms:W3CDTF">2024-07-07T09:49:23Z</dcterms:created>
  <dcterms:modified xsi:type="dcterms:W3CDTF">2024-07-08T23:21:23Z</dcterms:modified>
</cp:coreProperties>
</file>