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3"/>
  </bookViews>
  <sheets>
    <sheet name="Sheet1" sheetId="2" r:id="rId1"/>
    <sheet name="Car Inventory Copy" sheetId="1" r:id="rId2"/>
    <sheet name="Data Sheets " sheetId="3" r:id="rId3"/>
    <sheet name="Sheet2" sheetId="4" r:id="rId4"/>
  </sheets>
  <definedNames>
    <definedName name="_xlnm._FilterDatabase" localSheetId="1" hidden="1">'Car Inventory Copy'!$A$1:$O$53</definedName>
    <definedName name="Slicer_Model__Full_Name">#N/A</definedName>
    <definedName name="Slicer_Age">#N/A</definedName>
    <definedName name="Slicer_Driver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<sst xmlns="http://schemas.openxmlformats.org/spreadsheetml/2006/main" count="414" uniqueCount="135">
  <si>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</si>
  <si>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</si>
  <si>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</si>
  <si>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</si>
  <si>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</si>
  <si>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</si>
  <si>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</si>
  <si>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</si>
  <si>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</si>
  <si>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</si>
  <si>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</si>
  <si>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</si>
  <si>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</si>
  <si>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</si>
  <si>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</si>
  <si>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</si>
  <si>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</si>
  <si>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</si>
  <si>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</si>
  <si>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</si>
  <si>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</si>
  <si>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</si>
  <si>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</si>
  <si>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</si>
  <si>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</si>
  <si>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</si>
  <si>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</si>
  <si>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</si>
  <si>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</si>
  <si>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</si>
  <si>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</si>
  <si>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</si>
  <si>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</si>
  <si>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</si>
  <si>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</si>
  <si>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</si>
  <si>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</si>
  <si>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</si>
  <si>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</si>
  <si>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</si>
  <si>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</si>
  <si>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</si>
  <si>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</si>
  <si>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</si>
  <si>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</si>
  <si>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</si>
  <si>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</si>
  <si>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</si>
  <si>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</si>
  <si>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</si>
  <si>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</si>
  <si>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</si>
  <si>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</si>
  <si>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</si>
  <si>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</si>
  <si>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</si>
  <si>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</si>
  <si>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</si>
  <si>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</si>
  <si>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</si>
  <si>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</si>
  <si>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</si>
  <si>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</si>
  <si>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</si>
  <si>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</si>
  <si>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</si>
  <si>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</si>
  <si>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</si>
  <si>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</si>
  <si>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</si>
  <si>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</si>
  <si>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</si>
  <si>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</si>
  <si>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</si>
  <si>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</si>
  <si>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</si>
  <si>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</si>
  <si>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</si>
  <si>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</si>
  <si>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</si>
  <si>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</si>
  <si>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</si>
  <si>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</si>
  <si>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</si>
  <si>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</si>
  <si>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</si>
  <si>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</si>
  <si>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</si>
  <si>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Age Grouped</t>
  </si>
  <si>
    <t>New Car ID WIth Colour</t>
  </si>
  <si>
    <t>GM09CMR014</t>
  </si>
  <si>
    <t>FD06FCS006</t>
  </si>
  <si>
    <t>HO05ODY037</t>
  </si>
  <si>
    <t>HO01ODY040</t>
  </si>
  <si>
    <t>ODY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</si>
  <si>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</si>
  <si>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</si>
  <si>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</si>
  <si>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</si>
  <si>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</si>
  <si>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</si>
  <si>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</si>
  <si>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</si>
  <si>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</si>
  <si>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</si>
  <si>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</si>
  <si>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</si>
  <si>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</si>
  <si>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</si>
  <si>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</si>
  <si>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</si>
  <si>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</si>
  <si>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</si>
  <si>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</si>
  <si>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</si>
  <si>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</si>
  <si>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</si>
  <si>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</si>
  <si>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</si>
  <si>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</si>
  <si>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</si>
  <si>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</si>
  <si>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</si>
  <si>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Odyssey</t>
  </si>
  <si>
    <t>PTC</t>
  </si>
  <si>
    <t>PT Cruiser</t>
  </si>
  <si>
    <t>SLV</t>
  </si>
  <si>
    <t xml:space="preserve">Silverado </t>
  </si>
  <si>
    <t>Sum of Miles</t>
  </si>
  <si>
    <t>Count of Model</t>
  </si>
  <si>
    <t>10-20</t>
  </si>
  <si>
    <t>1-9</t>
  </si>
  <si>
    <t>21-27</t>
  </si>
  <si>
    <t>Grand Total</t>
  </si>
  <si>
    <t>Cars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</si>
</sst>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0.00_);[Red]\(0.00\)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lvl="1"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600">
                <a:solidFill>
                  <a:schemeClr val="bg1"/>
                </a:solidFill>
              </a:rPr>
              <a:t>Miles Per Driver </a:t>
            </a:r>
            <a:endParaRPr sz="16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 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Sheets '!$A$2:$A$19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'Data Sheets '!$B$2:$B$19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856908"/>
        <c:axId val="570873165"/>
      </c:barChart>
      <c:catAx>
        <c:axId val="773856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873165"/>
        <c:crosses val="autoZero"/>
        <c:auto val="1"/>
        <c:lblAlgn val="ctr"/>
        <c:lblOffset val="100"/>
        <c:noMultiLvlLbl val="0"/>
      </c:catAx>
      <c:valAx>
        <c:axId val="570873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56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Miles Per Make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'Data Sheets '!$B$22:$B$23</c:f>
              <c:strCache>
                <c:ptCount val="1"/>
                <c:pt idx="0">
                  <c:v>Chrysler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'!$B$24:$B$42</c:f>
              <c:numCache>
                <c:formatCode>General</c:formatCode>
                <c:ptCount val="18"/>
                <c:pt idx="3">
                  <c:v>27394.2</c:v>
                </c:pt>
                <c:pt idx="7">
                  <c:v>42074.2</c:v>
                </c:pt>
                <c:pt idx="10">
                  <c:v>189768.6</c:v>
                </c:pt>
                <c:pt idx="14">
                  <c:v>77243.1</c:v>
                </c:pt>
                <c:pt idx="15">
                  <c:v>79420.6</c:v>
                </c:pt>
              </c:numCache>
            </c:numRef>
          </c:val>
        </c:ser>
        <c:ser>
          <c:idx val="1"/>
          <c:order val="1"/>
          <c:tx>
            <c:strRef>
              <c:f>'Data Sheets '!$C$22:$C$23</c:f>
              <c:strCache>
                <c:ptCount val="1"/>
                <c:pt idx="0">
                  <c:v>Ford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'!$C$24:$C$42</c:f>
              <c:numCache>
                <c:formatCode>General</c:formatCode>
                <c:ptCount val="18"/>
                <c:pt idx="1">
                  <c:v>91376.4</c:v>
                </c:pt>
                <c:pt idx="2">
                  <c:v>19341.7</c:v>
                </c:pt>
                <c:pt idx="5">
                  <c:v>35137</c:v>
                </c:pt>
                <c:pt idx="6">
                  <c:v>118943.8</c:v>
                </c:pt>
                <c:pt idx="8">
                  <c:v>183842.5</c:v>
                </c:pt>
              </c:numCache>
            </c:numRef>
          </c:val>
        </c:ser>
        <c:ser>
          <c:idx val="2"/>
          <c:order val="2"/>
          <c:tx>
            <c:strRef>
              <c:f>'Data Sheets '!$D$22:$D$23</c:f>
              <c:strCache>
                <c:ptCount val="1"/>
                <c:pt idx="0">
                  <c:v>Genral Motors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'!$D$24:$D$42</c:f>
              <c:numCache>
                <c:formatCode>General</c:formatCode>
                <c:ptCount val="18"/>
                <c:pt idx="0">
                  <c:v>14289.6</c:v>
                </c:pt>
                <c:pt idx="2">
                  <c:v>19421.1</c:v>
                </c:pt>
                <c:pt idx="4">
                  <c:v>31144.4</c:v>
                </c:pt>
                <c:pt idx="5">
                  <c:v>28464.8</c:v>
                </c:pt>
                <c:pt idx="14">
                  <c:v>80685.8</c:v>
                </c:pt>
                <c:pt idx="16">
                  <c:v>83162.7</c:v>
                </c:pt>
              </c:numCache>
            </c:numRef>
          </c:val>
        </c:ser>
        <c:ser>
          <c:idx val="3"/>
          <c:order val="3"/>
          <c:tx>
            <c:strRef>
              <c:f>'Data Sheets '!$E$22:$E$23</c:f>
              <c:strCache>
                <c:ptCount val="1"/>
                <c:pt idx="0">
                  <c:v>Honda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'!$E$24:$E$42</c:f>
              <c:numCache>
                <c:formatCode>General</c:formatCode>
                <c:ptCount val="18"/>
                <c:pt idx="0">
                  <c:v>3708.1</c:v>
                </c:pt>
                <c:pt idx="1">
                  <c:v>13867.6</c:v>
                </c:pt>
                <c:pt idx="2">
                  <c:v>24513.2</c:v>
                </c:pt>
                <c:pt idx="3">
                  <c:v>30555.3</c:v>
                </c:pt>
                <c:pt idx="4">
                  <c:v>56050.2</c:v>
                </c:pt>
                <c:pt idx="6">
                  <c:v>42504.6</c:v>
                </c:pt>
                <c:pt idx="7">
                  <c:v>50854.1</c:v>
                </c:pt>
                <c:pt idx="9">
                  <c:v>60389.5</c:v>
                </c:pt>
                <c:pt idx="13">
                  <c:v>138550.8</c:v>
                </c:pt>
                <c:pt idx="15">
                  <c:v>82374</c:v>
                </c:pt>
              </c:numCache>
            </c:numRef>
          </c:val>
        </c:ser>
        <c:ser>
          <c:idx val="4"/>
          <c:order val="4"/>
          <c:tx>
            <c:strRef>
              <c:f>'Data Sheets '!$F$22:$F$23</c:f>
              <c:strCache>
                <c:ptCount val="1"/>
                <c:pt idx="0">
                  <c:v>Hundai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'!$F$24:$F$42</c:f>
              <c:numCache>
                <c:formatCode>General</c:formatCode>
                <c:ptCount val="18"/>
                <c:pt idx="1">
                  <c:v>42412.4</c:v>
                </c:pt>
                <c:pt idx="2">
                  <c:v>22282</c:v>
                </c:pt>
                <c:pt idx="3">
                  <c:v>29102.3</c:v>
                </c:pt>
              </c:numCache>
            </c:numRef>
          </c:val>
        </c:ser>
        <c:ser>
          <c:idx val="5"/>
          <c:order val="5"/>
          <c:tx>
            <c:strRef>
              <c:f>'Data Sheets '!$G$22:$G$23</c:f>
              <c:strCache>
                <c:ptCount val="1"/>
                <c:pt idx="0">
                  <c:v>Toyota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'!$G$24:$G$42</c:f>
              <c:numCache>
                <c:formatCode>General</c:formatCode>
                <c:ptCount val="18"/>
                <c:pt idx="0">
                  <c:v>17556.3</c:v>
                </c:pt>
                <c:pt idx="2">
                  <c:v>51730.1</c:v>
                </c:pt>
                <c:pt idx="5">
                  <c:v>48114.2</c:v>
                </c:pt>
                <c:pt idx="11">
                  <c:v>73444.4</c:v>
                </c:pt>
                <c:pt idx="12">
                  <c:v>132296.5</c:v>
                </c:pt>
                <c:pt idx="14">
                  <c:v>85928</c:v>
                </c:pt>
                <c:pt idx="16">
                  <c:v>93382.6</c:v>
                </c:pt>
                <c:pt idx="17">
                  <c:v>114660.6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82397840"/>
        <c:axId val="502427014"/>
      </c:areaChart>
      <c:catAx>
        <c:axId val="48239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427014"/>
        <c:crosses val="autoZero"/>
        <c:auto val="1"/>
        <c:lblAlgn val="ctr"/>
        <c:lblOffset val="100"/>
        <c:noMultiLvlLbl val="0"/>
      </c:catAx>
      <c:valAx>
        <c:axId val="50242701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b="0"/>
              <a:t>Models per Age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'Data Sheets '!$H$2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Sheets '!$G$3:$G$6</c:f>
              <c:strCache>
                <c:ptCount val="3"/>
                <c:pt idx="0">
                  <c:v>10-20</c:v>
                </c:pt>
                <c:pt idx="1">
                  <c:v>1-9</c:v>
                </c:pt>
                <c:pt idx="2">
                  <c:v>21-27</c:v>
                </c:pt>
              </c:strCache>
            </c:strRef>
          </c:cat>
          <c:val>
            <c:numRef>
              <c:f>'Data Sheets '!$H$3:$H$6</c:f>
              <c:numCache>
                <c:formatCode>General</c:formatCode>
                <c:ptCount val="3"/>
                <c:pt idx="0">
                  <c:v>39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lvl="1"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600" b="0">
                <a:solidFill>
                  <a:schemeClr val="bg1"/>
                </a:solidFill>
                <a:latin typeface="+mj-ea"/>
                <a:cs typeface="+mj-ea"/>
              </a:rPr>
              <a:t>Miles Per Driver </a:t>
            </a:r>
            <a:endParaRPr sz="1600" b="0">
              <a:solidFill>
                <a:schemeClr val="bg1"/>
              </a:solidFill>
              <a:latin typeface="+mj-ea"/>
              <a:cs typeface="+mj-ea"/>
            </a:endParaRPr>
          </a:p>
        </c:rich>
      </c:tx>
      <c:layout>
        <c:manualLayout>
          <c:xMode val="edge"/>
          <c:yMode val="edge"/>
          <c:x val="0.329757163047668"/>
          <c:y val="0.02330097087378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 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Sheets '!$A$2:$A$19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'Data Sheets '!$B$2:$B$19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856908"/>
        <c:axId val="570873165"/>
      </c:barChart>
      <c:catAx>
        <c:axId val="773856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873165"/>
        <c:crosses val="autoZero"/>
        <c:auto val="1"/>
        <c:lblAlgn val="ctr"/>
        <c:lblOffset val="100"/>
        <c:noMultiLvlLbl val="0"/>
      </c:catAx>
      <c:valAx>
        <c:axId val="570873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56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b="0">
                <a:latin typeface="+mj-ea"/>
                <a:cs typeface="+mj-ea"/>
              </a:rPr>
              <a:t>Car Models Age Group</a:t>
            </a:r>
            <a:endParaRPr b="0">
              <a:latin typeface="+mj-ea"/>
              <a:cs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'Data Sheets '!$H$2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Sheets '!$G$3:$G$6</c:f>
              <c:strCache>
                <c:ptCount val="3"/>
                <c:pt idx="0">
                  <c:v>10-20</c:v>
                </c:pt>
                <c:pt idx="1">
                  <c:v>1-9</c:v>
                </c:pt>
                <c:pt idx="2">
                  <c:v>21-27</c:v>
                </c:pt>
              </c:strCache>
            </c:strRef>
          </c:cat>
          <c:val>
            <c:numRef>
              <c:f>'Data Sheets '!$H$3:$H$6</c:f>
              <c:numCache>
                <c:formatCode>General</c:formatCode>
                <c:ptCount val="3"/>
                <c:pt idx="0">
                  <c:v>39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600"/>
              <a:t>Miles Per Model</a:t>
            </a:r>
            <a:endParaRPr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'Data Sheets '!$B$22:$B$23</c:f>
              <c:strCache>
                <c:ptCount val="1"/>
                <c:pt idx="0">
                  <c:v>Chrysler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'!$B$24:$B$42</c:f>
              <c:numCache>
                <c:formatCode>General</c:formatCode>
                <c:ptCount val="18"/>
                <c:pt idx="3">
                  <c:v>27394.2</c:v>
                </c:pt>
                <c:pt idx="7">
                  <c:v>42074.2</c:v>
                </c:pt>
                <c:pt idx="10">
                  <c:v>189768.6</c:v>
                </c:pt>
                <c:pt idx="14">
                  <c:v>77243.1</c:v>
                </c:pt>
                <c:pt idx="15">
                  <c:v>79420.6</c:v>
                </c:pt>
              </c:numCache>
            </c:numRef>
          </c:val>
        </c:ser>
        <c:ser>
          <c:idx val="1"/>
          <c:order val="1"/>
          <c:tx>
            <c:strRef>
              <c:f>'Data Sheets '!$C$22:$C$23</c:f>
              <c:strCache>
                <c:ptCount val="1"/>
                <c:pt idx="0">
                  <c:v>Ford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'!$C$24:$C$42</c:f>
              <c:numCache>
                <c:formatCode>General</c:formatCode>
                <c:ptCount val="18"/>
                <c:pt idx="1">
                  <c:v>91376.4</c:v>
                </c:pt>
                <c:pt idx="2">
                  <c:v>19341.7</c:v>
                </c:pt>
                <c:pt idx="5">
                  <c:v>35137</c:v>
                </c:pt>
                <c:pt idx="6">
                  <c:v>118943.8</c:v>
                </c:pt>
                <c:pt idx="8">
                  <c:v>183842.5</c:v>
                </c:pt>
              </c:numCache>
            </c:numRef>
          </c:val>
        </c:ser>
        <c:ser>
          <c:idx val="2"/>
          <c:order val="2"/>
          <c:tx>
            <c:strRef>
              <c:f>'Data Sheets '!$D$22:$D$23</c:f>
              <c:strCache>
                <c:ptCount val="1"/>
                <c:pt idx="0">
                  <c:v>Genral Motors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'!$D$24:$D$42</c:f>
              <c:numCache>
                <c:formatCode>General</c:formatCode>
                <c:ptCount val="18"/>
                <c:pt idx="0">
                  <c:v>14289.6</c:v>
                </c:pt>
                <c:pt idx="2">
                  <c:v>19421.1</c:v>
                </c:pt>
                <c:pt idx="4">
                  <c:v>31144.4</c:v>
                </c:pt>
                <c:pt idx="5">
                  <c:v>28464.8</c:v>
                </c:pt>
                <c:pt idx="14">
                  <c:v>80685.8</c:v>
                </c:pt>
                <c:pt idx="16">
                  <c:v>83162.7</c:v>
                </c:pt>
              </c:numCache>
            </c:numRef>
          </c:val>
        </c:ser>
        <c:ser>
          <c:idx val="3"/>
          <c:order val="3"/>
          <c:tx>
            <c:strRef>
              <c:f>'Data Sheets '!$E$22:$E$23</c:f>
              <c:strCache>
                <c:ptCount val="1"/>
                <c:pt idx="0">
                  <c:v>Honda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'!$E$24:$E$42</c:f>
              <c:numCache>
                <c:formatCode>General</c:formatCode>
                <c:ptCount val="18"/>
                <c:pt idx="0">
                  <c:v>3708.1</c:v>
                </c:pt>
                <c:pt idx="1">
                  <c:v>13867.6</c:v>
                </c:pt>
                <c:pt idx="2">
                  <c:v>24513.2</c:v>
                </c:pt>
                <c:pt idx="3">
                  <c:v>30555.3</c:v>
                </c:pt>
                <c:pt idx="4">
                  <c:v>56050.2</c:v>
                </c:pt>
                <c:pt idx="6">
                  <c:v>42504.6</c:v>
                </c:pt>
                <c:pt idx="7">
                  <c:v>50854.1</c:v>
                </c:pt>
                <c:pt idx="9">
                  <c:v>60389.5</c:v>
                </c:pt>
                <c:pt idx="13">
                  <c:v>138550.8</c:v>
                </c:pt>
                <c:pt idx="15">
                  <c:v>82374</c:v>
                </c:pt>
              </c:numCache>
            </c:numRef>
          </c:val>
        </c:ser>
        <c:ser>
          <c:idx val="4"/>
          <c:order val="4"/>
          <c:tx>
            <c:strRef>
              <c:f>'Data Sheets '!$F$22:$F$23</c:f>
              <c:strCache>
                <c:ptCount val="1"/>
                <c:pt idx="0">
                  <c:v>Hundai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'!$F$24:$F$42</c:f>
              <c:numCache>
                <c:formatCode>General</c:formatCode>
                <c:ptCount val="18"/>
                <c:pt idx="1">
                  <c:v>42412.4</c:v>
                </c:pt>
                <c:pt idx="2">
                  <c:v>22282</c:v>
                </c:pt>
                <c:pt idx="3">
                  <c:v>29102.3</c:v>
                </c:pt>
              </c:numCache>
            </c:numRef>
          </c:val>
        </c:ser>
        <c:ser>
          <c:idx val="5"/>
          <c:order val="5"/>
          <c:tx>
            <c:strRef>
              <c:f>'Data Sheets '!$G$22:$G$23</c:f>
              <c:strCache>
                <c:ptCount val="1"/>
                <c:pt idx="0">
                  <c:v>Toyota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'!$G$24:$G$42</c:f>
              <c:numCache>
                <c:formatCode>General</c:formatCode>
                <c:ptCount val="18"/>
                <c:pt idx="0">
                  <c:v>17556.3</c:v>
                </c:pt>
                <c:pt idx="2">
                  <c:v>51730.1</c:v>
                </c:pt>
                <c:pt idx="5">
                  <c:v>48114.2</c:v>
                </c:pt>
                <c:pt idx="11">
                  <c:v>73444.4</c:v>
                </c:pt>
                <c:pt idx="12">
                  <c:v>132296.5</c:v>
                </c:pt>
                <c:pt idx="14">
                  <c:v>85928</c:v>
                </c:pt>
                <c:pt idx="16">
                  <c:v>93382.6</c:v>
                </c:pt>
                <c:pt idx="17">
                  <c:v>114660.6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82397840"/>
        <c:axId val="502427014"/>
      </c:areaChart>
      <c:catAx>
        <c:axId val="48239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427014"/>
        <c:crosses val="autoZero"/>
        <c:auto val="1"/>
        <c:lblAlgn val="ctr"/>
        <c:lblOffset val="100"/>
        <c:noMultiLvlLbl val="0"/>
      </c:catAx>
      <c:valAx>
        <c:axId val="50242701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330200</xdr:colOff>
      <xdr:row>0</xdr:row>
      <xdr:rowOff>130175</xdr:rowOff>
    </xdr:from>
    <xdr:to>
      <xdr:col>5</xdr:col>
      <xdr:colOff>1243330</xdr:colOff>
      <xdr:row>17</xdr:row>
      <xdr:rowOff>161925</xdr:rowOff>
    </xdr:to>
    <xdr:graphicFrame>
      <xdr:nvGraphicFramePr>
        <xdr:cNvPr id="2" name="Chart 1"/>
        <xdr:cNvGraphicFramePr/>
      </xdr:nvGraphicFramePr>
      <xdr:xfrm>
        <a:off x="2578100" y="130175"/>
        <a:ext cx="4942205" cy="327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614045</xdr:colOff>
      <xdr:row>23</xdr:row>
      <xdr:rowOff>168910</xdr:rowOff>
    </xdr:from>
    <xdr:to>
      <xdr:col>15</xdr:col>
      <xdr:colOff>718820</xdr:colOff>
      <xdr:row>40</xdr:row>
      <xdr:rowOff>81915</xdr:rowOff>
    </xdr:to>
    <xdr:graphicFrame>
      <xdr:nvGraphicFramePr>
        <xdr:cNvPr id="4" name="Chart 3"/>
        <xdr:cNvGraphicFramePr/>
      </xdr:nvGraphicFramePr>
      <xdr:xfrm>
        <a:off x="10367645" y="4550410"/>
        <a:ext cx="7153275" cy="3151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547370</xdr:colOff>
      <xdr:row>1</xdr:row>
      <xdr:rowOff>47625</xdr:rowOff>
    </xdr:from>
    <xdr:to>
      <xdr:col>14</xdr:col>
      <xdr:colOff>40005</xdr:colOff>
      <xdr:row>19</xdr:row>
      <xdr:rowOff>45720</xdr:rowOff>
    </xdr:to>
    <xdr:graphicFrame>
      <xdr:nvGraphicFramePr>
        <xdr:cNvPr id="10" name="Chart 9"/>
        <xdr:cNvGraphicFramePr/>
      </xdr:nvGraphicFramePr>
      <xdr:xfrm>
        <a:off x="10300970" y="238125"/>
        <a:ext cx="5131435" cy="3427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</xdr:colOff>
      <xdr:row>19</xdr:row>
      <xdr:rowOff>123825</xdr:rowOff>
    </xdr:from>
    <xdr:to>
      <xdr:col>13</xdr:col>
      <xdr:colOff>351155</xdr:colOff>
      <xdr:row>34</xdr:row>
      <xdr:rowOff>41910</xdr:rowOff>
    </xdr:to>
    <xdr:graphicFrame>
      <xdr:nvGraphicFramePr>
        <xdr:cNvPr id="2" name="Chart 1"/>
        <xdr:cNvGraphicFramePr/>
      </xdr:nvGraphicFramePr>
      <xdr:xfrm>
        <a:off x="4276090" y="3743325"/>
        <a:ext cx="3999865" cy="277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5</xdr:row>
      <xdr:rowOff>133350</xdr:rowOff>
    </xdr:from>
    <xdr:to>
      <xdr:col>6</xdr:col>
      <xdr:colOff>368935</xdr:colOff>
      <xdr:row>18</xdr:row>
      <xdr:rowOff>121920</xdr:rowOff>
    </xdr:to>
    <xdr:graphicFrame>
      <xdr:nvGraphicFramePr>
        <xdr:cNvPr id="3" name="Chart 2"/>
        <xdr:cNvGraphicFramePr/>
      </xdr:nvGraphicFramePr>
      <xdr:xfrm>
        <a:off x="552450" y="1085850"/>
        <a:ext cx="3474085" cy="2465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598170</xdr:colOff>
      <xdr:row>5</xdr:row>
      <xdr:rowOff>114300</xdr:rowOff>
    </xdr:from>
    <xdr:to>
      <xdr:col>13</xdr:col>
      <xdr:colOff>351155</xdr:colOff>
      <xdr:row>18</xdr:row>
      <xdr:rowOff>142240</xdr:rowOff>
    </xdr:to>
    <xdr:graphicFrame>
      <xdr:nvGraphicFramePr>
        <xdr:cNvPr id="4" name="Chart 3"/>
        <xdr:cNvGraphicFramePr/>
      </xdr:nvGraphicFramePr>
      <xdr:xfrm>
        <a:off x="4255770" y="1066800"/>
        <a:ext cx="4020185" cy="25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130175</xdr:colOff>
      <xdr:row>18</xdr:row>
      <xdr:rowOff>184150</xdr:rowOff>
    </xdr:from>
    <xdr:to>
      <xdr:col>3</xdr:col>
      <xdr:colOff>215900</xdr:colOff>
      <xdr:row>34</xdr:row>
      <xdr:rowOff>168910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odel (Full Name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 (Full Nam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75" y="3613150"/>
              <a:ext cx="1914525" cy="3032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323850</xdr:colOff>
      <xdr:row>19</xdr:row>
      <xdr:rowOff>15875</xdr:rowOff>
    </xdr:from>
    <xdr:to>
      <xdr:col>6</xdr:col>
      <xdr:colOff>458470</xdr:colOff>
      <xdr:row>24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2650" y="3635375"/>
              <a:ext cx="1963420" cy="110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336550</xdr:colOff>
      <xdr:row>25</xdr:row>
      <xdr:rowOff>19050</xdr:rowOff>
    </xdr:from>
    <xdr:to>
      <xdr:col>6</xdr:col>
      <xdr:colOff>460375</xdr:colOff>
      <xdr:row>34</xdr:row>
      <xdr:rowOff>156210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Driv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iv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5350" y="4781550"/>
              <a:ext cx="1952625" cy="1851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3.8562037037" refreshedBy="moham" recordCount="52">
  <cacheSource type="worksheet">
    <worksheetSource ref="A1:O53" sheet="Car Inventory Copy"/>
  </cacheSource>
  <cacheFields count="15">
    <cacheField name="Car ID" numFmtId="0">
      <sharedItems count="52">
        <s v="HO14ODY041"/>
        <s v="FD13FCS013"/>
        <s v="HO13CIV036"/>
        <s v="GM14CMR016"/>
        <s v="TY14COR027"/>
        <s v="FD12FCS011"/>
        <s v="GM12CMR015"/>
        <s v="HY13ELA051"/>
        <s v="TY12CAM029"/>
        <s v="HY13ELA052"/>
        <s v="HY12ELA050"/>
        <s v="FD13FCS012"/>
        <s v="HO10CIV032"/>
        <s v="HO12CIV035"/>
        <s v="CR11PTC044"/>
        <s v="FD13FCS010"/>
        <s v="FD13FCS009"/>
        <s v="GM09CMR014"/>
        <s v="HY11ELA049"/>
        <s v="TY12COR028"/>
        <s v="HO11CIV034"/>
        <s v="GM10SLV017"/>
        <s v="HO10CIV033"/>
        <s v="FD09FCS008"/>
        <s v="FD08MTG005"/>
        <s v="FD08MTG004"/>
        <s v="FD06MTG001"/>
        <s v="CR07PTC043"/>
        <s v="HO08ODY039"/>
        <s v="FD08MTG003"/>
        <s v="FD06MTG002"/>
        <s v="FD06FCS006"/>
        <s v="TY09CAM024"/>
        <s v="HO07ODY038"/>
        <s v="FD06FCS007"/>
        <s v="CR04CAR048"/>
        <s v="HO05ODY037"/>
        <s v="TY02COR025"/>
        <s v="CR04PTC042"/>
        <s v="TY02CAM023"/>
        <s v="HO01ODY040"/>
        <s v="HO01CIV031"/>
        <s v="CR04CAR047"/>
        <s v="TY03COR026"/>
        <s v="CR00CAR046"/>
        <s v="CR99CAR045"/>
        <s v="GM00SLV019"/>
        <s v="HO99CIV030"/>
        <s v="GM98SLV018"/>
        <s v="TY00CAM022"/>
        <s v="TY98CAM021"/>
        <s v="TY96CAM020"/>
      </sharedItems>
    </cacheField>
    <cacheField name="Make" numFmtId="0">
      <sharedItems count="6">
        <s v="HO"/>
        <s v="FD"/>
        <s v="GM"/>
        <s v="TY"/>
        <s v="HY"/>
        <s v="CR"/>
      </sharedItems>
    </cacheField>
    <cacheField name="Make (Full Name)" numFmtId="0">
      <sharedItems count="6">
        <s v="Honda"/>
        <s v="Ford"/>
        <s v="Genral Motors"/>
        <s v="Toyota"/>
        <s v="Hundai"/>
        <s v="Chrysler"/>
      </sharedItems>
    </cacheField>
    <cacheField name="Model" numFmtId="0">
      <sharedItems count="11">
        <s v="ODY"/>
        <s v="FCS"/>
        <s v="CIV"/>
        <s v="CMR"/>
        <s v="COR"/>
        <s v="ELA"/>
        <s v="CAM"/>
        <s v="PTC"/>
        <s v="SLV"/>
        <s v="MTG"/>
        <s v="CAR"/>
      </sharedItems>
    </cacheField>
    <cacheField name="Model (Full Name)" numFmtId="0">
      <sharedItems count="11">
        <s v="Odyssey"/>
        <s v="Focus"/>
        <s v="Civic"/>
        <s v="Camero"/>
        <s v="Corola"/>
        <s v="Elantra"/>
        <s v="Camrey"/>
        <s v="PT Cruiser"/>
        <s v="Silverado "/>
        <s v="Mustang"/>
        <s v="Caravan"/>
      </sharedItems>
    </cacheField>
    <cacheField name="Manufacture Year" numFmtId="0">
      <sharedItems count="18">
        <s v="14"/>
        <s v="13"/>
        <s v="12"/>
        <s v="10"/>
        <s v="11"/>
        <s v="09"/>
        <s v="08"/>
        <s v="06"/>
        <s v="07"/>
        <s v="04"/>
        <s v="05"/>
        <s v="02"/>
        <s v="01"/>
        <s v="03"/>
        <s v="00"/>
        <s v="99"/>
        <s v="98"/>
        <s v="96"/>
      </sharedItems>
    </cacheField>
    <cacheField name="Age" numFmtId="0">
      <sharedItems containsSemiMixedTypes="0" containsString="0" containsNumber="1" containsInteger="1" minValue="9" maxValue="27" count="18">
        <n v="9"/>
        <n v="10"/>
        <n v="11"/>
        <n v="13"/>
        <n v="12"/>
        <n v="14"/>
        <n v="15"/>
        <n v="17"/>
        <n v="16"/>
        <n v="19"/>
        <n v="18"/>
        <n v="21"/>
        <n v="22"/>
        <n v="20"/>
        <n v="23"/>
        <n v="24"/>
        <n v="25"/>
        <n v="27"/>
      </sharedItems>
    </cacheField>
    <cacheField name="Age Grouped" numFmtId="176">
      <sharedItems count="3">
        <s v="1-9"/>
        <s v="10-20"/>
        <s v="21-27"/>
      </sharedItems>
    </cacheField>
    <cacheField name="Miles" numFmtId="0">
      <sharedItems containsSemiMixedTypes="0" containsString="0" containsNumber="1" minValue="3708.1" maxValue="114660.6" count="52">
        <n v="3708.1"/>
        <n v="13682.9"/>
        <n v="13867.6"/>
        <n v="14289.6"/>
        <n v="17556.3"/>
        <n v="19341.7"/>
        <n v="19421.1"/>
        <n v="20223.9"/>
        <n v="22128.2"/>
        <n v="22188.5"/>
        <n v="22282"/>
        <n v="22521.6"/>
        <n v="22573"/>
        <n v="24513.2"/>
        <n v="27394.2"/>
        <n v="27534.8"/>
        <n v="27637.1"/>
        <n v="28464.8"/>
        <n v="29102.3"/>
        <n v="29601.9"/>
        <n v="30555.3"/>
        <n v="31144.4"/>
        <n v="33477.2"/>
        <n v="35137"/>
        <n v="36438.5"/>
        <n v="37558.8"/>
        <n v="40326.8"/>
        <n v="42074.2"/>
        <n v="42504.6"/>
        <n v="44946.5"/>
        <n v="44974.8"/>
        <n v="46311.4"/>
        <n v="48114.2"/>
        <n v="50854.1"/>
        <n v="52229.5"/>
        <n v="52699.4"/>
        <n v="60389.5"/>
        <n v="64467.4"/>
        <n v="64542"/>
        <n v="67829.1"/>
        <n v="68658.9"/>
        <n v="69891.9"/>
        <n v="72527.2"/>
        <n v="73444.4"/>
        <n v="77243.1"/>
        <n v="79420.6"/>
        <n v="80685.8"/>
        <n v="82374"/>
        <n v="83162.7"/>
        <n v="85928"/>
        <n v="93382.6"/>
        <n v="114660.6"/>
      </sharedItems>
    </cacheField>
    <cacheField name="Miles / Year" numFmtId="0">
      <sharedItems containsSemiMixedTypes="0" containsString="0" containsNumber="1" minValue="412.011111111111" maxValue="4246.68888888889" count="52">
        <n v="412.011111111111"/>
        <n v="1368.29"/>
        <n v="1386.76"/>
        <n v="1587.73333333333"/>
        <n v="1950.7"/>
        <n v="1758.33636363636"/>
        <n v="1765.55454545455"/>
        <n v="2022.39"/>
        <n v="2011.65454545455"/>
        <n v="2218.85"/>
        <n v="2025.63636363636"/>
        <n v="2252.16"/>
        <n v="1736.38461538462"/>
        <n v="2228.47272727273"/>
        <n v="2282.85"/>
        <n v="2753.48"/>
        <n v="2763.71"/>
        <n v="2033.2"/>
        <n v="2425.19166666667"/>
        <n v="2691.08181818182"/>
        <n v="2546.275"/>
        <n v="2395.72307692308"/>
        <n v="2575.16923076923"/>
        <n v="2509.78571428571"/>
        <n v="2429.23333333333"/>
        <n v="2503.92"/>
        <n v="2372.16470588235"/>
        <n v="2629.6375"/>
        <n v="2833.64"/>
        <n v="2996.43333333333"/>
        <n v="2645.57647058824"/>
        <n v="2724.2"/>
        <n v="3436.72857142857"/>
        <n v="3178.38125"/>
        <n v="3072.32352941177"/>
        <n v="2773.65263157895"/>
        <n v="3354.97222222222"/>
        <n v="3069.87619047619"/>
        <n v="3396.94736842105"/>
        <n v="3229.95714285714"/>
        <n v="3120.85909090909"/>
        <n v="3176.90454545455"/>
        <n v="3817.22105263158"/>
        <n v="3672.22"/>
        <n v="3358.39565217391"/>
        <n v="3309.19166666667"/>
        <n v="3508.07826086957"/>
        <n v="3432.25"/>
        <n v="3326.508"/>
        <n v="3736"/>
        <n v="3735.304"/>
        <n v="4246.68888888889"/>
      </sharedItems>
    </cacheField>
    <cacheField name="Color" numFmtId="0">
      <sharedItems count="5">
        <s v="Black"/>
        <s v="White"/>
        <s v="Blue"/>
        <s v="Green"/>
        <s v="Red"/>
      </sharedItems>
    </cacheField>
    <cacheField name="Driver" numFmtId="0">
      <sharedItems count="17">
        <s v="McCall"/>
        <s v="Rodriguez"/>
        <s v="Chan"/>
        <s v="Torrens"/>
        <s v="Praulty"/>
        <s v="Yousef"/>
        <s v="Bard"/>
        <s v="Ewenty"/>
        <s v="Vizzini"/>
        <s v="Hulinski"/>
        <s v="Smith"/>
        <s v="Santos"/>
        <s v="Lyon"/>
        <s v="Swartz"/>
        <s v="Howard"/>
        <s v="Jones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100000"/>
        <n v="75000"/>
        <n v="50000"/>
      </sharedItems>
    </cacheField>
    <cacheField name="Covered?" numFmtId="0">
      <sharedItems count="2">
        <s v="Y"/>
        <s v="Not Covered"/>
      </sharedItems>
    </cacheField>
    <cacheField name="New Car ID WIth Colour" numFmtId="0">
      <sharedItems count="52">
        <s v="HO14ODYBLA041"/>
        <s v="FD13FCSBLA013"/>
        <s v="HO13CIVBLA036"/>
        <s v="GM14CMRWHI016"/>
        <s v="TY14CORBLU027"/>
        <s v="FD12FCSWHI011"/>
        <s v="GM12CMRBLA015"/>
        <s v="HY13ELABLA051"/>
        <s v="TY12CAMBLU029"/>
        <s v="HY13ELABLU052"/>
        <s v="HY12ELABLU050"/>
        <s v="FD13FCSBLA012"/>
        <s v="HO10CIVBLU032"/>
        <s v="HO12CIVBLA035"/>
        <s v="CR11PTCBLA044"/>
        <s v="FD13FCSWHI010"/>
        <s v="FD13FCSBLA009"/>
        <s v="GM09CMRWHI014"/>
        <s v="HY11ELABLA049"/>
        <s v="TY12CORBLA028"/>
        <s v="HO11CIVBLA034"/>
        <s v="GM10SLVBLA017"/>
        <s v="HO10CIVBLA033"/>
        <s v="FD09FCSBLA008"/>
        <s v="FD08MTGWHI005"/>
        <s v="FD08MTGBLA004"/>
        <s v="FD06MTGBLA001"/>
        <s v="CR07PTCGRE043"/>
        <s v="HO08ODYWHI039"/>
        <s v="FD08MTGGRE003"/>
        <s v="FD06MTGWHI002"/>
        <s v="FD06FCSGRE006"/>
        <s v="TY09CAMWHI024"/>
        <s v="HO07ODYBLA038"/>
        <s v="FD06FCSGRE007"/>
        <s v="CR04CARRED048"/>
        <s v="HO05ODYWHI037"/>
        <s v="TY02CORRED025"/>
        <s v="CR04PTCBLU042"/>
        <s v="TY02CAMBLA023"/>
        <s v="HO01ODYBLA040"/>
        <s v="HO01CIVBLU031"/>
        <s v="CR04CARWHI047"/>
        <s v="TY03CORBLA026"/>
        <s v="CR00CARBLA046"/>
        <s v="CR99CARGRE045"/>
        <s v="GM00SLVBLU019"/>
        <s v="HO99CIVWHI030"/>
        <s v="GM98SLVBLA018"/>
        <s v="TY00CAMGRE022"/>
        <s v="TY98CAMBLA021"/>
        <s v="TY96CAMGRE02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1"/>
    <x v="1"/>
    <x v="0"/>
    <x v="1"/>
  </r>
  <r>
    <x v="2"/>
    <x v="0"/>
    <x v="0"/>
    <x v="2"/>
    <x v="2"/>
    <x v="1"/>
    <x v="1"/>
    <x v="1"/>
    <x v="2"/>
    <x v="2"/>
    <x v="0"/>
    <x v="2"/>
    <x v="1"/>
    <x v="0"/>
    <x v="2"/>
  </r>
  <r>
    <x v="3"/>
    <x v="2"/>
    <x v="2"/>
    <x v="3"/>
    <x v="3"/>
    <x v="0"/>
    <x v="0"/>
    <x v="0"/>
    <x v="3"/>
    <x v="3"/>
    <x v="1"/>
    <x v="3"/>
    <x v="0"/>
    <x v="0"/>
    <x v="3"/>
  </r>
  <r>
    <x v="4"/>
    <x v="3"/>
    <x v="3"/>
    <x v="4"/>
    <x v="4"/>
    <x v="0"/>
    <x v="0"/>
    <x v="0"/>
    <x v="4"/>
    <x v="4"/>
    <x v="2"/>
    <x v="4"/>
    <x v="0"/>
    <x v="0"/>
    <x v="4"/>
  </r>
  <r>
    <x v="5"/>
    <x v="1"/>
    <x v="1"/>
    <x v="1"/>
    <x v="1"/>
    <x v="2"/>
    <x v="2"/>
    <x v="1"/>
    <x v="5"/>
    <x v="5"/>
    <x v="1"/>
    <x v="5"/>
    <x v="1"/>
    <x v="0"/>
    <x v="5"/>
  </r>
  <r>
    <x v="6"/>
    <x v="2"/>
    <x v="2"/>
    <x v="3"/>
    <x v="3"/>
    <x v="2"/>
    <x v="2"/>
    <x v="1"/>
    <x v="6"/>
    <x v="6"/>
    <x v="0"/>
    <x v="6"/>
    <x v="0"/>
    <x v="0"/>
    <x v="6"/>
  </r>
  <r>
    <x v="7"/>
    <x v="4"/>
    <x v="4"/>
    <x v="5"/>
    <x v="5"/>
    <x v="1"/>
    <x v="1"/>
    <x v="1"/>
    <x v="7"/>
    <x v="7"/>
    <x v="0"/>
    <x v="4"/>
    <x v="0"/>
    <x v="0"/>
    <x v="7"/>
  </r>
  <r>
    <x v="8"/>
    <x v="3"/>
    <x v="3"/>
    <x v="6"/>
    <x v="6"/>
    <x v="2"/>
    <x v="2"/>
    <x v="1"/>
    <x v="8"/>
    <x v="8"/>
    <x v="2"/>
    <x v="2"/>
    <x v="0"/>
    <x v="0"/>
    <x v="8"/>
  </r>
  <r>
    <x v="9"/>
    <x v="4"/>
    <x v="4"/>
    <x v="5"/>
    <x v="5"/>
    <x v="1"/>
    <x v="1"/>
    <x v="1"/>
    <x v="9"/>
    <x v="9"/>
    <x v="2"/>
    <x v="7"/>
    <x v="0"/>
    <x v="0"/>
    <x v="9"/>
  </r>
  <r>
    <x v="10"/>
    <x v="4"/>
    <x v="4"/>
    <x v="5"/>
    <x v="5"/>
    <x v="2"/>
    <x v="2"/>
    <x v="1"/>
    <x v="10"/>
    <x v="10"/>
    <x v="2"/>
    <x v="0"/>
    <x v="0"/>
    <x v="0"/>
    <x v="10"/>
  </r>
  <r>
    <x v="11"/>
    <x v="1"/>
    <x v="1"/>
    <x v="1"/>
    <x v="1"/>
    <x v="1"/>
    <x v="1"/>
    <x v="1"/>
    <x v="11"/>
    <x v="11"/>
    <x v="0"/>
    <x v="8"/>
    <x v="1"/>
    <x v="0"/>
    <x v="11"/>
  </r>
  <r>
    <x v="12"/>
    <x v="0"/>
    <x v="0"/>
    <x v="2"/>
    <x v="2"/>
    <x v="3"/>
    <x v="3"/>
    <x v="1"/>
    <x v="12"/>
    <x v="12"/>
    <x v="2"/>
    <x v="3"/>
    <x v="1"/>
    <x v="0"/>
    <x v="12"/>
  </r>
  <r>
    <x v="13"/>
    <x v="0"/>
    <x v="0"/>
    <x v="2"/>
    <x v="2"/>
    <x v="2"/>
    <x v="2"/>
    <x v="1"/>
    <x v="13"/>
    <x v="13"/>
    <x v="0"/>
    <x v="9"/>
    <x v="1"/>
    <x v="0"/>
    <x v="13"/>
  </r>
  <r>
    <x v="14"/>
    <x v="5"/>
    <x v="5"/>
    <x v="7"/>
    <x v="7"/>
    <x v="4"/>
    <x v="4"/>
    <x v="1"/>
    <x v="14"/>
    <x v="14"/>
    <x v="0"/>
    <x v="8"/>
    <x v="1"/>
    <x v="0"/>
    <x v="14"/>
  </r>
  <r>
    <x v="15"/>
    <x v="1"/>
    <x v="1"/>
    <x v="1"/>
    <x v="1"/>
    <x v="1"/>
    <x v="1"/>
    <x v="1"/>
    <x v="15"/>
    <x v="15"/>
    <x v="1"/>
    <x v="4"/>
    <x v="1"/>
    <x v="0"/>
    <x v="15"/>
  </r>
  <r>
    <x v="16"/>
    <x v="1"/>
    <x v="1"/>
    <x v="1"/>
    <x v="1"/>
    <x v="1"/>
    <x v="1"/>
    <x v="1"/>
    <x v="16"/>
    <x v="16"/>
    <x v="0"/>
    <x v="10"/>
    <x v="1"/>
    <x v="0"/>
    <x v="16"/>
  </r>
  <r>
    <x v="17"/>
    <x v="2"/>
    <x v="2"/>
    <x v="3"/>
    <x v="3"/>
    <x v="5"/>
    <x v="5"/>
    <x v="1"/>
    <x v="17"/>
    <x v="17"/>
    <x v="1"/>
    <x v="11"/>
    <x v="0"/>
    <x v="0"/>
    <x v="17"/>
  </r>
  <r>
    <x v="18"/>
    <x v="4"/>
    <x v="4"/>
    <x v="5"/>
    <x v="5"/>
    <x v="4"/>
    <x v="4"/>
    <x v="1"/>
    <x v="18"/>
    <x v="18"/>
    <x v="0"/>
    <x v="3"/>
    <x v="0"/>
    <x v="0"/>
    <x v="18"/>
  </r>
  <r>
    <x v="19"/>
    <x v="3"/>
    <x v="3"/>
    <x v="4"/>
    <x v="4"/>
    <x v="2"/>
    <x v="2"/>
    <x v="1"/>
    <x v="19"/>
    <x v="19"/>
    <x v="0"/>
    <x v="11"/>
    <x v="0"/>
    <x v="0"/>
    <x v="19"/>
  </r>
  <r>
    <x v="20"/>
    <x v="0"/>
    <x v="0"/>
    <x v="2"/>
    <x v="2"/>
    <x v="4"/>
    <x v="4"/>
    <x v="1"/>
    <x v="20"/>
    <x v="20"/>
    <x v="0"/>
    <x v="12"/>
    <x v="1"/>
    <x v="0"/>
    <x v="20"/>
  </r>
  <r>
    <x v="21"/>
    <x v="2"/>
    <x v="2"/>
    <x v="8"/>
    <x v="8"/>
    <x v="3"/>
    <x v="3"/>
    <x v="1"/>
    <x v="21"/>
    <x v="21"/>
    <x v="0"/>
    <x v="9"/>
    <x v="0"/>
    <x v="0"/>
    <x v="21"/>
  </r>
  <r>
    <x v="22"/>
    <x v="0"/>
    <x v="0"/>
    <x v="2"/>
    <x v="2"/>
    <x v="3"/>
    <x v="3"/>
    <x v="1"/>
    <x v="22"/>
    <x v="22"/>
    <x v="0"/>
    <x v="13"/>
    <x v="1"/>
    <x v="0"/>
    <x v="22"/>
  </r>
  <r>
    <x v="23"/>
    <x v="1"/>
    <x v="1"/>
    <x v="1"/>
    <x v="1"/>
    <x v="5"/>
    <x v="5"/>
    <x v="1"/>
    <x v="23"/>
    <x v="23"/>
    <x v="0"/>
    <x v="14"/>
    <x v="1"/>
    <x v="0"/>
    <x v="23"/>
  </r>
  <r>
    <x v="24"/>
    <x v="1"/>
    <x v="1"/>
    <x v="9"/>
    <x v="9"/>
    <x v="6"/>
    <x v="6"/>
    <x v="1"/>
    <x v="24"/>
    <x v="24"/>
    <x v="1"/>
    <x v="10"/>
    <x v="2"/>
    <x v="0"/>
    <x v="24"/>
  </r>
  <r>
    <x v="25"/>
    <x v="1"/>
    <x v="1"/>
    <x v="9"/>
    <x v="9"/>
    <x v="6"/>
    <x v="6"/>
    <x v="1"/>
    <x v="25"/>
    <x v="25"/>
    <x v="0"/>
    <x v="15"/>
    <x v="2"/>
    <x v="0"/>
    <x v="25"/>
  </r>
  <r>
    <x v="26"/>
    <x v="1"/>
    <x v="1"/>
    <x v="9"/>
    <x v="9"/>
    <x v="7"/>
    <x v="7"/>
    <x v="1"/>
    <x v="26"/>
    <x v="26"/>
    <x v="0"/>
    <x v="10"/>
    <x v="2"/>
    <x v="0"/>
    <x v="26"/>
  </r>
  <r>
    <x v="27"/>
    <x v="5"/>
    <x v="5"/>
    <x v="7"/>
    <x v="7"/>
    <x v="8"/>
    <x v="8"/>
    <x v="1"/>
    <x v="27"/>
    <x v="27"/>
    <x v="3"/>
    <x v="16"/>
    <x v="1"/>
    <x v="0"/>
    <x v="27"/>
  </r>
  <r>
    <x v="28"/>
    <x v="0"/>
    <x v="0"/>
    <x v="0"/>
    <x v="0"/>
    <x v="6"/>
    <x v="6"/>
    <x v="1"/>
    <x v="28"/>
    <x v="28"/>
    <x v="1"/>
    <x v="1"/>
    <x v="0"/>
    <x v="0"/>
    <x v="28"/>
  </r>
  <r>
    <x v="29"/>
    <x v="1"/>
    <x v="1"/>
    <x v="9"/>
    <x v="9"/>
    <x v="6"/>
    <x v="6"/>
    <x v="1"/>
    <x v="29"/>
    <x v="29"/>
    <x v="3"/>
    <x v="12"/>
    <x v="2"/>
    <x v="0"/>
    <x v="29"/>
  </r>
  <r>
    <x v="30"/>
    <x v="1"/>
    <x v="1"/>
    <x v="9"/>
    <x v="9"/>
    <x v="7"/>
    <x v="7"/>
    <x v="1"/>
    <x v="30"/>
    <x v="30"/>
    <x v="1"/>
    <x v="0"/>
    <x v="2"/>
    <x v="0"/>
    <x v="30"/>
  </r>
  <r>
    <x v="31"/>
    <x v="1"/>
    <x v="1"/>
    <x v="1"/>
    <x v="1"/>
    <x v="7"/>
    <x v="7"/>
    <x v="1"/>
    <x v="31"/>
    <x v="31"/>
    <x v="3"/>
    <x v="7"/>
    <x v="1"/>
    <x v="0"/>
    <x v="31"/>
  </r>
  <r>
    <x v="32"/>
    <x v="3"/>
    <x v="3"/>
    <x v="6"/>
    <x v="6"/>
    <x v="5"/>
    <x v="5"/>
    <x v="1"/>
    <x v="32"/>
    <x v="32"/>
    <x v="1"/>
    <x v="14"/>
    <x v="0"/>
    <x v="0"/>
    <x v="32"/>
  </r>
  <r>
    <x v="33"/>
    <x v="0"/>
    <x v="0"/>
    <x v="0"/>
    <x v="0"/>
    <x v="8"/>
    <x v="8"/>
    <x v="1"/>
    <x v="33"/>
    <x v="33"/>
    <x v="0"/>
    <x v="13"/>
    <x v="0"/>
    <x v="0"/>
    <x v="33"/>
  </r>
  <r>
    <x v="34"/>
    <x v="1"/>
    <x v="1"/>
    <x v="1"/>
    <x v="1"/>
    <x v="7"/>
    <x v="7"/>
    <x v="1"/>
    <x v="34"/>
    <x v="34"/>
    <x v="3"/>
    <x v="12"/>
    <x v="1"/>
    <x v="0"/>
    <x v="34"/>
  </r>
  <r>
    <x v="35"/>
    <x v="5"/>
    <x v="5"/>
    <x v="10"/>
    <x v="10"/>
    <x v="9"/>
    <x v="9"/>
    <x v="1"/>
    <x v="35"/>
    <x v="35"/>
    <x v="4"/>
    <x v="6"/>
    <x v="1"/>
    <x v="0"/>
    <x v="35"/>
  </r>
  <r>
    <x v="36"/>
    <x v="0"/>
    <x v="0"/>
    <x v="0"/>
    <x v="0"/>
    <x v="10"/>
    <x v="10"/>
    <x v="1"/>
    <x v="36"/>
    <x v="36"/>
    <x v="1"/>
    <x v="14"/>
    <x v="0"/>
    <x v="0"/>
    <x v="36"/>
  </r>
  <r>
    <x v="37"/>
    <x v="3"/>
    <x v="3"/>
    <x v="4"/>
    <x v="4"/>
    <x v="11"/>
    <x v="11"/>
    <x v="1"/>
    <x v="37"/>
    <x v="37"/>
    <x v="4"/>
    <x v="16"/>
    <x v="0"/>
    <x v="0"/>
    <x v="37"/>
  </r>
  <r>
    <x v="38"/>
    <x v="5"/>
    <x v="5"/>
    <x v="7"/>
    <x v="7"/>
    <x v="9"/>
    <x v="9"/>
    <x v="1"/>
    <x v="38"/>
    <x v="38"/>
    <x v="2"/>
    <x v="10"/>
    <x v="1"/>
    <x v="0"/>
    <x v="38"/>
  </r>
  <r>
    <x v="39"/>
    <x v="3"/>
    <x v="3"/>
    <x v="6"/>
    <x v="6"/>
    <x v="11"/>
    <x v="11"/>
    <x v="1"/>
    <x v="39"/>
    <x v="39"/>
    <x v="0"/>
    <x v="10"/>
    <x v="0"/>
    <x v="0"/>
    <x v="39"/>
  </r>
  <r>
    <x v="40"/>
    <x v="0"/>
    <x v="0"/>
    <x v="0"/>
    <x v="0"/>
    <x v="12"/>
    <x v="12"/>
    <x v="2"/>
    <x v="40"/>
    <x v="40"/>
    <x v="0"/>
    <x v="10"/>
    <x v="0"/>
    <x v="0"/>
    <x v="40"/>
  </r>
  <r>
    <x v="41"/>
    <x v="0"/>
    <x v="0"/>
    <x v="2"/>
    <x v="2"/>
    <x v="12"/>
    <x v="12"/>
    <x v="2"/>
    <x v="41"/>
    <x v="41"/>
    <x v="2"/>
    <x v="15"/>
    <x v="1"/>
    <x v="0"/>
    <x v="41"/>
  </r>
  <r>
    <x v="42"/>
    <x v="5"/>
    <x v="5"/>
    <x v="10"/>
    <x v="10"/>
    <x v="9"/>
    <x v="9"/>
    <x v="1"/>
    <x v="42"/>
    <x v="42"/>
    <x v="1"/>
    <x v="6"/>
    <x v="1"/>
    <x v="0"/>
    <x v="42"/>
  </r>
  <r>
    <x v="43"/>
    <x v="3"/>
    <x v="3"/>
    <x v="4"/>
    <x v="4"/>
    <x v="13"/>
    <x v="13"/>
    <x v="1"/>
    <x v="43"/>
    <x v="43"/>
    <x v="0"/>
    <x v="16"/>
    <x v="0"/>
    <x v="0"/>
    <x v="43"/>
  </r>
  <r>
    <x v="44"/>
    <x v="5"/>
    <x v="5"/>
    <x v="10"/>
    <x v="10"/>
    <x v="14"/>
    <x v="14"/>
    <x v="2"/>
    <x v="44"/>
    <x v="44"/>
    <x v="0"/>
    <x v="15"/>
    <x v="1"/>
    <x v="1"/>
    <x v="44"/>
  </r>
  <r>
    <x v="45"/>
    <x v="5"/>
    <x v="5"/>
    <x v="10"/>
    <x v="10"/>
    <x v="15"/>
    <x v="15"/>
    <x v="2"/>
    <x v="45"/>
    <x v="45"/>
    <x v="3"/>
    <x v="9"/>
    <x v="1"/>
    <x v="1"/>
    <x v="45"/>
  </r>
  <r>
    <x v="46"/>
    <x v="2"/>
    <x v="2"/>
    <x v="8"/>
    <x v="8"/>
    <x v="14"/>
    <x v="14"/>
    <x v="2"/>
    <x v="46"/>
    <x v="46"/>
    <x v="2"/>
    <x v="8"/>
    <x v="0"/>
    <x v="0"/>
    <x v="46"/>
  </r>
  <r>
    <x v="47"/>
    <x v="0"/>
    <x v="0"/>
    <x v="2"/>
    <x v="2"/>
    <x v="15"/>
    <x v="15"/>
    <x v="2"/>
    <x v="47"/>
    <x v="47"/>
    <x v="1"/>
    <x v="1"/>
    <x v="1"/>
    <x v="1"/>
    <x v="47"/>
  </r>
  <r>
    <x v="48"/>
    <x v="2"/>
    <x v="2"/>
    <x v="8"/>
    <x v="8"/>
    <x v="16"/>
    <x v="16"/>
    <x v="2"/>
    <x v="48"/>
    <x v="48"/>
    <x v="0"/>
    <x v="11"/>
    <x v="0"/>
    <x v="0"/>
    <x v="48"/>
  </r>
  <r>
    <x v="49"/>
    <x v="3"/>
    <x v="3"/>
    <x v="6"/>
    <x v="6"/>
    <x v="14"/>
    <x v="14"/>
    <x v="2"/>
    <x v="49"/>
    <x v="49"/>
    <x v="3"/>
    <x v="7"/>
    <x v="0"/>
    <x v="0"/>
    <x v="49"/>
  </r>
  <r>
    <x v="50"/>
    <x v="3"/>
    <x v="3"/>
    <x v="6"/>
    <x v="6"/>
    <x v="16"/>
    <x v="16"/>
    <x v="2"/>
    <x v="50"/>
    <x v="50"/>
    <x v="0"/>
    <x v="13"/>
    <x v="0"/>
    <x v="0"/>
    <x v="50"/>
  </r>
  <r>
    <x v="51"/>
    <x v="3"/>
    <x v="3"/>
    <x v="6"/>
    <x v="6"/>
    <x v="17"/>
    <x v="17"/>
    <x v="2"/>
    <x v="51"/>
    <x v="51"/>
    <x v="3"/>
    <x v="2"/>
    <x v="0"/>
    <x v="1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19" firstHeaderRow="1" firstDataRow="1" firstDataCol="1"/>
  <pivotFields count="15">
    <pivotField compact="0" showAll="0">
      <items count="53">
        <item x="44"/>
        <item x="42"/>
        <item x="35"/>
        <item x="38"/>
        <item x="27"/>
        <item x="14"/>
        <item x="45"/>
        <item x="31"/>
        <item x="34"/>
        <item x="26"/>
        <item x="30"/>
        <item x="29"/>
        <item x="25"/>
        <item x="24"/>
        <item x="23"/>
        <item x="5"/>
        <item x="16"/>
        <item x="15"/>
        <item x="11"/>
        <item x="1"/>
        <item x="46"/>
        <item x="17"/>
        <item x="21"/>
        <item x="6"/>
        <item x="3"/>
        <item x="48"/>
        <item x="41"/>
        <item x="40"/>
        <item x="36"/>
        <item x="33"/>
        <item x="28"/>
        <item x="12"/>
        <item x="2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showAll="0"/>
    <pivotField compact="0" showAll="0"/>
    <pivotField axis="axisRow" compact="0" showAll="0">
      <items count="18">
        <item x="6"/>
        <item x="2"/>
        <item x="7"/>
        <item x="16"/>
        <item x="14"/>
        <item x="9"/>
        <item x="15"/>
        <item x="12"/>
        <item x="0"/>
        <item x="4"/>
        <item x="1"/>
        <item x="11"/>
        <item x="10"/>
        <item x="13"/>
        <item x="3"/>
        <item x="8"/>
        <item x="5"/>
        <item t="default"/>
      </items>
    </pivotField>
    <pivotField compact="0" showAll="0"/>
    <pivotField compact="0" showAll="0"/>
    <pivotField compact="0"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H42" firstHeaderRow="1" firstDataRow="2" firstDataCol="1"/>
  <pivotFields count="15">
    <pivotField compact="0" showAll="0">
      <items count="53">
        <item x="44"/>
        <item x="42"/>
        <item x="35"/>
        <item x="38"/>
        <item x="27"/>
        <item x="14"/>
        <item x="45"/>
        <item x="31"/>
        <item x="34"/>
        <item x="26"/>
        <item x="30"/>
        <item x="29"/>
        <item x="25"/>
        <item x="24"/>
        <item x="23"/>
        <item x="5"/>
        <item x="16"/>
        <item x="15"/>
        <item x="11"/>
        <item x="1"/>
        <item x="46"/>
        <item x="17"/>
        <item x="21"/>
        <item x="6"/>
        <item x="3"/>
        <item x="48"/>
        <item x="41"/>
        <item x="40"/>
        <item x="36"/>
        <item x="33"/>
        <item x="28"/>
        <item x="12"/>
        <item x="2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  <pivotField compact="0" showAll="0">
      <items count="7">
        <item x="5"/>
        <item x="1"/>
        <item x="2"/>
        <item x="0"/>
        <item x="4"/>
        <item x="3"/>
        <item t="default"/>
      </items>
    </pivotField>
    <pivotField axis="axisCol" compact="0" showAll="0">
      <items count="7">
        <item x="5"/>
        <item x="1"/>
        <item x="2"/>
        <item x="0"/>
        <item x="4"/>
        <item x="3"/>
        <item t="default"/>
      </items>
    </pivotField>
    <pivotField compact="0" showAll="0">
      <items count="12">
        <item x="6"/>
        <item x="10"/>
        <item x="2"/>
        <item x="3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2">
        <item x="3"/>
        <item x="6"/>
        <item x="10"/>
        <item x="2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9">
        <item x="14"/>
        <item x="12"/>
        <item x="11"/>
        <item x="13"/>
        <item x="9"/>
        <item x="10"/>
        <item x="7"/>
        <item x="8"/>
        <item x="6"/>
        <item x="5"/>
        <item x="3"/>
        <item x="4"/>
        <item x="2"/>
        <item x="1"/>
        <item x="0"/>
        <item x="17"/>
        <item x="16"/>
        <item x="15"/>
        <item t="default"/>
      </items>
    </pivotField>
    <pivotField axis="axisRow" compact="0" showAll="0">
      <items count="19">
        <item x="0"/>
        <item x="1"/>
        <item x="2"/>
        <item x="4"/>
        <item x="3"/>
        <item x="5"/>
        <item x="6"/>
        <item x="8"/>
        <item x="7"/>
        <item x="10"/>
        <item x="9"/>
        <item x="13"/>
        <item x="11"/>
        <item x="12"/>
        <item x="14"/>
        <item x="15"/>
        <item x="16"/>
        <item x="17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showAll="0">
      <items count="53">
        <item x="0"/>
        <item x="1"/>
        <item x="2"/>
        <item x="3"/>
        <item x="12"/>
        <item x="5"/>
        <item x="6"/>
        <item x="4"/>
        <item x="8"/>
        <item x="7"/>
        <item x="10"/>
        <item x="17"/>
        <item x="9"/>
        <item x="13"/>
        <item x="11"/>
        <item x="14"/>
        <item x="26"/>
        <item x="21"/>
        <item x="18"/>
        <item x="24"/>
        <item x="25"/>
        <item x="23"/>
        <item x="20"/>
        <item x="22"/>
        <item x="27"/>
        <item x="30"/>
        <item x="19"/>
        <item x="31"/>
        <item x="15"/>
        <item x="16"/>
        <item x="35"/>
        <item x="28"/>
        <item x="29"/>
        <item x="37"/>
        <item x="34"/>
        <item x="40"/>
        <item x="41"/>
        <item x="33"/>
        <item x="39"/>
        <item x="45"/>
        <item x="48"/>
        <item x="36"/>
        <item x="44"/>
        <item x="38"/>
        <item x="47"/>
        <item x="32"/>
        <item x="46"/>
        <item x="43"/>
        <item x="50"/>
        <item x="49"/>
        <item x="42"/>
        <item x="51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showAll="0">
      <items count="18">
        <item x="6"/>
        <item x="2"/>
        <item x="7"/>
        <item x="16"/>
        <item x="14"/>
        <item x="9"/>
        <item x="15"/>
        <item x="12"/>
        <item x="0"/>
        <item x="4"/>
        <item x="1"/>
        <item x="11"/>
        <item x="10"/>
        <item x="13"/>
        <item x="3"/>
        <item x="8"/>
        <item x="5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3">
        <item x="44"/>
        <item x="35"/>
        <item x="42"/>
        <item x="38"/>
        <item x="27"/>
        <item x="14"/>
        <item x="45"/>
        <item x="31"/>
        <item x="34"/>
        <item x="26"/>
        <item x="30"/>
        <item x="25"/>
        <item x="29"/>
        <item x="24"/>
        <item x="23"/>
        <item x="5"/>
        <item x="16"/>
        <item x="11"/>
        <item x="1"/>
        <item x="15"/>
        <item x="46"/>
        <item x="17"/>
        <item x="21"/>
        <item x="6"/>
        <item x="3"/>
        <item x="48"/>
        <item x="41"/>
        <item x="40"/>
        <item x="36"/>
        <item x="33"/>
        <item x="28"/>
        <item x="22"/>
        <item x="1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il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2:H6" firstHeaderRow="1" firstDataRow="1" firstDataCol="1"/>
  <pivotFields count="15">
    <pivotField compact="0" showAll="0">
      <items count="53">
        <item x="44"/>
        <item x="42"/>
        <item x="35"/>
        <item x="38"/>
        <item x="27"/>
        <item x="14"/>
        <item x="45"/>
        <item x="31"/>
        <item x="34"/>
        <item x="26"/>
        <item x="30"/>
        <item x="29"/>
        <item x="25"/>
        <item x="24"/>
        <item x="23"/>
        <item x="5"/>
        <item x="16"/>
        <item x="15"/>
        <item x="11"/>
        <item x="1"/>
        <item x="46"/>
        <item x="17"/>
        <item x="21"/>
        <item x="6"/>
        <item x="3"/>
        <item x="48"/>
        <item x="41"/>
        <item x="40"/>
        <item x="36"/>
        <item x="33"/>
        <item x="28"/>
        <item x="12"/>
        <item x="2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  <pivotField compact="0" showAll="0"/>
    <pivotField compact="0" showAll="0"/>
    <pivotField dataField="1" compact="0" showAll="0">
      <items count="12">
        <item x="6"/>
        <item x="10"/>
        <item x="2"/>
        <item x="3"/>
        <item x="4"/>
        <item x="5"/>
        <item x="1"/>
        <item x="9"/>
        <item x="0"/>
        <item x="7"/>
        <item x="8"/>
        <item t="default"/>
      </items>
    </pivotField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l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del__Full_Name" sourceName="Model (Full Name)">
  <pivotTables>
    <pivotTable tabId="3" name="PivotTable2"/>
  </pivotTables>
  <data>
    <tabular pivotCacheId="1">
      <items count="11">
        <i x="3" s="1"/>
        <i x="6" s="1"/>
        <i x="10" s="1"/>
        <i x="2" s="1"/>
        <i x="4" s="1"/>
        <i x="5" s="1"/>
        <i x="1" s="1"/>
        <i x="9" s="1"/>
        <i x="0" s="1"/>
        <i x="7" s="1"/>
        <i x="8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3" name="PivotTable2"/>
  </pivotTables>
  <data>
    <tabular pivotCacheId="1">
      <items count="18">
        <i x="0" s="1"/>
        <i x="1" s="1"/>
        <i x="2" s="1"/>
        <i x="4" s="1"/>
        <i x="3" s="1"/>
        <i x="5" s="1"/>
        <i x="6" s="1"/>
        <i x="8" s="1"/>
        <i x="7" s="1"/>
        <i x="10" s="1"/>
        <i x="9" s="1"/>
        <i x="13" s="1"/>
        <i x="11" s="1"/>
        <i x="12" s="1"/>
        <i x="14" s="1"/>
        <i x="15" s="1"/>
        <i x="16" s="1"/>
        <i x="17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river" sourceName="Driver">
  <pivotTables>
    <pivotTable tabId="3" name="PivotTable2"/>
  </pivotTables>
  <data>
    <tabular pivotCacheId="1">
      <items count="17">
        <i x="6" s="1"/>
        <i x="2" s="1"/>
        <i x="7" s="1"/>
        <i x="16" s="1"/>
        <i x="14" s="1"/>
        <i x="9" s="1"/>
        <i x="15" s="1"/>
        <i x="12" s="1"/>
        <i x="0" s="1"/>
        <i x="4" s="1"/>
        <i x="1" s="1"/>
        <i x="11" s="1"/>
        <i x="10" s="1"/>
        <i x="13" s="1"/>
        <i x="3" s="1"/>
        <i x="8" s="1"/>
        <i x="5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del (Full Name)" cache="Slicer_Model__Full_Name" caption="Model (Full Name)" showCaption="0" rowHeight="225425"/>
  <slicer name="Age" cache="Slicer_Age" caption="Age" showCaption="0" rowHeight="225425"/>
  <slicer name="Driver" cache="Slicer_Driver" caption="Driver" showCaption="0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selection activeCell="E20" sqref="E20"/>
    </sheetView>
  </sheetViews>
  <sheetFormatPr defaultColWidth="9.14285714285714" defaultRowHeight="15"/>
  <cols>
    <col min="1" max="1" width="14.4285714285714" customWidth="1"/>
    <col min="2" max="2" width="6.42857142857143" customWidth="1"/>
    <col min="3" max="3" width="18.1428571428571" customWidth="1"/>
    <col min="4" max="4" width="7.28571428571429" customWidth="1"/>
    <col min="5" max="5" width="19.1428571428571" customWidth="1"/>
    <col min="6" max="6" width="18" customWidth="1"/>
    <col min="7" max="7" width="5" customWidth="1"/>
    <col min="8" max="8" width="9.57142857142857" customWidth="1"/>
    <col min="9" max="9" width="12.2857142857143" customWidth="1"/>
    <col min="10" max="10" width="7" customWidth="1"/>
    <col min="11" max="11" width="10.4285714285714" customWidth="1"/>
    <col min="12" max="12" width="16.2857142857143" customWidth="1"/>
    <col min="13" max="13" width="10" customWidth="1"/>
    <col min="14" max="14" width="11.42857142857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customFormat="1" spans="1:12">
      <c r="A2" t="s">
        <v>14</v>
      </c>
      <c r="H2">
        <v>40326.8</v>
      </c>
      <c r="J2" t="s">
        <v>15</v>
      </c>
      <c r="K2" t="s">
        <v>16</v>
      </c>
      <c r="L2">
        <v>50000</v>
      </c>
    </row>
    <row r="3" customFormat="1" spans="1:12">
      <c r="A3" t="s">
        <v>17</v>
      </c>
      <c r="H3">
        <v>44974.8</v>
      </c>
      <c r="J3" t="s">
        <v>18</v>
      </c>
      <c r="K3" t="s">
        <v>19</v>
      </c>
      <c r="L3">
        <v>50000</v>
      </c>
    </row>
    <row r="4" customFormat="1" spans="1:12">
      <c r="A4" t="s">
        <v>20</v>
      </c>
      <c r="H4">
        <v>44946.5</v>
      </c>
      <c r="J4" t="s">
        <v>21</v>
      </c>
      <c r="K4" t="s">
        <v>22</v>
      </c>
      <c r="L4">
        <v>50000</v>
      </c>
    </row>
    <row r="5" customFormat="1" spans="1:12">
      <c r="A5" t="s">
        <v>23</v>
      </c>
      <c r="H5">
        <v>37558.8</v>
      </c>
      <c r="J5" t="s">
        <v>15</v>
      </c>
      <c r="K5" t="s">
        <v>24</v>
      </c>
      <c r="L5">
        <v>50000</v>
      </c>
    </row>
    <row r="6" customFormat="1" spans="1:12">
      <c r="A6" t="s">
        <v>25</v>
      </c>
      <c r="H6">
        <v>36438.5</v>
      </c>
      <c r="J6" t="s">
        <v>18</v>
      </c>
      <c r="K6" t="s">
        <v>16</v>
      </c>
      <c r="L6">
        <v>50000</v>
      </c>
    </row>
    <row r="7" customFormat="1" spans="1:12">
      <c r="A7" t="s">
        <v>26</v>
      </c>
      <c r="H7">
        <v>46311.4</v>
      </c>
      <c r="J7" t="s">
        <v>21</v>
      </c>
      <c r="K7" t="s">
        <v>27</v>
      </c>
      <c r="L7">
        <v>75000</v>
      </c>
    </row>
    <row r="8" customFormat="1" spans="1:12">
      <c r="A8" t="s">
        <v>28</v>
      </c>
      <c r="H8">
        <v>52229.5</v>
      </c>
      <c r="J8" t="s">
        <v>21</v>
      </c>
      <c r="K8" t="s">
        <v>22</v>
      </c>
      <c r="L8">
        <v>75000</v>
      </c>
    </row>
    <row r="9" customFormat="1" spans="1:12">
      <c r="A9" t="s">
        <v>29</v>
      </c>
      <c r="H9">
        <v>35137</v>
      </c>
      <c r="J9" t="s">
        <v>15</v>
      </c>
      <c r="K9" t="s">
        <v>30</v>
      </c>
      <c r="L9">
        <v>75000</v>
      </c>
    </row>
    <row r="10" customFormat="1" spans="1:12">
      <c r="A10" t="s">
        <v>31</v>
      </c>
      <c r="H10">
        <v>27637.1</v>
      </c>
      <c r="J10" t="s">
        <v>15</v>
      </c>
      <c r="K10" t="s">
        <v>16</v>
      </c>
      <c r="L10">
        <v>75000</v>
      </c>
    </row>
    <row r="11" customFormat="1" spans="1:12">
      <c r="A11" t="s">
        <v>32</v>
      </c>
      <c r="H11">
        <v>27534.8</v>
      </c>
      <c r="J11" t="s">
        <v>18</v>
      </c>
      <c r="K11" t="s">
        <v>33</v>
      </c>
      <c r="L11">
        <v>75000</v>
      </c>
    </row>
    <row r="12" customFormat="1" spans="1:12">
      <c r="A12" t="s">
        <v>34</v>
      </c>
      <c r="H12">
        <v>19341.7</v>
      </c>
      <c r="J12" t="s">
        <v>18</v>
      </c>
      <c r="K12" t="s">
        <v>35</v>
      </c>
      <c r="L12">
        <v>75000</v>
      </c>
    </row>
    <row r="13" customFormat="1" spans="1:12">
      <c r="A13" t="s">
        <v>36</v>
      </c>
      <c r="H13">
        <v>22521.6</v>
      </c>
      <c r="J13" t="s">
        <v>15</v>
      </c>
      <c r="K13" t="s">
        <v>37</v>
      </c>
      <c r="L13">
        <v>75000</v>
      </c>
    </row>
    <row r="14" customFormat="1" spans="1:12">
      <c r="A14" t="s">
        <v>38</v>
      </c>
      <c r="H14">
        <v>13682.9</v>
      </c>
      <c r="J14" t="s">
        <v>15</v>
      </c>
      <c r="K14" t="s">
        <v>39</v>
      </c>
      <c r="L14">
        <v>75000</v>
      </c>
    </row>
    <row r="15" customFormat="1" spans="1:12">
      <c r="A15" t="s">
        <v>40</v>
      </c>
      <c r="H15">
        <v>28464.8</v>
      </c>
      <c r="J15" t="s">
        <v>18</v>
      </c>
      <c r="K15" t="s">
        <v>41</v>
      </c>
      <c r="L15">
        <v>100000</v>
      </c>
    </row>
    <row r="16" customFormat="1" spans="1:12">
      <c r="A16" t="s">
        <v>42</v>
      </c>
      <c r="H16">
        <v>19421.1</v>
      </c>
      <c r="J16" t="s">
        <v>15</v>
      </c>
      <c r="K16" t="s">
        <v>43</v>
      </c>
      <c r="L16">
        <v>100000</v>
      </c>
    </row>
    <row r="17" customFormat="1" spans="1:12">
      <c r="A17" t="s">
        <v>44</v>
      </c>
      <c r="H17">
        <v>14289.6</v>
      </c>
      <c r="J17" t="s">
        <v>18</v>
      </c>
      <c r="K17" t="s">
        <v>45</v>
      </c>
      <c r="L17">
        <v>100000</v>
      </c>
    </row>
    <row r="18" customFormat="1" spans="1:12">
      <c r="A18" t="s">
        <v>46</v>
      </c>
      <c r="H18">
        <v>31144.4</v>
      </c>
      <c r="J18" t="s">
        <v>15</v>
      </c>
      <c r="K18" t="s">
        <v>47</v>
      </c>
      <c r="L18">
        <v>100000</v>
      </c>
    </row>
    <row r="19" customFormat="1" spans="1:12">
      <c r="A19" t="s">
        <v>48</v>
      </c>
      <c r="H19">
        <v>83162.7</v>
      </c>
      <c r="J19" t="s">
        <v>15</v>
      </c>
      <c r="K19" t="s">
        <v>41</v>
      </c>
      <c r="L19">
        <v>100000</v>
      </c>
    </row>
    <row r="20" customFormat="1" spans="1:12">
      <c r="A20" t="s">
        <v>49</v>
      </c>
      <c r="H20">
        <v>80685.8</v>
      </c>
      <c r="J20" t="s">
        <v>50</v>
      </c>
      <c r="K20" t="s">
        <v>37</v>
      </c>
      <c r="L20">
        <v>100000</v>
      </c>
    </row>
    <row r="21" customFormat="1" spans="1:12">
      <c r="A21" t="s">
        <v>51</v>
      </c>
      <c r="H21">
        <v>114660.6</v>
      </c>
      <c r="J21" t="s">
        <v>21</v>
      </c>
      <c r="K21" t="s">
        <v>52</v>
      </c>
      <c r="L21">
        <v>100000</v>
      </c>
    </row>
    <row r="22" customFormat="1" spans="1:12">
      <c r="A22" t="s">
        <v>53</v>
      </c>
      <c r="H22">
        <v>93382.6</v>
      </c>
      <c r="J22" t="s">
        <v>15</v>
      </c>
      <c r="K22" t="s">
        <v>54</v>
      </c>
      <c r="L22">
        <v>100000</v>
      </c>
    </row>
    <row r="23" customFormat="1" spans="1:12">
      <c r="A23" t="s">
        <v>55</v>
      </c>
      <c r="H23">
        <v>85928</v>
      </c>
      <c r="J23" t="s">
        <v>21</v>
      </c>
      <c r="K23" t="s">
        <v>27</v>
      </c>
      <c r="L23">
        <v>100000</v>
      </c>
    </row>
    <row r="24" customFormat="1" spans="1:12">
      <c r="A24" t="s">
        <v>56</v>
      </c>
      <c r="H24">
        <v>67829.1</v>
      </c>
      <c r="J24" t="s">
        <v>15</v>
      </c>
      <c r="K24" t="s">
        <v>16</v>
      </c>
      <c r="L24">
        <v>100000</v>
      </c>
    </row>
    <row r="25" customFormat="1" spans="1:12">
      <c r="A25" t="s">
        <v>57</v>
      </c>
      <c r="H25">
        <v>48114.2</v>
      </c>
      <c r="J25" t="s">
        <v>18</v>
      </c>
      <c r="K25" t="s">
        <v>30</v>
      </c>
      <c r="L25">
        <v>100000</v>
      </c>
    </row>
    <row r="26" customFormat="1" spans="1:12">
      <c r="A26" t="s">
        <v>58</v>
      </c>
      <c r="H26">
        <v>64467.4</v>
      </c>
      <c r="J26" t="s">
        <v>59</v>
      </c>
      <c r="K26" t="s">
        <v>60</v>
      </c>
      <c r="L26">
        <v>100000</v>
      </c>
    </row>
    <row r="27" customFormat="1" spans="1:12">
      <c r="A27" t="s">
        <v>61</v>
      </c>
      <c r="H27">
        <v>73444.4</v>
      </c>
      <c r="J27" t="s">
        <v>15</v>
      </c>
      <c r="K27" t="s">
        <v>60</v>
      </c>
      <c r="L27">
        <v>100000</v>
      </c>
    </row>
    <row r="28" customFormat="1" spans="1:12">
      <c r="A28" t="s">
        <v>62</v>
      </c>
      <c r="H28">
        <v>17556.3</v>
      </c>
      <c r="J28" t="s">
        <v>50</v>
      </c>
      <c r="K28" t="s">
        <v>33</v>
      </c>
      <c r="L28">
        <v>100000</v>
      </c>
    </row>
    <row r="29" customFormat="1" spans="1:12">
      <c r="A29" t="s">
        <v>63</v>
      </c>
      <c r="H29">
        <v>29601.9</v>
      </c>
      <c r="J29" t="s">
        <v>15</v>
      </c>
      <c r="K29" t="s">
        <v>41</v>
      </c>
      <c r="L29">
        <v>100000</v>
      </c>
    </row>
    <row r="30" customFormat="1" spans="1:12">
      <c r="A30" t="s">
        <v>64</v>
      </c>
      <c r="H30">
        <v>22128.2</v>
      </c>
      <c r="J30" t="s">
        <v>50</v>
      </c>
      <c r="K30" t="s">
        <v>52</v>
      </c>
      <c r="L30">
        <v>100000</v>
      </c>
    </row>
    <row r="31" customFormat="1" spans="1:12">
      <c r="A31" t="s">
        <v>65</v>
      </c>
      <c r="H31">
        <v>82374</v>
      </c>
      <c r="J31" t="s">
        <v>18</v>
      </c>
      <c r="K31" t="s">
        <v>39</v>
      </c>
      <c r="L31">
        <v>75000</v>
      </c>
    </row>
    <row r="32" customFormat="1" spans="1:12">
      <c r="A32" t="s">
        <v>66</v>
      </c>
      <c r="H32">
        <v>69891.9</v>
      </c>
      <c r="J32" t="s">
        <v>50</v>
      </c>
      <c r="K32" t="s">
        <v>24</v>
      </c>
      <c r="L32">
        <v>75000</v>
      </c>
    </row>
    <row r="33" customFormat="1" spans="1:12">
      <c r="A33" t="s">
        <v>67</v>
      </c>
      <c r="H33">
        <v>22573</v>
      </c>
      <c r="J33" t="s">
        <v>50</v>
      </c>
      <c r="K33" t="s">
        <v>45</v>
      </c>
      <c r="L33">
        <v>75000</v>
      </c>
    </row>
    <row r="34" customFormat="1" spans="1:12">
      <c r="A34" t="s">
        <v>68</v>
      </c>
      <c r="H34">
        <v>33477.2</v>
      </c>
      <c r="J34" t="s">
        <v>15</v>
      </c>
      <c r="K34" t="s">
        <v>54</v>
      </c>
      <c r="L34">
        <v>75000</v>
      </c>
    </row>
    <row r="35" customFormat="1" spans="1:12">
      <c r="A35" t="s">
        <v>69</v>
      </c>
      <c r="H35">
        <v>30555.3</v>
      </c>
      <c r="J35" t="s">
        <v>15</v>
      </c>
      <c r="K35" t="s">
        <v>22</v>
      </c>
      <c r="L35">
        <v>75000</v>
      </c>
    </row>
    <row r="36" customFormat="1" spans="1:12">
      <c r="A36" t="s">
        <v>70</v>
      </c>
      <c r="H36">
        <v>24513.2</v>
      </c>
      <c r="J36" t="s">
        <v>15</v>
      </c>
      <c r="K36" t="s">
        <v>47</v>
      </c>
      <c r="L36">
        <v>75000</v>
      </c>
    </row>
    <row r="37" customFormat="1" spans="1:12">
      <c r="A37" t="s">
        <v>71</v>
      </c>
      <c r="H37">
        <v>13867.6</v>
      </c>
      <c r="J37" t="s">
        <v>15</v>
      </c>
      <c r="K37" t="s">
        <v>52</v>
      </c>
      <c r="L37">
        <v>75000</v>
      </c>
    </row>
    <row r="38" customFormat="1" spans="1:12">
      <c r="A38" t="s">
        <v>72</v>
      </c>
      <c r="H38">
        <v>60389.5</v>
      </c>
      <c r="J38" t="s">
        <v>18</v>
      </c>
      <c r="K38" t="s">
        <v>30</v>
      </c>
      <c r="L38">
        <v>100000</v>
      </c>
    </row>
    <row r="39" customFormat="1" spans="1:12">
      <c r="A39" t="s">
        <v>73</v>
      </c>
      <c r="H39">
        <v>50854.1</v>
      </c>
      <c r="J39" t="s">
        <v>15</v>
      </c>
      <c r="K39" t="s">
        <v>54</v>
      </c>
      <c r="L39">
        <v>100000</v>
      </c>
    </row>
    <row r="40" customFormat="1" spans="1:12">
      <c r="A40" t="s">
        <v>74</v>
      </c>
      <c r="H40">
        <v>42504.6</v>
      </c>
      <c r="J40" t="s">
        <v>18</v>
      </c>
      <c r="K40" t="s">
        <v>39</v>
      </c>
      <c r="L40">
        <v>100000</v>
      </c>
    </row>
    <row r="41" customFormat="1" spans="1:12">
      <c r="A41" t="s">
        <v>75</v>
      </c>
      <c r="H41">
        <v>68658.9</v>
      </c>
      <c r="J41" t="s">
        <v>15</v>
      </c>
      <c r="K41" t="s">
        <v>16</v>
      </c>
      <c r="L41">
        <v>100000</v>
      </c>
    </row>
    <row r="42" customFormat="1" spans="1:12">
      <c r="A42" t="s">
        <v>76</v>
      </c>
      <c r="H42">
        <v>3708.1</v>
      </c>
      <c r="J42" t="s">
        <v>15</v>
      </c>
      <c r="K42" t="s">
        <v>19</v>
      </c>
      <c r="L42">
        <v>100000</v>
      </c>
    </row>
    <row r="43" customFormat="1" spans="1:12">
      <c r="A43" t="s">
        <v>77</v>
      </c>
      <c r="H43">
        <v>64542</v>
      </c>
      <c r="J43" t="s">
        <v>50</v>
      </c>
      <c r="K43" t="s">
        <v>16</v>
      </c>
      <c r="L43">
        <v>75000</v>
      </c>
    </row>
    <row r="44" customFormat="1" spans="1:12">
      <c r="A44" t="s">
        <v>78</v>
      </c>
      <c r="H44">
        <v>42074.2</v>
      </c>
      <c r="J44" t="s">
        <v>21</v>
      </c>
      <c r="K44" t="s">
        <v>60</v>
      </c>
      <c r="L44">
        <v>75000</v>
      </c>
    </row>
    <row r="45" customFormat="1" spans="1:12">
      <c r="A45" t="s">
        <v>79</v>
      </c>
      <c r="H45">
        <v>27394.2</v>
      </c>
      <c r="J45" t="s">
        <v>15</v>
      </c>
      <c r="K45" t="s">
        <v>37</v>
      </c>
      <c r="L45">
        <v>75000</v>
      </c>
    </row>
    <row r="46" customFormat="1" spans="1:12">
      <c r="A46" t="s">
        <v>80</v>
      </c>
      <c r="H46">
        <v>79420.6</v>
      </c>
      <c r="J46" t="s">
        <v>21</v>
      </c>
      <c r="K46" t="s">
        <v>47</v>
      </c>
      <c r="L46">
        <v>75000</v>
      </c>
    </row>
    <row r="47" customFormat="1" spans="1:12">
      <c r="A47" t="s">
        <v>81</v>
      </c>
      <c r="H47">
        <v>77243.1</v>
      </c>
      <c r="J47" t="s">
        <v>15</v>
      </c>
      <c r="K47" t="s">
        <v>24</v>
      </c>
      <c r="L47">
        <v>75000</v>
      </c>
    </row>
    <row r="48" customFormat="1" spans="1:12">
      <c r="A48" t="s">
        <v>82</v>
      </c>
      <c r="H48">
        <v>72527.2</v>
      </c>
      <c r="J48" t="s">
        <v>18</v>
      </c>
      <c r="K48" t="s">
        <v>43</v>
      </c>
      <c r="L48">
        <v>75000</v>
      </c>
    </row>
    <row r="49" customFormat="1" spans="1:12">
      <c r="A49" t="s">
        <v>83</v>
      </c>
      <c r="H49">
        <v>52699.4</v>
      </c>
      <c r="J49" t="s">
        <v>59</v>
      </c>
      <c r="K49" t="s">
        <v>43</v>
      </c>
      <c r="L49">
        <v>75000</v>
      </c>
    </row>
    <row r="50" customFormat="1" spans="1:12">
      <c r="A50" t="s">
        <v>84</v>
      </c>
      <c r="H50">
        <v>29102.3</v>
      </c>
      <c r="J50" t="s">
        <v>15</v>
      </c>
      <c r="K50" t="s">
        <v>45</v>
      </c>
      <c r="L50">
        <v>100000</v>
      </c>
    </row>
    <row r="51" customFormat="1" spans="1:12">
      <c r="A51" t="s">
        <v>85</v>
      </c>
      <c r="H51">
        <v>22282</v>
      </c>
      <c r="J51" t="s">
        <v>50</v>
      </c>
      <c r="K51" t="s">
        <v>19</v>
      </c>
      <c r="L51">
        <v>100000</v>
      </c>
    </row>
    <row r="52" customFormat="1" spans="1:12">
      <c r="A52" t="s">
        <v>86</v>
      </c>
      <c r="H52">
        <v>20223.9</v>
      </c>
      <c r="J52" t="s">
        <v>15</v>
      </c>
      <c r="K52" t="s">
        <v>33</v>
      </c>
      <c r="L52">
        <v>100000</v>
      </c>
    </row>
    <row r="53" customFormat="1" spans="1:12">
      <c r="A53" t="s">
        <v>87</v>
      </c>
      <c r="H53">
        <v>22188.5</v>
      </c>
      <c r="J53" t="s">
        <v>50</v>
      </c>
      <c r="K53" t="s">
        <v>27</v>
      </c>
      <c r="L53">
        <v>100000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workbookViewId="0">
      <selection activeCell="H1" sqref="H1"/>
    </sheetView>
  </sheetViews>
  <sheetFormatPr defaultColWidth="9.14285714285714" defaultRowHeight="15"/>
  <cols>
    <col min="1" max="1" width="14.4285714285714" style="3" customWidth="1"/>
    <col min="2" max="2" width="6.42857142857143" style="3" customWidth="1"/>
    <col min="3" max="3" width="18.1428571428571" style="3" customWidth="1"/>
    <col min="4" max="4" width="7.28571428571429" style="3" customWidth="1"/>
    <col min="5" max="5" width="19.1428571428571" style="3" customWidth="1"/>
    <col min="6" max="6" width="18" style="3" customWidth="1"/>
    <col min="7" max="7" width="5" style="3" customWidth="1"/>
    <col min="8" max="8" width="9.57142857142857" style="4" customWidth="1"/>
    <col min="9" max="9" width="9.57142857142857" style="3" customWidth="1"/>
    <col min="10" max="10" width="12.2857142857143" style="3" customWidth="1"/>
    <col min="11" max="11" width="7" style="3" customWidth="1"/>
    <col min="12" max="12" width="10.4285714285714" style="3" customWidth="1"/>
    <col min="13" max="13" width="16.2857142857143" style="3" customWidth="1"/>
    <col min="14" max="14" width="9.14285714285714" style="3" customWidth="1"/>
    <col min="15" max="15" width="18.1428571428571" style="3" customWidth="1"/>
    <col min="16" max="16384" width="9.14285714285714" style="3"/>
  </cols>
  <sheetData>
    <row r="1" ht="30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88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89</v>
      </c>
    </row>
    <row r="2" spans="1:15">
      <c r="A2" s="3" t="s">
        <v>76</v>
      </c>
      <c r="B2" s="3" t="str">
        <f t="shared" ref="B2:B53" si="0">LEFT(A2,2)</f>
        <v>HO</v>
      </c>
      <c r="C2" s="3" t="str">
        <f t="shared" ref="C2:C53" si="1">VLOOKUP(B2,B$56:C$61,2)</f>
        <v>Honda</v>
      </c>
      <c r="D2" s="3" t="str">
        <f t="shared" ref="D2:D41" si="2">MID(A2,5,3)</f>
        <v>ODY</v>
      </c>
      <c r="E2" s="3" t="str">
        <f t="shared" ref="E2:E53" si="3">VLOOKUP(D2,D$56:E$66,2)</f>
        <v>Odyssey</v>
      </c>
      <c r="F2" s="3" t="str">
        <f t="shared" ref="F2:F53" si="4">MID(A2,3,2)</f>
        <v>14</v>
      </c>
      <c r="G2" s="3">
        <f t="shared" ref="G2:G53" si="5">IF(23-F2&lt;0,100-F2+23,23-F2)</f>
        <v>9</v>
      </c>
      <c r="H2" s="4" t="str">
        <f>IF(G2&lt;10,"1-9",IF(G2&gt;21,"21-27",IF(G2&gt;=10,"10-20","false")))</f>
        <v>1-9</v>
      </c>
      <c r="I2" s="3">
        <v>3708.1</v>
      </c>
      <c r="J2" s="3">
        <f t="shared" ref="J2:J53" si="6">I2/G2</f>
        <v>412.011111111111</v>
      </c>
      <c r="K2" s="3" t="s">
        <v>15</v>
      </c>
      <c r="L2" s="3" t="s">
        <v>19</v>
      </c>
      <c r="M2" s="3">
        <v>100000</v>
      </c>
      <c r="N2" s="3" t="str">
        <f t="shared" ref="N2:N53" si="7">IF(I2&lt;=M2,"Y","Not Covered")</f>
        <v>Y</v>
      </c>
      <c r="O2" s="3" t="str">
        <f t="shared" ref="O2:O53" si="8">CONCATENATE(B2,F2,D2,UPPER(LEFT(K2,3)),RIGHT(A2,3))</f>
        <v>HO14ODYBLA041</v>
      </c>
    </row>
    <row r="3" spans="1:15">
      <c r="A3" s="3" t="s">
        <v>38</v>
      </c>
      <c r="B3" s="3" t="str">
        <f t="shared" si="0"/>
        <v>FD</v>
      </c>
      <c r="C3" s="3" t="str">
        <f t="shared" si="1"/>
        <v>Ford</v>
      </c>
      <c r="D3" s="3" t="str">
        <f t="shared" si="2"/>
        <v>FCS</v>
      </c>
      <c r="E3" s="3" t="str">
        <f t="shared" si="3"/>
        <v>Focus</v>
      </c>
      <c r="F3" s="3" t="str">
        <f t="shared" si="4"/>
        <v>13</v>
      </c>
      <c r="G3" s="3">
        <f t="shared" si="5"/>
        <v>10</v>
      </c>
      <c r="H3" s="4" t="str">
        <f t="shared" ref="H3:H34" si="9">IF(G3&lt;10,"1-9",IF(G3&gt;21,"21-27",IF(G3&gt;=10,"10-20","false")))</f>
        <v>10-20</v>
      </c>
      <c r="I3" s="3">
        <v>13682.9</v>
      </c>
      <c r="J3" s="3">
        <f t="shared" si="6"/>
        <v>1368.29</v>
      </c>
      <c r="K3" s="3" t="s">
        <v>15</v>
      </c>
      <c r="L3" s="3" t="s">
        <v>39</v>
      </c>
      <c r="M3" s="3">
        <v>75000</v>
      </c>
      <c r="N3" s="3" t="str">
        <f t="shared" si="7"/>
        <v>Y</v>
      </c>
      <c r="O3" s="3" t="str">
        <f t="shared" si="8"/>
        <v>FD13FCSBLA013</v>
      </c>
    </row>
    <row r="4" spans="1:15">
      <c r="A4" s="3" t="s">
        <v>71</v>
      </c>
      <c r="B4" s="3" t="str">
        <f t="shared" si="0"/>
        <v>HO</v>
      </c>
      <c r="C4" s="3" t="str">
        <f t="shared" si="1"/>
        <v>Honda</v>
      </c>
      <c r="D4" s="3" t="str">
        <f t="shared" si="2"/>
        <v>CIV</v>
      </c>
      <c r="E4" s="3" t="str">
        <f t="shared" si="3"/>
        <v>Civic</v>
      </c>
      <c r="F4" s="3" t="str">
        <f t="shared" si="4"/>
        <v>13</v>
      </c>
      <c r="G4" s="3">
        <f t="shared" si="5"/>
        <v>10</v>
      </c>
      <c r="H4" s="4" t="str">
        <f t="shared" si="9"/>
        <v>10-20</v>
      </c>
      <c r="I4" s="3">
        <v>13867.6</v>
      </c>
      <c r="J4" s="3">
        <f t="shared" si="6"/>
        <v>1386.76</v>
      </c>
      <c r="K4" s="3" t="s">
        <v>15</v>
      </c>
      <c r="L4" s="3" t="s">
        <v>52</v>
      </c>
      <c r="M4" s="3">
        <v>75000</v>
      </c>
      <c r="N4" s="3" t="str">
        <f t="shared" si="7"/>
        <v>Y</v>
      </c>
      <c r="O4" s="3" t="str">
        <f t="shared" si="8"/>
        <v>HO13CIVBLA036</v>
      </c>
    </row>
    <row r="5" spans="1:15">
      <c r="A5" s="3" t="s">
        <v>44</v>
      </c>
      <c r="B5" s="3" t="str">
        <f t="shared" si="0"/>
        <v>GM</v>
      </c>
      <c r="C5" s="3" t="str">
        <f t="shared" si="1"/>
        <v>Genral Motors</v>
      </c>
      <c r="D5" s="3" t="str">
        <f t="shared" si="2"/>
        <v>CMR</v>
      </c>
      <c r="E5" s="3" t="str">
        <f t="shared" si="3"/>
        <v>Camero</v>
      </c>
      <c r="F5" s="3" t="str">
        <f t="shared" si="4"/>
        <v>14</v>
      </c>
      <c r="G5" s="3">
        <f t="shared" si="5"/>
        <v>9</v>
      </c>
      <c r="H5" s="4" t="str">
        <f t="shared" si="9"/>
        <v>1-9</v>
      </c>
      <c r="I5" s="3">
        <v>14289.6</v>
      </c>
      <c r="J5" s="3">
        <f t="shared" si="6"/>
        <v>1587.73333333333</v>
      </c>
      <c r="K5" s="3" t="s">
        <v>18</v>
      </c>
      <c r="L5" s="3" t="s">
        <v>45</v>
      </c>
      <c r="M5" s="3">
        <v>100000</v>
      </c>
      <c r="N5" s="3" t="str">
        <f t="shared" si="7"/>
        <v>Y</v>
      </c>
      <c r="O5" s="3" t="str">
        <f t="shared" si="8"/>
        <v>GM14CMRWHI016</v>
      </c>
    </row>
    <row r="6" spans="1:15">
      <c r="A6" s="3" t="s">
        <v>62</v>
      </c>
      <c r="B6" s="3" t="str">
        <f t="shared" si="0"/>
        <v>TY</v>
      </c>
      <c r="C6" s="3" t="str">
        <f t="shared" si="1"/>
        <v>Toyota</v>
      </c>
      <c r="D6" s="3" t="str">
        <f t="shared" si="2"/>
        <v>COR</v>
      </c>
      <c r="E6" s="3" t="str">
        <f t="shared" si="3"/>
        <v>Corola</v>
      </c>
      <c r="F6" s="3" t="str">
        <f t="shared" si="4"/>
        <v>14</v>
      </c>
      <c r="G6" s="3">
        <f t="shared" si="5"/>
        <v>9</v>
      </c>
      <c r="H6" s="4" t="str">
        <f t="shared" si="9"/>
        <v>1-9</v>
      </c>
      <c r="I6" s="3">
        <v>17556.3</v>
      </c>
      <c r="J6" s="3">
        <f t="shared" si="6"/>
        <v>1950.7</v>
      </c>
      <c r="K6" s="3" t="s">
        <v>50</v>
      </c>
      <c r="L6" s="3" t="s">
        <v>33</v>
      </c>
      <c r="M6" s="3">
        <v>100000</v>
      </c>
      <c r="N6" s="3" t="str">
        <f t="shared" si="7"/>
        <v>Y</v>
      </c>
      <c r="O6" s="3" t="str">
        <f t="shared" si="8"/>
        <v>TY14CORBLU027</v>
      </c>
    </row>
    <row r="7" spans="1:15">
      <c r="A7" s="3" t="s">
        <v>34</v>
      </c>
      <c r="B7" s="3" t="str">
        <f t="shared" si="0"/>
        <v>FD</v>
      </c>
      <c r="C7" s="3" t="str">
        <f t="shared" si="1"/>
        <v>Ford</v>
      </c>
      <c r="D7" s="3" t="str">
        <f t="shared" si="2"/>
        <v>FCS</v>
      </c>
      <c r="E7" s="3" t="str">
        <f t="shared" si="3"/>
        <v>Focus</v>
      </c>
      <c r="F7" s="3" t="str">
        <f t="shared" si="4"/>
        <v>12</v>
      </c>
      <c r="G7" s="3">
        <f t="shared" si="5"/>
        <v>11</v>
      </c>
      <c r="H7" s="4" t="str">
        <f t="shared" si="9"/>
        <v>10-20</v>
      </c>
      <c r="I7" s="3">
        <v>19341.7</v>
      </c>
      <c r="J7" s="3">
        <f t="shared" si="6"/>
        <v>1758.33636363636</v>
      </c>
      <c r="K7" s="3" t="s">
        <v>18</v>
      </c>
      <c r="L7" s="3" t="s">
        <v>35</v>
      </c>
      <c r="M7" s="3">
        <v>75000</v>
      </c>
      <c r="N7" s="3" t="str">
        <f t="shared" si="7"/>
        <v>Y</v>
      </c>
      <c r="O7" s="3" t="str">
        <f t="shared" si="8"/>
        <v>FD12FCSWHI011</v>
      </c>
    </row>
    <row r="8" spans="1:15">
      <c r="A8" s="3" t="s">
        <v>42</v>
      </c>
      <c r="B8" s="3" t="str">
        <f t="shared" si="0"/>
        <v>GM</v>
      </c>
      <c r="C8" s="3" t="str">
        <f t="shared" si="1"/>
        <v>Genral Motors</v>
      </c>
      <c r="D8" s="3" t="str">
        <f t="shared" si="2"/>
        <v>CMR</v>
      </c>
      <c r="E8" s="3" t="str">
        <f t="shared" si="3"/>
        <v>Camero</v>
      </c>
      <c r="F8" s="3" t="str">
        <f t="shared" si="4"/>
        <v>12</v>
      </c>
      <c r="G8" s="3">
        <f t="shared" si="5"/>
        <v>11</v>
      </c>
      <c r="H8" s="4" t="str">
        <f t="shared" si="9"/>
        <v>10-20</v>
      </c>
      <c r="I8" s="3">
        <v>19421.1</v>
      </c>
      <c r="J8" s="3">
        <f t="shared" si="6"/>
        <v>1765.55454545455</v>
      </c>
      <c r="K8" s="3" t="s">
        <v>15</v>
      </c>
      <c r="L8" s="3" t="s">
        <v>43</v>
      </c>
      <c r="M8" s="3">
        <v>100000</v>
      </c>
      <c r="N8" s="3" t="str">
        <f t="shared" si="7"/>
        <v>Y</v>
      </c>
      <c r="O8" s="3" t="str">
        <f t="shared" si="8"/>
        <v>GM12CMRBLA015</v>
      </c>
    </row>
    <row r="9" spans="1:15">
      <c r="A9" s="3" t="s">
        <v>86</v>
      </c>
      <c r="B9" s="3" t="str">
        <f t="shared" si="0"/>
        <v>HY</v>
      </c>
      <c r="C9" s="3" t="str">
        <f t="shared" si="1"/>
        <v>Hundai</v>
      </c>
      <c r="D9" s="3" t="str">
        <f t="shared" si="2"/>
        <v>ELA</v>
      </c>
      <c r="E9" s="3" t="str">
        <f t="shared" si="3"/>
        <v>Elantra</v>
      </c>
      <c r="F9" s="3" t="str">
        <f t="shared" si="4"/>
        <v>13</v>
      </c>
      <c r="G9" s="3">
        <f t="shared" si="5"/>
        <v>10</v>
      </c>
      <c r="H9" s="4" t="str">
        <f t="shared" si="9"/>
        <v>10-20</v>
      </c>
      <c r="I9" s="3">
        <v>20223.9</v>
      </c>
      <c r="J9" s="3">
        <f t="shared" si="6"/>
        <v>2022.39</v>
      </c>
      <c r="K9" s="3" t="s">
        <v>15</v>
      </c>
      <c r="L9" s="3" t="s">
        <v>33</v>
      </c>
      <c r="M9" s="3">
        <v>100000</v>
      </c>
      <c r="N9" s="3" t="str">
        <f t="shared" si="7"/>
        <v>Y</v>
      </c>
      <c r="O9" s="3" t="str">
        <f t="shared" si="8"/>
        <v>HY13ELABLA051</v>
      </c>
    </row>
    <row r="10" spans="1:15">
      <c r="A10" s="3" t="s">
        <v>64</v>
      </c>
      <c r="B10" s="3" t="str">
        <f t="shared" si="0"/>
        <v>TY</v>
      </c>
      <c r="C10" s="3" t="str">
        <f t="shared" si="1"/>
        <v>Toyota</v>
      </c>
      <c r="D10" s="3" t="str">
        <f t="shared" si="2"/>
        <v>CAM</v>
      </c>
      <c r="E10" s="3" t="str">
        <f t="shared" si="3"/>
        <v>Camrey</v>
      </c>
      <c r="F10" s="3" t="str">
        <f t="shared" si="4"/>
        <v>12</v>
      </c>
      <c r="G10" s="3">
        <f t="shared" si="5"/>
        <v>11</v>
      </c>
      <c r="H10" s="4" t="str">
        <f t="shared" si="9"/>
        <v>10-20</v>
      </c>
      <c r="I10" s="3">
        <v>22128.2</v>
      </c>
      <c r="J10" s="3">
        <f t="shared" si="6"/>
        <v>2011.65454545455</v>
      </c>
      <c r="K10" s="3" t="s">
        <v>50</v>
      </c>
      <c r="L10" s="3" t="s">
        <v>52</v>
      </c>
      <c r="M10" s="3">
        <v>100000</v>
      </c>
      <c r="N10" s="3" t="str">
        <f t="shared" si="7"/>
        <v>Y</v>
      </c>
      <c r="O10" s="3" t="str">
        <f t="shared" si="8"/>
        <v>TY12CAMBLU029</v>
      </c>
    </row>
    <row r="11" spans="1:15">
      <c r="A11" s="3" t="s">
        <v>87</v>
      </c>
      <c r="B11" s="3" t="str">
        <f t="shared" si="0"/>
        <v>HY</v>
      </c>
      <c r="C11" s="3" t="str">
        <f t="shared" si="1"/>
        <v>Hundai</v>
      </c>
      <c r="D11" s="3" t="str">
        <f t="shared" si="2"/>
        <v>ELA</v>
      </c>
      <c r="E11" s="3" t="str">
        <f t="shared" si="3"/>
        <v>Elantra</v>
      </c>
      <c r="F11" s="3" t="str">
        <f t="shared" si="4"/>
        <v>13</v>
      </c>
      <c r="G11" s="3">
        <f t="shared" si="5"/>
        <v>10</v>
      </c>
      <c r="H11" s="4" t="str">
        <f t="shared" si="9"/>
        <v>10-20</v>
      </c>
      <c r="I11" s="3">
        <v>22188.5</v>
      </c>
      <c r="J11" s="3">
        <f t="shared" si="6"/>
        <v>2218.85</v>
      </c>
      <c r="K11" s="3" t="s">
        <v>50</v>
      </c>
      <c r="L11" s="3" t="s">
        <v>27</v>
      </c>
      <c r="M11" s="3">
        <v>100000</v>
      </c>
      <c r="N11" s="3" t="str">
        <f t="shared" si="7"/>
        <v>Y</v>
      </c>
      <c r="O11" s="3" t="str">
        <f t="shared" si="8"/>
        <v>HY13ELABLU052</v>
      </c>
    </row>
    <row r="12" spans="1:15">
      <c r="A12" s="3" t="s">
        <v>85</v>
      </c>
      <c r="B12" s="3" t="str">
        <f t="shared" si="0"/>
        <v>HY</v>
      </c>
      <c r="C12" s="3" t="str">
        <f t="shared" si="1"/>
        <v>Hundai</v>
      </c>
      <c r="D12" s="3" t="str">
        <f t="shared" si="2"/>
        <v>ELA</v>
      </c>
      <c r="E12" s="3" t="str">
        <f t="shared" si="3"/>
        <v>Elantra</v>
      </c>
      <c r="F12" s="3" t="str">
        <f t="shared" si="4"/>
        <v>12</v>
      </c>
      <c r="G12" s="3">
        <f t="shared" si="5"/>
        <v>11</v>
      </c>
      <c r="H12" s="4" t="str">
        <f t="shared" si="9"/>
        <v>10-20</v>
      </c>
      <c r="I12" s="3">
        <v>22282</v>
      </c>
      <c r="J12" s="3">
        <f t="shared" si="6"/>
        <v>2025.63636363636</v>
      </c>
      <c r="K12" s="3" t="s">
        <v>50</v>
      </c>
      <c r="L12" s="3" t="s">
        <v>19</v>
      </c>
      <c r="M12" s="3">
        <v>100000</v>
      </c>
      <c r="N12" s="3" t="str">
        <f t="shared" si="7"/>
        <v>Y</v>
      </c>
      <c r="O12" s="3" t="str">
        <f t="shared" si="8"/>
        <v>HY12ELABLU050</v>
      </c>
    </row>
    <row r="13" spans="1:15">
      <c r="A13" s="3" t="s">
        <v>36</v>
      </c>
      <c r="B13" s="3" t="str">
        <f t="shared" si="0"/>
        <v>FD</v>
      </c>
      <c r="C13" s="3" t="str">
        <f t="shared" si="1"/>
        <v>Ford</v>
      </c>
      <c r="D13" s="3" t="str">
        <f t="shared" si="2"/>
        <v>FCS</v>
      </c>
      <c r="E13" s="3" t="str">
        <f t="shared" si="3"/>
        <v>Focus</v>
      </c>
      <c r="F13" s="3" t="str">
        <f t="shared" si="4"/>
        <v>13</v>
      </c>
      <c r="G13" s="3">
        <f t="shared" si="5"/>
        <v>10</v>
      </c>
      <c r="H13" s="4" t="str">
        <f t="shared" si="9"/>
        <v>10-20</v>
      </c>
      <c r="I13" s="3">
        <v>22521.6</v>
      </c>
      <c r="J13" s="3">
        <f t="shared" si="6"/>
        <v>2252.16</v>
      </c>
      <c r="K13" s="3" t="s">
        <v>15</v>
      </c>
      <c r="L13" s="3" t="s">
        <v>37</v>
      </c>
      <c r="M13" s="3">
        <v>75000</v>
      </c>
      <c r="N13" s="3" t="str">
        <f t="shared" si="7"/>
        <v>Y</v>
      </c>
      <c r="O13" s="3" t="str">
        <f t="shared" si="8"/>
        <v>FD13FCSBLA012</v>
      </c>
    </row>
    <row r="14" spans="1:15">
      <c r="A14" s="3" t="s">
        <v>67</v>
      </c>
      <c r="B14" s="3" t="str">
        <f t="shared" si="0"/>
        <v>HO</v>
      </c>
      <c r="C14" s="3" t="str">
        <f t="shared" si="1"/>
        <v>Honda</v>
      </c>
      <c r="D14" s="3" t="str">
        <f t="shared" si="2"/>
        <v>CIV</v>
      </c>
      <c r="E14" s="3" t="str">
        <f t="shared" si="3"/>
        <v>Civic</v>
      </c>
      <c r="F14" s="3" t="str">
        <f t="shared" si="4"/>
        <v>10</v>
      </c>
      <c r="G14" s="3">
        <f t="shared" si="5"/>
        <v>13</v>
      </c>
      <c r="H14" s="4" t="str">
        <f t="shared" si="9"/>
        <v>10-20</v>
      </c>
      <c r="I14" s="3">
        <v>22573</v>
      </c>
      <c r="J14" s="3">
        <f t="shared" si="6"/>
        <v>1736.38461538462</v>
      </c>
      <c r="K14" s="3" t="s">
        <v>50</v>
      </c>
      <c r="L14" s="3" t="s">
        <v>45</v>
      </c>
      <c r="M14" s="3">
        <v>75000</v>
      </c>
      <c r="N14" s="3" t="str">
        <f t="shared" si="7"/>
        <v>Y</v>
      </c>
      <c r="O14" s="3" t="str">
        <f t="shared" si="8"/>
        <v>HO10CIVBLU032</v>
      </c>
    </row>
    <row r="15" spans="1:15">
      <c r="A15" s="3" t="s">
        <v>70</v>
      </c>
      <c r="B15" s="3" t="str">
        <f t="shared" si="0"/>
        <v>HO</v>
      </c>
      <c r="C15" s="3" t="str">
        <f t="shared" si="1"/>
        <v>Honda</v>
      </c>
      <c r="D15" s="3" t="str">
        <f t="shared" si="2"/>
        <v>CIV</v>
      </c>
      <c r="E15" s="3" t="str">
        <f t="shared" si="3"/>
        <v>Civic</v>
      </c>
      <c r="F15" s="3" t="str">
        <f t="shared" si="4"/>
        <v>12</v>
      </c>
      <c r="G15" s="3">
        <f t="shared" si="5"/>
        <v>11</v>
      </c>
      <c r="H15" s="4" t="str">
        <f t="shared" si="9"/>
        <v>10-20</v>
      </c>
      <c r="I15" s="3">
        <v>24513.2</v>
      </c>
      <c r="J15" s="3">
        <f t="shared" si="6"/>
        <v>2228.47272727273</v>
      </c>
      <c r="K15" s="3" t="s">
        <v>15</v>
      </c>
      <c r="L15" s="3" t="s">
        <v>47</v>
      </c>
      <c r="M15" s="3">
        <v>75000</v>
      </c>
      <c r="N15" s="3" t="str">
        <f t="shared" si="7"/>
        <v>Y</v>
      </c>
      <c r="O15" s="3" t="str">
        <f t="shared" si="8"/>
        <v>HO12CIVBLA035</v>
      </c>
    </row>
    <row r="16" spans="1:15">
      <c r="A16" s="3" t="s">
        <v>79</v>
      </c>
      <c r="B16" s="3" t="str">
        <f t="shared" si="0"/>
        <v>CR</v>
      </c>
      <c r="C16" s="3" t="str">
        <f t="shared" si="1"/>
        <v>Chrysler</v>
      </c>
      <c r="D16" s="3" t="str">
        <f t="shared" si="2"/>
        <v>PTC</v>
      </c>
      <c r="E16" s="3" t="str">
        <f t="shared" si="3"/>
        <v>PT Cruiser</v>
      </c>
      <c r="F16" s="3" t="str">
        <f t="shared" si="4"/>
        <v>11</v>
      </c>
      <c r="G16" s="3">
        <f t="shared" si="5"/>
        <v>12</v>
      </c>
      <c r="H16" s="4" t="str">
        <f t="shared" si="9"/>
        <v>10-20</v>
      </c>
      <c r="I16" s="3">
        <v>27394.2</v>
      </c>
      <c r="J16" s="3">
        <f t="shared" si="6"/>
        <v>2282.85</v>
      </c>
      <c r="K16" s="3" t="s">
        <v>15</v>
      </c>
      <c r="L16" s="3" t="s">
        <v>37</v>
      </c>
      <c r="M16" s="3">
        <v>75000</v>
      </c>
      <c r="N16" s="3" t="str">
        <f t="shared" si="7"/>
        <v>Y</v>
      </c>
      <c r="O16" s="3" t="str">
        <f t="shared" si="8"/>
        <v>CR11PTCBLA044</v>
      </c>
    </row>
    <row r="17" spans="1:15">
      <c r="A17" s="3" t="s">
        <v>32</v>
      </c>
      <c r="B17" s="3" t="str">
        <f t="shared" si="0"/>
        <v>FD</v>
      </c>
      <c r="C17" s="3" t="str">
        <f t="shared" si="1"/>
        <v>Ford</v>
      </c>
      <c r="D17" s="3" t="str">
        <f t="shared" si="2"/>
        <v>FCS</v>
      </c>
      <c r="E17" s="3" t="str">
        <f t="shared" si="3"/>
        <v>Focus</v>
      </c>
      <c r="F17" s="3" t="str">
        <f t="shared" si="4"/>
        <v>13</v>
      </c>
      <c r="G17" s="3">
        <f t="shared" si="5"/>
        <v>10</v>
      </c>
      <c r="H17" s="4" t="str">
        <f t="shared" si="9"/>
        <v>10-20</v>
      </c>
      <c r="I17" s="3">
        <v>27534.8</v>
      </c>
      <c r="J17" s="3">
        <f t="shared" si="6"/>
        <v>2753.48</v>
      </c>
      <c r="K17" s="3" t="s">
        <v>18</v>
      </c>
      <c r="L17" s="3" t="s">
        <v>33</v>
      </c>
      <c r="M17" s="3">
        <v>75000</v>
      </c>
      <c r="N17" s="3" t="str">
        <f t="shared" si="7"/>
        <v>Y</v>
      </c>
      <c r="O17" s="3" t="str">
        <f t="shared" si="8"/>
        <v>FD13FCSWHI010</v>
      </c>
    </row>
    <row r="18" spans="1:15">
      <c r="A18" s="3" t="s">
        <v>31</v>
      </c>
      <c r="B18" s="3" t="str">
        <f t="shared" si="0"/>
        <v>FD</v>
      </c>
      <c r="C18" s="3" t="str">
        <f t="shared" si="1"/>
        <v>Ford</v>
      </c>
      <c r="D18" s="3" t="str">
        <f t="shared" si="2"/>
        <v>FCS</v>
      </c>
      <c r="E18" s="3" t="str">
        <f t="shared" si="3"/>
        <v>Focus</v>
      </c>
      <c r="F18" s="3" t="str">
        <f t="shared" si="4"/>
        <v>13</v>
      </c>
      <c r="G18" s="3">
        <f t="shared" si="5"/>
        <v>10</v>
      </c>
      <c r="H18" s="4" t="str">
        <f t="shared" si="9"/>
        <v>10-20</v>
      </c>
      <c r="I18" s="3">
        <v>27637.1</v>
      </c>
      <c r="J18" s="3">
        <f t="shared" si="6"/>
        <v>2763.71</v>
      </c>
      <c r="K18" s="3" t="s">
        <v>15</v>
      </c>
      <c r="L18" s="3" t="s">
        <v>16</v>
      </c>
      <c r="M18" s="3">
        <v>75000</v>
      </c>
      <c r="N18" s="3" t="str">
        <f t="shared" si="7"/>
        <v>Y</v>
      </c>
      <c r="O18" s="3" t="str">
        <f t="shared" si="8"/>
        <v>FD13FCSBLA009</v>
      </c>
    </row>
    <row r="19" spans="1:15">
      <c r="A19" s="3" t="s">
        <v>90</v>
      </c>
      <c r="B19" s="3" t="str">
        <f t="shared" si="0"/>
        <v>GM</v>
      </c>
      <c r="C19" s="3" t="str">
        <f t="shared" si="1"/>
        <v>Genral Motors</v>
      </c>
      <c r="D19" s="3" t="str">
        <f t="shared" si="2"/>
        <v>CMR</v>
      </c>
      <c r="E19" s="3" t="str">
        <f t="shared" si="3"/>
        <v>Camero</v>
      </c>
      <c r="F19" s="3" t="str">
        <f t="shared" si="4"/>
        <v>09</v>
      </c>
      <c r="G19" s="3">
        <f t="shared" si="5"/>
        <v>14</v>
      </c>
      <c r="H19" s="4" t="str">
        <f t="shared" si="9"/>
        <v>10-20</v>
      </c>
      <c r="I19" s="3">
        <v>28464.8</v>
      </c>
      <c r="J19" s="3">
        <f t="shared" si="6"/>
        <v>2033.2</v>
      </c>
      <c r="K19" s="3" t="s">
        <v>18</v>
      </c>
      <c r="L19" s="3" t="s">
        <v>41</v>
      </c>
      <c r="M19" s="3">
        <v>100000</v>
      </c>
      <c r="N19" s="3" t="str">
        <f t="shared" si="7"/>
        <v>Y</v>
      </c>
      <c r="O19" s="3" t="str">
        <f t="shared" si="8"/>
        <v>GM09CMRWHI014</v>
      </c>
    </row>
    <row r="20" spans="1:15">
      <c r="A20" s="3" t="s">
        <v>84</v>
      </c>
      <c r="B20" s="3" t="str">
        <f t="shared" si="0"/>
        <v>HY</v>
      </c>
      <c r="C20" s="3" t="str">
        <f t="shared" si="1"/>
        <v>Hundai</v>
      </c>
      <c r="D20" s="3" t="str">
        <f t="shared" si="2"/>
        <v>ELA</v>
      </c>
      <c r="E20" s="3" t="str">
        <f t="shared" si="3"/>
        <v>Elantra</v>
      </c>
      <c r="F20" s="3" t="str">
        <f t="shared" si="4"/>
        <v>11</v>
      </c>
      <c r="G20" s="3">
        <f t="shared" si="5"/>
        <v>12</v>
      </c>
      <c r="H20" s="4" t="str">
        <f t="shared" si="9"/>
        <v>10-20</v>
      </c>
      <c r="I20" s="3">
        <v>29102.3</v>
      </c>
      <c r="J20" s="3">
        <f t="shared" si="6"/>
        <v>2425.19166666667</v>
      </c>
      <c r="K20" s="3" t="s">
        <v>15</v>
      </c>
      <c r="L20" s="3" t="s">
        <v>45</v>
      </c>
      <c r="M20" s="3">
        <v>100000</v>
      </c>
      <c r="N20" s="3" t="str">
        <f t="shared" si="7"/>
        <v>Y</v>
      </c>
      <c r="O20" s="3" t="str">
        <f t="shared" si="8"/>
        <v>HY11ELABLA049</v>
      </c>
    </row>
    <row r="21" spans="1:15">
      <c r="A21" s="3" t="s">
        <v>63</v>
      </c>
      <c r="B21" s="3" t="str">
        <f t="shared" si="0"/>
        <v>TY</v>
      </c>
      <c r="C21" s="3" t="str">
        <f t="shared" si="1"/>
        <v>Toyota</v>
      </c>
      <c r="D21" s="3" t="str">
        <f t="shared" si="2"/>
        <v>COR</v>
      </c>
      <c r="E21" s="3" t="str">
        <f t="shared" si="3"/>
        <v>Corola</v>
      </c>
      <c r="F21" s="3" t="str">
        <f t="shared" si="4"/>
        <v>12</v>
      </c>
      <c r="G21" s="3">
        <f t="shared" si="5"/>
        <v>11</v>
      </c>
      <c r="H21" s="4" t="str">
        <f t="shared" si="9"/>
        <v>10-20</v>
      </c>
      <c r="I21" s="3">
        <v>29601.9</v>
      </c>
      <c r="J21" s="3">
        <f t="shared" si="6"/>
        <v>2691.08181818182</v>
      </c>
      <c r="K21" s="3" t="s">
        <v>15</v>
      </c>
      <c r="L21" s="3" t="s">
        <v>41</v>
      </c>
      <c r="M21" s="3">
        <v>100000</v>
      </c>
      <c r="N21" s="3" t="str">
        <f t="shared" si="7"/>
        <v>Y</v>
      </c>
      <c r="O21" s="3" t="str">
        <f t="shared" si="8"/>
        <v>TY12CORBLA028</v>
      </c>
    </row>
    <row r="22" spans="1:15">
      <c r="A22" s="3" t="s">
        <v>69</v>
      </c>
      <c r="B22" s="3" t="str">
        <f t="shared" si="0"/>
        <v>HO</v>
      </c>
      <c r="C22" s="3" t="str">
        <f t="shared" si="1"/>
        <v>Honda</v>
      </c>
      <c r="D22" s="3" t="str">
        <f t="shared" si="2"/>
        <v>CIV</v>
      </c>
      <c r="E22" s="3" t="str">
        <f t="shared" si="3"/>
        <v>Civic</v>
      </c>
      <c r="F22" s="3" t="str">
        <f t="shared" si="4"/>
        <v>11</v>
      </c>
      <c r="G22" s="3">
        <f t="shared" si="5"/>
        <v>12</v>
      </c>
      <c r="H22" s="4" t="str">
        <f t="shared" si="9"/>
        <v>10-20</v>
      </c>
      <c r="I22" s="3">
        <v>30555.3</v>
      </c>
      <c r="J22" s="3">
        <f t="shared" si="6"/>
        <v>2546.275</v>
      </c>
      <c r="K22" s="3" t="s">
        <v>15</v>
      </c>
      <c r="L22" s="3" t="s">
        <v>22</v>
      </c>
      <c r="M22" s="3">
        <v>75000</v>
      </c>
      <c r="N22" s="3" t="str">
        <f t="shared" si="7"/>
        <v>Y</v>
      </c>
      <c r="O22" s="3" t="str">
        <f t="shared" si="8"/>
        <v>HO11CIVBLA034</v>
      </c>
    </row>
    <row r="23" spans="1:15">
      <c r="A23" s="3" t="s">
        <v>46</v>
      </c>
      <c r="B23" s="3" t="str">
        <f t="shared" si="0"/>
        <v>GM</v>
      </c>
      <c r="C23" s="3" t="str">
        <f t="shared" si="1"/>
        <v>Genral Motors</v>
      </c>
      <c r="D23" s="3" t="str">
        <f t="shared" si="2"/>
        <v>SLV</v>
      </c>
      <c r="E23" s="3" t="str">
        <f t="shared" si="3"/>
        <v>Silverado </v>
      </c>
      <c r="F23" s="3" t="str">
        <f t="shared" si="4"/>
        <v>10</v>
      </c>
      <c r="G23" s="3">
        <f t="shared" si="5"/>
        <v>13</v>
      </c>
      <c r="H23" s="4" t="str">
        <f t="shared" si="9"/>
        <v>10-20</v>
      </c>
      <c r="I23" s="3">
        <v>31144.4</v>
      </c>
      <c r="J23" s="3">
        <f t="shared" si="6"/>
        <v>2395.72307692308</v>
      </c>
      <c r="K23" s="3" t="s">
        <v>15</v>
      </c>
      <c r="L23" s="3" t="s">
        <v>47</v>
      </c>
      <c r="M23" s="3">
        <v>100000</v>
      </c>
      <c r="N23" s="3" t="str">
        <f t="shared" si="7"/>
        <v>Y</v>
      </c>
      <c r="O23" s="3" t="str">
        <f t="shared" si="8"/>
        <v>GM10SLVBLA017</v>
      </c>
    </row>
    <row r="24" spans="1:15">
      <c r="A24" s="3" t="s">
        <v>68</v>
      </c>
      <c r="B24" s="3" t="str">
        <f t="shared" si="0"/>
        <v>HO</v>
      </c>
      <c r="C24" s="3" t="str">
        <f t="shared" si="1"/>
        <v>Honda</v>
      </c>
      <c r="D24" s="3" t="str">
        <f t="shared" si="2"/>
        <v>CIV</v>
      </c>
      <c r="E24" s="3" t="str">
        <f t="shared" si="3"/>
        <v>Civic</v>
      </c>
      <c r="F24" s="3" t="str">
        <f t="shared" si="4"/>
        <v>10</v>
      </c>
      <c r="G24" s="3">
        <f t="shared" si="5"/>
        <v>13</v>
      </c>
      <c r="H24" s="4" t="str">
        <f t="shared" si="9"/>
        <v>10-20</v>
      </c>
      <c r="I24" s="3">
        <v>33477.2</v>
      </c>
      <c r="J24" s="3">
        <f t="shared" si="6"/>
        <v>2575.16923076923</v>
      </c>
      <c r="K24" s="3" t="s">
        <v>15</v>
      </c>
      <c r="L24" s="3" t="s">
        <v>54</v>
      </c>
      <c r="M24" s="3">
        <v>75000</v>
      </c>
      <c r="N24" s="3" t="str">
        <f t="shared" si="7"/>
        <v>Y</v>
      </c>
      <c r="O24" s="3" t="str">
        <f t="shared" si="8"/>
        <v>HO10CIVBLA033</v>
      </c>
    </row>
    <row r="25" spans="1:15">
      <c r="A25" s="3" t="s">
        <v>29</v>
      </c>
      <c r="B25" s="3" t="str">
        <f t="shared" si="0"/>
        <v>FD</v>
      </c>
      <c r="C25" s="3" t="str">
        <f t="shared" si="1"/>
        <v>Ford</v>
      </c>
      <c r="D25" s="3" t="str">
        <f t="shared" si="2"/>
        <v>FCS</v>
      </c>
      <c r="E25" s="3" t="str">
        <f t="shared" si="3"/>
        <v>Focus</v>
      </c>
      <c r="F25" s="3" t="str">
        <f t="shared" si="4"/>
        <v>09</v>
      </c>
      <c r="G25" s="3">
        <f t="shared" si="5"/>
        <v>14</v>
      </c>
      <c r="H25" s="4" t="str">
        <f t="shared" si="9"/>
        <v>10-20</v>
      </c>
      <c r="I25" s="3">
        <v>35137</v>
      </c>
      <c r="J25" s="3">
        <f t="shared" si="6"/>
        <v>2509.78571428571</v>
      </c>
      <c r="K25" s="3" t="s">
        <v>15</v>
      </c>
      <c r="L25" s="3" t="s">
        <v>30</v>
      </c>
      <c r="M25" s="3">
        <v>75000</v>
      </c>
      <c r="N25" s="3" t="str">
        <f t="shared" si="7"/>
        <v>Y</v>
      </c>
      <c r="O25" s="3" t="str">
        <f t="shared" si="8"/>
        <v>FD09FCSBLA008</v>
      </c>
    </row>
    <row r="26" spans="1:15">
      <c r="A26" s="3" t="s">
        <v>25</v>
      </c>
      <c r="B26" s="3" t="str">
        <f t="shared" si="0"/>
        <v>FD</v>
      </c>
      <c r="C26" s="3" t="str">
        <f t="shared" si="1"/>
        <v>Ford</v>
      </c>
      <c r="D26" s="3" t="str">
        <f t="shared" si="2"/>
        <v>MTG</v>
      </c>
      <c r="E26" s="3" t="str">
        <f t="shared" si="3"/>
        <v>Mustang</v>
      </c>
      <c r="F26" s="3" t="str">
        <f t="shared" si="4"/>
        <v>08</v>
      </c>
      <c r="G26" s="3">
        <f t="shared" si="5"/>
        <v>15</v>
      </c>
      <c r="H26" s="4" t="str">
        <f t="shared" si="9"/>
        <v>10-20</v>
      </c>
      <c r="I26" s="3">
        <v>36438.5</v>
      </c>
      <c r="J26" s="3">
        <f t="shared" si="6"/>
        <v>2429.23333333333</v>
      </c>
      <c r="K26" s="3" t="s">
        <v>18</v>
      </c>
      <c r="L26" s="3" t="s">
        <v>16</v>
      </c>
      <c r="M26" s="3">
        <v>50000</v>
      </c>
      <c r="N26" s="3" t="str">
        <f t="shared" si="7"/>
        <v>Y</v>
      </c>
      <c r="O26" s="3" t="str">
        <f t="shared" si="8"/>
        <v>FD08MTGWHI005</v>
      </c>
    </row>
    <row r="27" spans="1:15">
      <c r="A27" s="3" t="s">
        <v>23</v>
      </c>
      <c r="B27" s="3" t="str">
        <f t="shared" si="0"/>
        <v>FD</v>
      </c>
      <c r="C27" s="3" t="str">
        <f t="shared" si="1"/>
        <v>Ford</v>
      </c>
      <c r="D27" s="3" t="str">
        <f t="shared" si="2"/>
        <v>MTG</v>
      </c>
      <c r="E27" s="3" t="str">
        <f t="shared" si="3"/>
        <v>Mustang</v>
      </c>
      <c r="F27" s="3" t="str">
        <f t="shared" si="4"/>
        <v>08</v>
      </c>
      <c r="G27" s="3">
        <f t="shared" si="5"/>
        <v>15</v>
      </c>
      <c r="H27" s="4" t="str">
        <f t="shared" si="9"/>
        <v>10-20</v>
      </c>
      <c r="I27" s="3">
        <v>37558.8</v>
      </c>
      <c r="J27" s="3">
        <f t="shared" si="6"/>
        <v>2503.92</v>
      </c>
      <c r="K27" s="3" t="s">
        <v>15</v>
      </c>
      <c r="L27" s="3" t="s">
        <v>24</v>
      </c>
      <c r="M27" s="3">
        <v>50000</v>
      </c>
      <c r="N27" s="3" t="str">
        <f t="shared" si="7"/>
        <v>Y</v>
      </c>
      <c r="O27" s="3" t="str">
        <f t="shared" si="8"/>
        <v>FD08MTGBLA004</v>
      </c>
    </row>
    <row r="28" spans="1:15">
      <c r="A28" s="3" t="s">
        <v>14</v>
      </c>
      <c r="B28" s="3" t="str">
        <f t="shared" si="0"/>
        <v>FD</v>
      </c>
      <c r="C28" s="3" t="str">
        <f t="shared" si="1"/>
        <v>Ford</v>
      </c>
      <c r="D28" s="3" t="str">
        <f t="shared" si="2"/>
        <v>MTG</v>
      </c>
      <c r="E28" s="3" t="str">
        <f t="shared" si="3"/>
        <v>Mustang</v>
      </c>
      <c r="F28" s="3" t="str">
        <f t="shared" si="4"/>
        <v>06</v>
      </c>
      <c r="G28" s="3">
        <f t="shared" si="5"/>
        <v>17</v>
      </c>
      <c r="H28" s="4" t="str">
        <f t="shared" si="9"/>
        <v>10-20</v>
      </c>
      <c r="I28" s="3">
        <v>40326.8</v>
      </c>
      <c r="J28" s="3">
        <f t="shared" si="6"/>
        <v>2372.16470588235</v>
      </c>
      <c r="K28" s="3" t="s">
        <v>15</v>
      </c>
      <c r="L28" s="3" t="s">
        <v>16</v>
      </c>
      <c r="M28" s="3">
        <v>50000</v>
      </c>
      <c r="N28" s="3" t="str">
        <f t="shared" si="7"/>
        <v>Y</v>
      </c>
      <c r="O28" s="3" t="str">
        <f t="shared" si="8"/>
        <v>FD06MTGBLA001</v>
      </c>
    </row>
    <row r="29" spans="1:15">
      <c r="A29" s="3" t="s">
        <v>78</v>
      </c>
      <c r="B29" s="3" t="str">
        <f t="shared" si="0"/>
        <v>CR</v>
      </c>
      <c r="C29" s="3" t="str">
        <f t="shared" si="1"/>
        <v>Chrysler</v>
      </c>
      <c r="D29" s="3" t="str">
        <f t="shared" si="2"/>
        <v>PTC</v>
      </c>
      <c r="E29" s="3" t="str">
        <f t="shared" si="3"/>
        <v>PT Cruiser</v>
      </c>
      <c r="F29" s="3" t="str">
        <f t="shared" si="4"/>
        <v>07</v>
      </c>
      <c r="G29" s="3">
        <f t="shared" si="5"/>
        <v>16</v>
      </c>
      <c r="H29" s="4" t="str">
        <f t="shared" si="9"/>
        <v>10-20</v>
      </c>
      <c r="I29" s="3">
        <v>42074.2</v>
      </c>
      <c r="J29" s="3">
        <f t="shared" si="6"/>
        <v>2629.6375</v>
      </c>
      <c r="K29" s="3" t="s">
        <v>21</v>
      </c>
      <c r="L29" s="3" t="s">
        <v>60</v>
      </c>
      <c r="M29" s="3">
        <v>75000</v>
      </c>
      <c r="N29" s="3" t="str">
        <f t="shared" si="7"/>
        <v>Y</v>
      </c>
      <c r="O29" s="3" t="str">
        <f t="shared" si="8"/>
        <v>CR07PTCGRE043</v>
      </c>
    </row>
    <row r="30" spans="1:15">
      <c r="A30" s="3" t="s">
        <v>74</v>
      </c>
      <c r="B30" s="3" t="str">
        <f t="shared" si="0"/>
        <v>HO</v>
      </c>
      <c r="C30" s="3" t="str">
        <f t="shared" si="1"/>
        <v>Honda</v>
      </c>
      <c r="D30" s="3" t="str">
        <f t="shared" si="2"/>
        <v>ODY</v>
      </c>
      <c r="E30" s="3" t="str">
        <f t="shared" si="3"/>
        <v>Odyssey</v>
      </c>
      <c r="F30" s="3" t="str">
        <f t="shared" si="4"/>
        <v>08</v>
      </c>
      <c r="G30" s="3">
        <f t="shared" si="5"/>
        <v>15</v>
      </c>
      <c r="H30" s="4" t="str">
        <f t="shared" si="9"/>
        <v>10-20</v>
      </c>
      <c r="I30" s="3">
        <v>42504.6</v>
      </c>
      <c r="J30" s="3">
        <f t="shared" si="6"/>
        <v>2833.64</v>
      </c>
      <c r="K30" s="3" t="s">
        <v>18</v>
      </c>
      <c r="L30" s="3" t="s">
        <v>39</v>
      </c>
      <c r="M30" s="3">
        <v>100000</v>
      </c>
      <c r="N30" s="3" t="str">
        <f t="shared" si="7"/>
        <v>Y</v>
      </c>
      <c r="O30" s="3" t="str">
        <f t="shared" si="8"/>
        <v>HO08ODYWHI039</v>
      </c>
    </row>
    <row r="31" spans="1:15">
      <c r="A31" s="3" t="s">
        <v>20</v>
      </c>
      <c r="B31" s="3" t="str">
        <f t="shared" si="0"/>
        <v>FD</v>
      </c>
      <c r="C31" s="3" t="str">
        <f t="shared" si="1"/>
        <v>Ford</v>
      </c>
      <c r="D31" s="3" t="str">
        <f t="shared" si="2"/>
        <v>MTG</v>
      </c>
      <c r="E31" s="3" t="str">
        <f t="shared" si="3"/>
        <v>Mustang</v>
      </c>
      <c r="F31" s="3" t="str">
        <f t="shared" si="4"/>
        <v>08</v>
      </c>
      <c r="G31" s="3">
        <f t="shared" si="5"/>
        <v>15</v>
      </c>
      <c r="H31" s="4" t="str">
        <f t="shared" si="9"/>
        <v>10-20</v>
      </c>
      <c r="I31" s="3">
        <v>44946.5</v>
      </c>
      <c r="J31" s="3">
        <f t="shared" si="6"/>
        <v>2996.43333333333</v>
      </c>
      <c r="K31" s="3" t="s">
        <v>21</v>
      </c>
      <c r="L31" s="3" t="s">
        <v>22</v>
      </c>
      <c r="M31" s="3">
        <v>50000</v>
      </c>
      <c r="N31" s="3" t="str">
        <f t="shared" si="7"/>
        <v>Y</v>
      </c>
      <c r="O31" s="3" t="str">
        <f t="shared" si="8"/>
        <v>FD08MTGGRE003</v>
      </c>
    </row>
    <row r="32" spans="1:15">
      <c r="A32" s="3" t="s">
        <v>17</v>
      </c>
      <c r="B32" s="3" t="str">
        <f t="shared" si="0"/>
        <v>FD</v>
      </c>
      <c r="C32" s="3" t="str">
        <f t="shared" si="1"/>
        <v>Ford</v>
      </c>
      <c r="D32" s="3" t="str">
        <f t="shared" si="2"/>
        <v>MTG</v>
      </c>
      <c r="E32" s="3" t="str">
        <f t="shared" si="3"/>
        <v>Mustang</v>
      </c>
      <c r="F32" s="3" t="str">
        <f t="shared" si="4"/>
        <v>06</v>
      </c>
      <c r="G32" s="3">
        <f t="shared" si="5"/>
        <v>17</v>
      </c>
      <c r="H32" s="4" t="str">
        <f t="shared" si="9"/>
        <v>10-20</v>
      </c>
      <c r="I32" s="3">
        <v>44974.8</v>
      </c>
      <c r="J32" s="3">
        <f t="shared" si="6"/>
        <v>2645.57647058824</v>
      </c>
      <c r="K32" s="3" t="s">
        <v>18</v>
      </c>
      <c r="L32" s="3" t="s">
        <v>19</v>
      </c>
      <c r="M32" s="3">
        <v>50000</v>
      </c>
      <c r="N32" s="3" t="str">
        <f t="shared" si="7"/>
        <v>Y</v>
      </c>
      <c r="O32" s="3" t="str">
        <f t="shared" si="8"/>
        <v>FD06MTGWHI002</v>
      </c>
    </row>
    <row r="33" spans="1:15">
      <c r="A33" s="3" t="s">
        <v>91</v>
      </c>
      <c r="B33" s="3" t="str">
        <f t="shared" si="0"/>
        <v>FD</v>
      </c>
      <c r="C33" s="3" t="str">
        <f t="shared" si="1"/>
        <v>Ford</v>
      </c>
      <c r="D33" s="3" t="str">
        <f t="shared" si="2"/>
        <v>FCS</v>
      </c>
      <c r="E33" s="3" t="str">
        <f t="shared" si="3"/>
        <v>Focus</v>
      </c>
      <c r="F33" s="3" t="str">
        <f t="shared" si="4"/>
        <v>06</v>
      </c>
      <c r="G33" s="3">
        <f t="shared" si="5"/>
        <v>17</v>
      </c>
      <c r="H33" s="4" t="str">
        <f t="shared" si="9"/>
        <v>10-20</v>
      </c>
      <c r="I33" s="3">
        <v>46311.4</v>
      </c>
      <c r="J33" s="3">
        <f t="shared" si="6"/>
        <v>2724.2</v>
      </c>
      <c r="K33" s="3" t="s">
        <v>21</v>
      </c>
      <c r="L33" s="3" t="s">
        <v>27</v>
      </c>
      <c r="M33" s="3">
        <v>75000</v>
      </c>
      <c r="N33" s="3" t="str">
        <f t="shared" si="7"/>
        <v>Y</v>
      </c>
      <c r="O33" s="3" t="str">
        <f t="shared" si="8"/>
        <v>FD06FCSGRE006</v>
      </c>
    </row>
    <row r="34" spans="1:15">
      <c r="A34" s="3" t="s">
        <v>57</v>
      </c>
      <c r="B34" s="3" t="str">
        <f t="shared" si="0"/>
        <v>TY</v>
      </c>
      <c r="C34" s="3" t="str">
        <f t="shared" si="1"/>
        <v>Toyota</v>
      </c>
      <c r="D34" s="3" t="str">
        <f t="shared" si="2"/>
        <v>CAM</v>
      </c>
      <c r="E34" s="3" t="str">
        <f t="shared" si="3"/>
        <v>Camrey</v>
      </c>
      <c r="F34" s="3" t="str">
        <f t="shared" si="4"/>
        <v>09</v>
      </c>
      <c r="G34" s="3">
        <f t="shared" si="5"/>
        <v>14</v>
      </c>
      <c r="H34" s="4" t="str">
        <f t="shared" si="9"/>
        <v>10-20</v>
      </c>
      <c r="I34" s="3">
        <v>48114.2</v>
      </c>
      <c r="J34" s="3">
        <f t="shared" si="6"/>
        <v>3436.72857142857</v>
      </c>
      <c r="K34" s="3" t="s">
        <v>18</v>
      </c>
      <c r="L34" s="3" t="s">
        <v>30</v>
      </c>
      <c r="M34" s="3">
        <v>100000</v>
      </c>
      <c r="N34" s="3" t="str">
        <f t="shared" si="7"/>
        <v>Y</v>
      </c>
      <c r="O34" s="3" t="str">
        <f t="shared" si="8"/>
        <v>TY09CAMWHI024</v>
      </c>
    </row>
    <row r="35" spans="1:15">
      <c r="A35" s="3" t="s">
        <v>73</v>
      </c>
      <c r="B35" s="3" t="str">
        <f t="shared" si="0"/>
        <v>HO</v>
      </c>
      <c r="C35" s="3" t="str">
        <f t="shared" si="1"/>
        <v>Honda</v>
      </c>
      <c r="D35" s="3" t="str">
        <f t="shared" si="2"/>
        <v>ODY</v>
      </c>
      <c r="E35" s="3" t="str">
        <f t="shared" si="3"/>
        <v>Odyssey</v>
      </c>
      <c r="F35" s="3" t="str">
        <f t="shared" si="4"/>
        <v>07</v>
      </c>
      <c r="G35" s="3">
        <f t="shared" si="5"/>
        <v>16</v>
      </c>
      <c r="H35" s="4" t="str">
        <f t="shared" ref="H35:H53" si="10">IF(G35&lt;10,"1-9",IF(G35&gt;21,"21-27",IF(G35&gt;=10,"10-20","false")))</f>
        <v>10-20</v>
      </c>
      <c r="I35" s="3">
        <v>50854.1</v>
      </c>
      <c r="J35" s="3">
        <f t="shared" si="6"/>
        <v>3178.38125</v>
      </c>
      <c r="K35" s="3" t="s">
        <v>15</v>
      </c>
      <c r="L35" s="3" t="s">
        <v>54</v>
      </c>
      <c r="M35" s="3">
        <v>100000</v>
      </c>
      <c r="N35" s="3" t="str">
        <f t="shared" si="7"/>
        <v>Y</v>
      </c>
      <c r="O35" s="3" t="str">
        <f t="shared" si="8"/>
        <v>HO07ODYBLA038</v>
      </c>
    </row>
    <row r="36" spans="1:15">
      <c r="A36" s="3" t="s">
        <v>28</v>
      </c>
      <c r="B36" s="3" t="str">
        <f t="shared" si="0"/>
        <v>FD</v>
      </c>
      <c r="C36" s="3" t="str">
        <f t="shared" si="1"/>
        <v>Ford</v>
      </c>
      <c r="D36" s="3" t="str">
        <f t="shared" si="2"/>
        <v>FCS</v>
      </c>
      <c r="E36" s="3" t="str">
        <f t="shared" si="3"/>
        <v>Focus</v>
      </c>
      <c r="F36" s="3" t="str">
        <f t="shared" si="4"/>
        <v>06</v>
      </c>
      <c r="G36" s="3">
        <f t="shared" si="5"/>
        <v>17</v>
      </c>
      <c r="H36" s="4" t="str">
        <f t="shared" si="10"/>
        <v>10-20</v>
      </c>
      <c r="I36" s="3">
        <v>52229.5</v>
      </c>
      <c r="J36" s="3">
        <f t="shared" si="6"/>
        <v>3072.32352941176</v>
      </c>
      <c r="K36" s="3" t="s">
        <v>21</v>
      </c>
      <c r="L36" s="3" t="s">
        <v>22</v>
      </c>
      <c r="M36" s="3">
        <v>75000</v>
      </c>
      <c r="N36" s="3" t="str">
        <f t="shared" si="7"/>
        <v>Y</v>
      </c>
      <c r="O36" s="3" t="str">
        <f t="shared" si="8"/>
        <v>FD06FCSGRE007</v>
      </c>
    </row>
    <row r="37" spans="1:15">
      <c r="A37" s="3" t="s">
        <v>83</v>
      </c>
      <c r="B37" s="3" t="str">
        <f t="shared" si="0"/>
        <v>CR</v>
      </c>
      <c r="C37" s="3" t="str">
        <f t="shared" si="1"/>
        <v>Chrysler</v>
      </c>
      <c r="D37" s="3" t="str">
        <f t="shared" si="2"/>
        <v>CAR</v>
      </c>
      <c r="E37" s="3" t="str">
        <f t="shared" si="3"/>
        <v>Caravan</v>
      </c>
      <c r="F37" s="3" t="str">
        <f t="shared" si="4"/>
        <v>04</v>
      </c>
      <c r="G37" s="3">
        <f t="shared" si="5"/>
        <v>19</v>
      </c>
      <c r="H37" s="4" t="str">
        <f t="shared" si="10"/>
        <v>10-20</v>
      </c>
      <c r="I37" s="3">
        <v>52699.4</v>
      </c>
      <c r="J37" s="3">
        <f t="shared" si="6"/>
        <v>2773.65263157895</v>
      </c>
      <c r="K37" s="3" t="s">
        <v>59</v>
      </c>
      <c r="L37" s="3" t="s">
        <v>43</v>
      </c>
      <c r="M37" s="3">
        <v>75000</v>
      </c>
      <c r="N37" s="3" t="str">
        <f t="shared" si="7"/>
        <v>Y</v>
      </c>
      <c r="O37" s="3" t="str">
        <f t="shared" si="8"/>
        <v>CR04CARRED048</v>
      </c>
    </row>
    <row r="38" spans="1:15">
      <c r="A38" s="3" t="s">
        <v>92</v>
      </c>
      <c r="B38" s="3" t="str">
        <f t="shared" si="0"/>
        <v>HO</v>
      </c>
      <c r="C38" s="3" t="str">
        <f t="shared" si="1"/>
        <v>Honda</v>
      </c>
      <c r="D38" s="3" t="str">
        <f t="shared" si="2"/>
        <v>ODY</v>
      </c>
      <c r="E38" s="3" t="str">
        <f t="shared" si="3"/>
        <v>Odyssey</v>
      </c>
      <c r="F38" s="3" t="str">
        <f t="shared" si="4"/>
        <v>05</v>
      </c>
      <c r="G38" s="3">
        <f t="shared" si="5"/>
        <v>18</v>
      </c>
      <c r="H38" s="4" t="str">
        <f t="shared" si="10"/>
        <v>10-20</v>
      </c>
      <c r="I38" s="3">
        <v>60389.5</v>
      </c>
      <c r="J38" s="3">
        <f t="shared" si="6"/>
        <v>3354.97222222222</v>
      </c>
      <c r="K38" s="3" t="s">
        <v>18</v>
      </c>
      <c r="L38" s="3" t="s">
        <v>30</v>
      </c>
      <c r="M38" s="3">
        <v>100000</v>
      </c>
      <c r="N38" s="3" t="str">
        <f t="shared" si="7"/>
        <v>Y</v>
      </c>
      <c r="O38" s="3" t="str">
        <f t="shared" si="8"/>
        <v>HO05ODYWHI037</v>
      </c>
    </row>
    <row r="39" spans="1:15">
      <c r="A39" s="3" t="s">
        <v>58</v>
      </c>
      <c r="B39" s="3" t="str">
        <f t="shared" si="0"/>
        <v>TY</v>
      </c>
      <c r="C39" s="3" t="str">
        <f t="shared" si="1"/>
        <v>Toyota</v>
      </c>
      <c r="D39" s="3" t="str">
        <f t="shared" si="2"/>
        <v>COR</v>
      </c>
      <c r="E39" s="3" t="str">
        <f t="shared" si="3"/>
        <v>Corola</v>
      </c>
      <c r="F39" s="3" t="str">
        <f t="shared" si="4"/>
        <v>02</v>
      </c>
      <c r="G39" s="3">
        <f t="shared" si="5"/>
        <v>21</v>
      </c>
      <c r="H39" s="4" t="str">
        <f t="shared" si="10"/>
        <v>10-20</v>
      </c>
      <c r="I39" s="3">
        <v>64467.4</v>
      </c>
      <c r="J39" s="3">
        <f t="shared" si="6"/>
        <v>3069.87619047619</v>
      </c>
      <c r="K39" s="3" t="s">
        <v>59</v>
      </c>
      <c r="L39" s="3" t="s">
        <v>60</v>
      </c>
      <c r="M39" s="3">
        <v>100000</v>
      </c>
      <c r="N39" s="3" t="str">
        <f t="shared" si="7"/>
        <v>Y</v>
      </c>
      <c r="O39" s="3" t="str">
        <f t="shared" si="8"/>
        <v>TY02CORRED025</v>
      </c>
    </row>
    <row r="40" spans="1:15">
      <c r="A40" s="3" t="s">
        <v>77</v>
      </c>
      <c r="B40" s="3" t="str">
        <f t="shared" si="0"/>
        <v>CR</v>
      </c>
      <c r="C40" s="3" t="str">
        <f t="shared" si="1"/>
        <v>Chrysler</v>
      </c>
      <c r="D40" s="3" t="str">
        <f t="shared" si="2"/>
        <v>PTC</v>
      </c>
      <c r="E40" s="3" t="str">
        <f t="shared" si="3"/>
        <v>PT Cruiser</v>
      </c>
      <c r="F40" s="3" t="str">
        <f t="shared" si="4"/>
        <v>04</v>
      </c>
      <c r="G40" s="3">
        <f t="shared" si="5"/>
        <v>19</v>
      </c>
      <c r="H40" s="4" t="str">
        <f t="shared" si="10"/>
        <v>10-20</v>
      </c>
      <c r="I40" s="3">
        <v>64542</v>
      </c>
      <c r="J40" s="3">
        <f t="shared" si="6"/>
        <v>3396.94736842105</v>
      </c>
      <c r="K40" s="3" t="s">
        <v>50</v>
      </c>
      <c r="L40" s="3" t="s">
        <v>16</v>
      </c>
      <c r="M40" s="3">
        <v>75000</v>
      </c>
      <c r="N40" s="3" t="str">
        <f t="shared" si="7"/>
        <v>Y</v>
      </c>
      <c r="O40" s="3" t="str">
        <f t="shared" si="8"/>
        <v>CR04PTCBLU042</v>
      </c>
    </row>
    <row r="41" spans="1:15">
      <c r="A41" s="3" t="s">
        <v>56</v>
      </c>
      <c r="B41" s="3" t="str">
        <f t="shared" si="0"/>
        <v>TY</v>
      </c>
      <c r="C41" s="3" t="str">
        <f t="shared" si="1"/>
        <v>Toyota</v>
      </c>
      <c r="D41" s="3" t="str">
        <f t="shared" si="2"/>
        <v>CAM</v>
      </c>
      <c r="E41" s="3" t="str">
        <f t="shared" si="3"/>
        <v>Camrey</v>
      </c>
      <c r="F41" s="3" t="str">
        <f t="shared" si="4"/>
        <v>02</v>
      </c>
      <c r="G41" s="3">
        <f t="shared" si="5"/>
        <v>21</v>
      </c>
      <c r="H41" s="4" t="str">
        <f t="shared" si="10"/>
        <v>10-20</v>
      </c>
      <c r="I41" s="3">
        <v>67829.1</v>
      </c>
      <c r="J41" s="3">
        <f t="shared" si="6"/>
        <v>3229.95714285714</v>
      </c>
      <c r="K41" s="3" t="s">
        <v>15</v>
      </c>
      <c r="L41" s="3" t="s">
        <v>16</v>
      </c>
      <c r="M41" s="3">
        <v>100000</v>
      </c>
      <c r="N41" s="3" t="str">
        <f t="shared" si="7"/>
        <v>Y</v>
      </c>
      <c r="O41" s="3" t="str">
        <f t="shared" si="8"/>
        <v>TY02CAMBLA023</v>
      </c>
    </row>
    <row r="42" spans="1:15">
      <c r="A42" s="3" t="s">
        <v>93</v>
      </c>
      <c r="B42" s="3" t="str">
        <f t="shared" si="0"/>
        <v>HO</v>
      </c>
      <c r="C42" s="3" t="str">
        <f t="shared" si="1"/>
        <v>Honda</v>
      </c>
      <c r="D42" s="3" t="s">
        <v>94</v>
      </c>
      <c r="E42" s="3" t="str">
        <f t="shared" si="3"/>
        <v>Odyssey</v>
      </c>
      <c r="F42" s="3" t="str">
        <f t="shared" si="4"/>
        <v>01</v>
      </c>
      <c r="G42" s="3">
        <f t="shared" si="5"/>
        <v>22</v>
      </c>
      <c r="H42" s="4" t="str">
        <f t="shared" si="10"/>
        <v>21-27</v>
      </c>
      <c r="I42" s="3">
        <v>68658.9</v>
      </c>
      <c r="J42" s="3">
        <f t="shared" si="6"/>
        <v>3120.85909090909</v>
      </c>
      <c r="K42" s="3" t="s">
        <v>15</v>
      </c>
      <c r="L42" s="3" t="s">
        <v>16</v>
      </c>
      <c r="M42" s="3">
        <v>100000</v>
      </c>
      <c r="N42" s="3" t="str">
        <f t="shared" si="7"/>
        <v>Y</v>
      </c>
      <c r="O42" s="3" t="str">
        <f t="shared" si="8"/>
        <v>HO01ODYBLA040</v>
      </c>
    </row>
    <row r="43" spans="1:15">
      <c r="A43" s="3" t="s">
        <v>66</v>
      </c>
      <c r="B43" s="3" t="str">
        <f t="shared" si="0"/>
        <v>HO</v>
      </c>
      <c r="C43" s="3" t="str">
        <f t="shared" si="1"/>
        <v>Honda</v>
      </c>
      <c r="D43" s="3" t="str">
        <f t="shared" ref="D43:D53" si="11">MID(A43,5,3)</f>
        <v>CIV</v>
      </c>
      <c r="E43" s="3" t="str">
        <f t="shared" si="3"/>
        <v>Civic</v>
      </c>
      <c r="F43" s="3" t="str">
        <f t="shared" si="4"/>
        <v>01</v>
      </c>
      <c r="G43" s="3">
        <f t="shared" si="5"/>
        <v>22</v>
      </c>
      <c r="H43" s="4" t="str">
        <f t="shared" si="10"/>
        <v>21-27</v>
      </c>
      <c r="I43" s="3">
        <v>69891.9</v>
      </c>
      <c r="J43" s="3">
        <f t="shared" si="6"/>
        <v>3176.90454545455</v>
      </c>
      <c r="K43" s="3" t="s">
        <v>50</v>
      </c>
      <c r="L43" s="3" t="s">
        <v>24</v>
      </c>
      <c r="M43" s="3">
        <v>75000</v>
      </c>
      <c r="N43" s="3" t="str">
        <f t="shared" si="7"/>
        <v>Y</v>
      </c>
      <c r="O43" s="3" t="str">
        <f t="shared" si="8"/>
        <v>HO01CIVBLU031</v>
      </c>
    </row>
    <row r="44" spans="1:15">
      <c r="A44" s="3" t="s">
        <v>82</v>
      </c>
      <c r="B44" s="3" t="str">
        <f t="shared" si="0"/>
        <v>CR</v>
      </c>
      <c r="C44" s="3" t="str">
        <f t="shared" si="1"/>
        <v>Chrysler</v>
      </c>
      <c r="D44" s="3" t="str">
        <f t="shared" si="11"/>
        <v>CAR</v>
      </c>
      <c r="E44" s="3" t="str">
        <f t="shared" si="3"/>
        <v>Caravan</v>
      </c>
      <c r="F44" s="3" t="str">
        <f t="shared" si="4"/>
        <v>04</v>
      </c>
      <c r="G44" s="3">
        <f t="shared" si="5"/>
        <v>19</v>
      </c>
      <c r="H44" s="4" t="str">
        <f t="shared" si="10"/>
        <v>10-20</v>
      </c>
      <c r="I44" s="3">
        <v>72527.2</v>
      </c>
      <c r="J44" s="3">
        <f t="shared" si="6"/>
        <v>3817.22105263158</v>
      </c>
      <c r="K44" s="3" t="s">
        <v>18</v>
      </c>
      <c r="L44" s="3" t="s">
        <v>43</v>
      </c>
      <c r="M44" s="3">
        <v>75000</v>
      </c>
      <c r="N44" s="3" t="str">
        <f t="shared" si="7"/>
        <v>Y</v>
      </c>
      <c r="O44" s="3" t="str">
        <f t="shared" si="8"/>
        <v>CR04CARWHI047</v>
      </c>
    </row>
    <row r="45" spans="1:15">
      <c r="A45" s="3" t="s">
        <v>61</v>
      </c>
      <c r="B45" s="3" t="str">
        <f t="shared" si="0"/>
        <v>TY</v>
      </c>
      <c r="C45" s="3" t="str">
        <f t="shared" si="1"/>
        <v>Toyota</v>
      </c>
      <c r="D45" s="3" t="str">
        <f t="shared" si="11"/>
        <v>COR</v>
      </c>
      <c r="E45" s="3" t="str">
        <f t="shared" si="3"/>
        <v>Corola</v>
      </c>
      <c r="F45" s="3" t="str">
        <f t="shared" si="4"/>
        <v>03</v>
      </c>
      <c r="G45" s="3">
        <f t="shared" si="5"/>
        <v>20</v>
      </c>
      <c r="H45" s="4" t="str">
        <f t="shared" si="10"/>
        <v>10-20</v>
      </c>
      <c r="I45" s="3">
        <v>73444.4</v>
      </c>
      <c r="J45" s="3">
        <f t="shared" si="6"/>
        <v>3672.22</v>
      </c>
      <c r="K45" s="3" t="s">
        <v>15</v>
      </c>
      <c r="L45" s="3" t="s">
        <v>60</v>
      </c>
      <c r="M45" s="3">
        <v>100000</v>
      </c>
      <c r="N45" s="3" t="str">
        <f t="shared" si="7"/>
        <v>Y</v>
      </c>
      <c r="O45" s="3" t="str">
        <f t="shared" si="8"/>
        <v>TY03CORBLA026</v>
      </c>
    </row>
    <row r="46" ht="30" spans="1:15">
      <c r="A46" s="3" t="s">
        <v>81</v>
      </c>
      <c r="B46" s="3" t="str">
        <f t="shared" si="0"/>
        <v>CR</v>
      </c>
      <c r="C46" s="3" t="str">
        <f t="shared" si="1"/>
        <v>Chrysler</v>
      </c>
      <c r="D46" s="3" t="str">
        <f t="shared" si="11"/>
        <v>CAR</v>
      </c>
      <c r="E46" s="3" t="str">
        <f t="shared" si="3"/>
        <v>Caravan</v>
      </c>
      <c r="F46" s="3" t="str">
        <f t="shared" si="4"/>
        <v>00</v>
      </c>
      <c r="G46" s="3">
        <f t="shared" si="5"/>
        <v>23</v>
      </c>
      <c r="H46" s="4" t="str">
        <f t="shared" si="10"/>
        <v>21-27</v>
      </c>
      <c r="I46" s="3">
        <v>77243.1</v>
      </c>
      <c r="J46" s="3">
        <f t="shared" si="6"/>
        <v>3358.39565217391</v>
      </c>
      <c r="K46" s="3" t="s">
        <v>15</v>
      </c>
      <c r="L46" s="3" t="s">
        <v>24</v>
      </c>
      <c r="M46" s="3">
        <v>75000</v>
      </c>
      <c r="N46" s="3" t="str">
        <f t="shared" si="7"/>
        <v>Not Covered</v>
      </c>
      <c r="O46" s="3" t="str">
        <f t="shared" si="8"/>
        <v>CR00CARBLA046</v>
      </c>
    </row>
    <row r="47" ht="30" spans="1:15">
      <c r="A47" s="3" t="s">
        <v>80</v>
      </c>
      <c r="B47" s="3" t="str">
        <f t="shared" si="0"/>
        <v>CR</v>
      </c>
      <c r="C47" s="3" t="str">
        <f t="shared" si="1"/>
        <v>Chrysler</v>
      </c>
      <c r="D47" s="3" t="str">
        <f t="shared" si="11"/>
        <v>CAR</v>
      </c>
      <c r="E47" s="3" t="str">
        <f t="shared" si="3"/>
        <v>Caravan</v>
      </c>
      <c r="F47" s="3" t="str">
        <f t="shared" si="4"/>
        <v>99</v>
      </c>
      <c r="G47" s="3">
        <f t="shared" si="5"/>
        <v>24</v>
      </c>
      <c r="H47" s="4" t="str">
        <f t="shared" si="10"/>
        <v>21-27</v>
      </c>
      <c r="I47" s="3">
        <v>79420.6</v>
      </c>
      <c r="J47" s="3">
        <f t="shared" si="6"/>
        <v>3309.19166666667</v>
      </c>
      <c r="K47" s="3" t="s">
        <v>21</v>
      </c>
      <c r="L47" s="3" t="s">
        <v>47</v>
      </c>
      <c r="M47" s="3">
        <v>75000</v>
      </c>
      <c r="N47" s="3" t="str">
        <f t="shared" si="7"/>
        <v>Not Covered</v>
      </c>
      <c r="O47" s="3" t="str">
        <f t="shared" si="8"/>
        <v>CR99CARGRE045</v>
      </c>
    </row>
    <row r="48" spans="1:15">
      <c r="A48" s="3" t="s">
        <v>49</v>
      </c>
      <c r="B48" s="3" t="str">
        <f t="shared" si="0"/>
        <v>GM</v>
      </c>
      <c r="C48" s="3" t="str">
        <f t="shared" si="1"/>
        <v>Genral Motors</v>
      </c>
      <c r="D48" s="3" t="str">
        <f t="shared" si="11"/>
        <v>SLV</v>
      </c>
      <c r="E48" s="3" t="str">
        <f t="shared" si="3"/>
        <v>Silverado </v>
      </c>
      <c r="F48" s="3" t="str">
        <f t="shared" si="4"/>
        <v>00</v>
      </c>
      <c r="G48" s="3">
        <f t="shared" si="5"/>
        <v>23</v>
      </c>
      <c r="H48" s="4" t="str">
        <f t="shared" si="10"/>
        <v>21-27</v>
      </c>
      <c r="I48" s="3">
        <v>80685.8</v>
      </c>
      <c r="J48" s="3">
        <f t="shared" si="6"/>
        <v>3508.07826086957</v>
      </c>
      <c r="K48" s="3" t="s">
        <v>50</v>
      </c>
      <c r="L48" s="3" t="s">
        <v>37</v>
      </c>
      <c r="M48" s="3">
        <v>100000</v>
      </c>
      <c r="N48" s="3" t="str">
        <f t="shared" si="7"/>
        <v>Y</v>
      </c>
      <c r="O48" s="3" t="str">
        <f t="shared" si="8"/>
        <v>GM00SLVBLU019</v>
      </c>
    </row>
    <row r="49" ht="30" spans="1:15">
      <c r="A49" s="3" t="s">
        <v>65</v>
      </c>
      <c r="B49" s="3" t="str">
        <f t="shared" si="0"/>
        <v>HO</v>
      </c>
      <c r="C49" s="3" t="str">
        <f t="shared" si="1"/>
        <v>Honda</v>
      </c>
      <c r="D49" s="3" t="str">
        <f t="shared" si="11"/>
        <v>CIV</v>
      </c>
      <c r="E49" s="3" t="str">
        <f t="shared" si="3"/>
        <v>Civic</v>
      </c>
      <c r="F49" s="3" t="str">
        <f t="shared" si="4"/>
        <v>99</v>
      </c>
      <c r="G49" s="3">
        <f t="shared" si="5"/>
        <v>24</v>
      </c>
      <c r="H49" s="4" t="str">
        <f t="shared" si="10"/>
        <v>21-27</v>
      </c>
      <c r="I49" s="3">
        <v>82374</v>
      </c>
      <c r="J49" s="3">
        <f t="shared" si="6"/>
        <v>3432.25</v>
      </c>
      <c r="K49" s="3" t="s">
        <v>18</v>
      </c>
      <c r="L49" s="3" t="s">
        <v>39</v>
      </c>
      <c r="M49" s="3">
        <v>75000</v>
      </c>
      <c r="N49" s="3" t="str">
        <f t="shared" si="7"/>
        <v>Not Covered</v>
      </c>
      <c r="O49" s="3" t="str">
        <f t="shared" si="8"/>
        <v>HO99CIVWHI030</v>
      </c>
    </row>
    <row r="50" spans="1:15">
      <c r="A50" s="3" t="s">
        <v>48</v>
      </c>
      <c r="B50" s="3" t="str">
        <f t="shared" si="0"/>
        <v>GM</v>
      </c>
      <c r="C50" s="3" t="str">
        <f t="shared" si="1"/>
        <v>Genral Motors</v>
      </c>
      <c r="D50" s="3" t="str">
        <f t="shared" si="11"/>
        <v>SLV</v>
      </c>
      <c r="E50" s="3" t="str">
        <f t="shared" si="3"/>
        <v>Silverado </v>
      </c>
      <c r="F50" s="3" t="str">
        <f t="shared" si="4"/>
        <v>98</v>
      </c>
      <c r="G50" s="3">
        <f t="shared" si="5"/>
        <v>25</v>
      </c>
      <c r="H50" s="4" t="str">
        <f t="shared" si="10"/>
        <v>21-27</v>
      </c>
      <c r="I50" s="3">
        <v>83162.7</v>
      </c>
      <c r="J50" s="3">
        <f t="shared" si="6"/>
        <v>3326.508</v>
      </c>
      <c r="K50" s="3" t="s">
        <v>15</v>
      </c>
      <c r="L50" s="3" t="s">
        <v>41</v>
      </c>
      <c r="M50" s="3">
        <v>100000</v>
      </c>
      <c r="N50" s="3" t="str">
        <f t="shared" si="7"/>
        <v>Y</v>
      </c>
      <c r="O50" s="3" t="str">
        <f t="shared" si="8"/>
        <v>GM98SLVBLA018</v>
      </c>
    </row>
    <row r="51" spans="1:15">
      <c r="A51" s="3" t="s">
        <v>55</v>
      </c>
      <c r="B51" s="3" t="str">
        <f t="shared" si="0"/>
        <v>TY</v>
      </c>
      <c r="C51" s="3" t="str">
        <f t="shared" si="1"/>
        <v>Toyota</v>
      </c>
      <c r="D51" s="3" t="str">
        <f t="shared" si="11"/>
        <v>CAM</v>
      </c>
      <c r="E51" s="3" t="str">
        <f t="shared" si="3"/>
        <v>Camrey</v>
      </c>
      <c r="F51" s="3" t="str">
        <f t="shared" si="4"/>
        <v>00</v>
      </c>
      <c r="G51" s="3">
        <f t="shared" si="5"/>
        <v>23</v>
      </c>
      <c r="H51" s="4" t="str">
        <f t="shared" si="10"/>
        <v>21-27</v>
      </c>
      <c r="I51" s="3">
        <v>85928</v>
      </c>
      <c r="J51" s="3">
        <f t="shared" si="6"/>
        <v>3736</v>
      </c>
      <c r="K51" s="3" t="s">
        <v>21</v>
      </c>
      <c r="L51" s="3" t="s">
        <v>27</v>
      </c>
      <c r="M51" s="3">
        <v>100000</v>
      </c>
      <c r="N51" s="3" t="str">
        <f t="shared" si="7"/>
        <v>Y</v>
      </c>
      <c r="O51" s="3" t="str">
        <f t="shared" si="8"/>
        <v>TY00CAMGRE022</v>
      </c>
    </row>
    <row r="52" spans="1:15">
      <c r="A52" s="3" t="s">
        <v>53</v>
      </c>
      <c r="B52" s="3" t="str">
        <f t="shared" si="0"/>
        <v>TY</v>
      </c>
      <c r="C52" s="3" t="str">
        <f t="shared" si="1"/>
        <v>Toyota</v>
      </c>
      <c r="D52" s="3" t="str">
        <f t="shared" si="11"/>
        <v>CAM</v>
      </c>
      <c r="E52" s="3" t="str">
        <f t="shared" si="3"/>
        <v>Camrey</v>
      </c>
      <c r="F52" s="3" t="str">
        <f t="shared" si="4"/>
        <v>98</v>
      </c>
      <c r="G52" s="3">
        <f t="shared" si="5"/>
        <v>25</v>
      </c>
      <c r="H52" s="4" t="str">
        <f t="shared" si="10"/>
        <v>21-27</v>
      </c>
      <c r="I52" s="3">
        <v>93382.6</v>
      </c>
      <c r="J52" s="3">
        <f t="shared" si="6"/>
        <v>3735.304</v>
      </c>
      <c r="K52" s="3" t="s">
        <v>15</v>
      </c>
      <c r="L52" s="3" t="s">
        <v>54</v>
      </c>
      <c r="M52" s="3">
        <v>100000</v>
      </c>
      <c r="N52" s="3" t="str">
        <f t="shared" si="7"/>
        <v>Y</v>
      </c>
      <c r="O52" s="3" t="str">
        <f t="shared" si="8"/>
        <v>TY98CAMBLA021</v>
      </c>
    </row>
    <row r="53" ht="30" spans="1:15">
      <c r="A53" s="3" t="s">
        <v>51</v>
      </c>
      <c r="B53" s="3" t="str">
        <f t="shared" si="0"/>
        <v>TY</v>
      </c>
      <c r="C53" s="3" t="str">
        <f t="shared" si="1"/>
        <v>Toyota</v>
      </c>
      <c r="D53" s="3" t="str">
        <f t="shared" si="11"/>
        <v>CAM</v>
      </c>
      <c r="E53" s="3" t="str">
        <f t="shared" si="3"/>
        <v>Camrey</v>
      </c>
      <c r="F53" s="3" t="str">
        <f t="shared" si="4"/>
        <v>96</v>
      </c>
      <c r="G53" s="3">
        <f t="shared" si="5"/>
        <v>27</v>
      </c>
      <c r="H53" s="4" t="str">
        <f t="shared" si="10"/>
        <v>21-27</v>
      </c>
      <c r="I53" s="3">
        <v>114660.6</v>
      </c>
      <c r="J53" s="3">
        <f t="shared" si="6"/>
        <v>4246.68888888889</v>
      </c>
      <c r="K53" s="3" t="s">
        <v>21</v>
      </c>
      <c r="L53" s="3" t="s">
        <v>52</v>
      </c>
      <c r="M53" s="3">
        <v>100000</v>
      </c>
      <c r="N53" s="3" t="str">
        <f t="shared" si="7"/>
        <v>Not Covered</v>
      </c>
      <c r="O53" s="3" t="str">
        <f t="shared" si="8"/>
        <v>TY96CAMGRE020</v>
      </c>
    </row>
    <row r="56" spans="2:5">
      <c r="B56" s="3" t="s">
        <v>95</v>
      </c>
      <c r="C56" s="3" t="s">
        <v>96</v>
      </c>
      <c r="D56" s="3" t="s">
        <v>97</v>
      </c>
      <c r="E56" s="3" t="s">
        <v>98</v>
      </c>
    </row>
    <row r="57" spans="2:5">
      <c r="B57" s="3" t="s">
        <v>99</v>
      </c>
      <c r="C57" s="3" t="s">
        <v>100</v>
      </c>
      <c r="D57" s="3" t="s">
        <v>101</v>
      </c>
      <c r="E57" s="3" t="s">
        <v>102</v>
      </c>
    </row>
    <row r="58" spans="2:5">
      <c r="B58" s="3" t="s">
        <v>103</v>
      </c>
      <c r="C58" s="3" t="s">
        <v>104</v>
      </c>
      <c r="D58" s="3" t="s">
        <v>105</v>
      </c>
      <c r="E58" s="3" t="s">
        <v>106</v>
      </c>
    </row>
    <row r="59" spans="2:5">
      <c r="B59" s="3" t="s">
        <v>107</v>
      </c>
      <c r="C59" s="3" t="s">
        <v>108</v>
      </c>
      <c r="D59" s="3" t="s">
        <v>109</v>
      </c>
      <c r="E59" s="3" t="s">
        <v>110</v>
      </c>
    </row>
    <row r="60" spans="2:5">
      <c r="B60" s="3" t="s">
        <v>111</v>
      </c>
      <c r="C60" s="3" t="s">
        <v>112</v>
      </c>
      <c r="D60" s="3" t="s">
        <v>113</v>
      </c>
      <c r="E60" s="3" t="s">
        <v>114</v>
      </c>
    </row>
    <row r="61" spans="2:5">
      <c r="B61" s="3" t="s">
        <v>115</v>
      </c>
      <c r="C61" s="3" t="s">
        <v>116</v>
      </c>
      <c r="D61" s="3" t="s">
        <v>117</v>
      </c>
      <c r="E61" s="3" t="s">
        <v>118</v>
      </c>
    </row>
    <row r="62" spans="4:5">
      <c r="D62" s="3" t="s">
        <v>119</v>
      </c>
      <c r="E62" s="3" t="s">
        <v>120</v>
      </c>
    </row>
    <row r="63" spans="4:5">
      <c r="D63" s="3" t="s">
        <v>121</v>
      </c>
      <c r="E63" s="3" t="s">
        <v>122</v>
      </c>
    </row>
    <row r="64" spans="4:5">
      <c r="D64" s="3" t="s">
        <v>94</v>
      </c>
      <c r="E64" s="3" t="s">
        <v>123</v>
      </c>
    </row>
    <row r="65" spans="4:5">
      <c r="D65" s="3" t="s">
        <v>124</v>
      </c>
      <c r="E65" s="3" t="s">
        <v>125</v>
      </c>
    </row>
    <row r="66" spans="4:5">
      <c r="D66" s="3" t="s">
        <v>126</v>
      </c>
      <c r="E66" s="3" t="s">
        <v>127</v>
      </c>
    </row>
  </sheetData>
  <autoFilter ref="A1:O53">
    <sortState ref="A1:O53">
      <sortCondition ref="I1"/>
    </sortState>
    <extLst/>
  </autoFilter>
  <sortState ref="D56:E66">
    <sortCondition ref="D56"/>
  </sortState>
  <conditionalFormatting sqref="I$1:I$1048576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zoomScale="85" zoomScaleNormal="85" workbookViewId="0">
      <selection activeCell="H17" sqref="H17"/>
    </sheetView>
  </sheetViews>
  <sheetFormatPr defaultColWidth="9.14285714285714" defaultRowHeight="15" outlineLevelCol="7"/>
  <cols>
    <col min="1" max="1" width="13.5714285714286"/>
    <col min="2" max="7" width="20.1428571428571"/>
    <col min="8" max="8" width="11.8571428571429"/>
    <col min="9" max="11" width="9.57142857142857"/>
    <col min="12" max="12" width="13.5714285714286"/>
    <col min="13" max="23" width="21.1428571428571"/>
    <col min="24" max="24" width="11.8571428571429"/>
    <col min="25" max="25" width="8.57142857142857"/>
    <col min="26" max="27" width="9.57142857142857"/>
    <col min="28" max="28" width="10.4285714285714"/>
    <col min="29" max="29" width="9.57142857142857"/>
    <col min="30" max="30" width="10.1428571428571"/>
    <col min="31" max="31" width="10.4285714285714"/>
    <col min="32" max="32" width="9.71428571428571"/>
    <col min="33" max="33" width="10.2857142857143"/>
    <col min="34" max="34" width="9.57142857142857"/>
    <col min="35" max="35" width="11.8571428571429"/>
    <col min="36" max="65" width="9.57142857142857"/>
    <col min="66" max="66" width="11.8571428571429"/>
    <col min="67" max="68" width="8.57142857142857"/>
    <col min="69" max="69" width="8.42857142857143"/>
    <col min="70" max="70" width="9.57142857142857"/>
    <col min="71" max="71" width="8.42857142857143"/>
    <col min="72" max="72" width="11.8571428571429"/>
  </cols>
  <sheetData>
    <row r="1" spans="1:2">
      <c r="A1" t="s">
        <v>10</v>
      </c>
      <c r="B1" t="s">
        <v>128</v>
      </c>
    </row>
    <row r="2" spans="1:8">
      <c r="A2" t="s">
        <v>43</v>
      </c>
      <c r="B2">
        <v>144647.7</v>
      </c>
      <c r="G2" t="s">
        <v>88</v>
      </c>
      <c r="H2" t="s">
        <v>129</v>
      </c>
    </row>
    <row r="3" spans="1:8">
      <c r="A3" t="s">
        <v>52</v>
      </c>
      <c r="B3">
        <v>150656.4</v>
      </c>
      <c r="G3" t="s">
        <v>130</v>
      </c>
      <c r="H3">
        <v>39</v>
      </c>
    </row>
    <row r="4" spans="1:8">
      <c r="A4" t="s">
        <v>27</v>
      </c>
      <c r="B4">
        <v>154427.9</v>
      </c>
      <c r="G4" t="s">
        <v>131</v>
      </c>
      <c r="H4">
        <v>3</v>
      </c>
    </row>
    <row r="5" spans="1:8">
      <c r="A5" t="s">
        <v>60</v>
      </c>
      <c r="B5">
        <v>179986</v>
      </c>
      <c r="G5" t="s">
        <v>132</v>
      </c>
      <c r="H5">
        <v>10</v>
      </c>
    </row>
    <row r="6" spans="1:8">
      <c r="A6" t="s">
        <v>30</v>
      </c>
      <c r="B6">
        <v>143640.7</v>
      </c>
      <c r="G6" t="s">
        <v>133</v>
      </c>
      <c r="H6">
        <v>52</v>
      </c>
    </row>
    <row r="7" spans="1:2">
      <c r="A7" t="s">
        <v>47</v>
      </c>
      <c r="B7">
        <v>135078.2</v>
      </c>
    </row>
    <row r="8" spans="1:2">
      <c r="A8" t="s">
        <v>24</v>
      </c>
      <c r="B8">
        <v>184693.8</v>
      </c>
    </row>
    <row r="9" spans="1:2">
      <c r="A9" t="s">
        <v>22</v>
      </c>
      <c r="B9">
        <v>127731.3</v>
      </c>
    </row>
    <row r="10" spans="1:2">
      <c r="A10" t="s">
        <v>19</v>
      </c>
      <c r="B10">
        <v>70964.9</v>
      </c>
    </row>
    <row r="11" spans="1:2">
      <c r="A11" t="s">
        <v>33</v>
      </c>
      <c r="B11">
        <v>65315</v>
      </c>
    </row>
    <row r="12" spans="1:2">
      <c r="A12" t="s">
        <v>39</v>
      </c>
      <c r="B12">
        <v>138561.5</v>
      </c>
    </row>
    <row r="13" spans="1:2">
      <c r="A13" t="s">
        <v>41</v>
      </c>
      <c r="B13">
        <v>141229.4</v>
      </c>
    </row>
    <row r="14" spans="1:2">
      <c r="A14" t="s">
        <v>16</v>
      </c>
      <c r="B14">
        <v>305432.4</v>
      </c>
    </row>
    <row r="15" spans="1:2">
      <c r="A15" t="s">
        <v>54</v>
      </c>
      <c r="B15">
        <v>177713.9</v>
      </c>
    </row>
    <row r="16" spans="1:2">
      <c r="A16" t="s">
        <v>45</v>
      </c>
      <c r="B16">
        <v>65964.9</v>
      </c>
    </row>
    <row r="17" spans="1:2">
      <c r="A17" t="s">
        <v>37</v>
      </c>
      <c r="B17">
        <v>130601.6</v>
      </c>
    </row>
    <row r="18" spans="1:2">
      <c r="A18" t="s">
        <v>35</v>
      </c>
      <c r="B18">
        <v>19341.7</v>
      </c>
    </row>
    <row r="19" spans="1:2">
      <c r="A19" t="s">
        <v>133</v>
      </c>
      <c r="B19">
        <v>2335987.3</v>
      </c>
    </row>
    <row r="22" spans="1:2">
      <c r="A22" t="s">
        <v>128</v>
      </c>
      <c r="B22" t="s">
        <v>2</v>
      </c>
    </row>
    <row r="23" spans="1:8">
      <c r="A23" t="s">
        <v>6</v>
      </c>
      <c r="B23" t="s">
        <v>96</v>
      </c>
      <c r="C23" t="s">
        <v>100</v>
      </c>
      <c r="D23" t="s">
        <v>104</v>
      </c>
      <c r="E23" t="s">
        <v>108</v>
      </c>
      <c r="F23" t="s">
        <v>112</v>
      </c>
      <c r="G23" t="s">
        <v>116</v>
      </c>
      <c r="H23" t="s">
        <v>133</v>
      </c>
    </row>
    <row r="24" spans="1:8">
      <c r="A24">
        <v>9</v>
      </c>
      <c r="D24">
        <v>14289.6</v>
      </c>
      <c r="E24">
        <v>3708.1</v>
      </c>
      <c r="G24">
        <v>17556.3</v>
      </c>
      <c r="H24">
        <v>35554</v>
      </c>
    </row>
    <row r="25" spans="1:8">
      <c r="A25">
        <v>10</v>
      </c>
      <c r="C25">
        <v>91376.4</v>
      </c>
      <c r="E25">
        <v>13867.6</v>
      </c>
      <c r="F25">
        <v>42412.4</v>
      </c>
      <c r="H25">
        <v>147656.4</v>
      </c>
    </row>
    <row r="26" spans="1:8">
      <c r="A26">
        <v>11</v>
      </c>
      <c r="C26">
        <v>19341.7</v>
      </c>
      <c r="D26">
        <v>19421.1</v>
      </c>
      <c r="E26">
        <v>24513.2</v>
      </c>
      <c r="F26">
        <v>22282</v>
      </c>
      <c r="G26">
        <v>51730.1</v>
      </c>
      <c r="H26">
        <v>137288.1</v>
      </c>
    </row>
    <row r="27" spans="1:8">
      <c r="A27">
        <v>12</v>
      </c>
      <c r="B27">
        <v>27394.2</v>
      </c>
      <c r="E27">
        <v>30555.3</v>
      </c>
      <c r="F27">
        <v>29102.3</v>
      </c>
      <c r="H27">
        <v>87051.8</v>
      </c>
    </row>
    <row r="28" spans="1:8">
      <c r="A28">
        <v>13</v>
      </c>
      <c r="D28">
        <v>31144.4</v>
      </c>
      <c r="E28">
        <v>56050.2</v>
      </c>
      <c r="H28">
        <v>87194.6</v>
      </c>
    </row>
    <row r="29" spans="1:8">
      <c r="A29">
        <v>14</v>
      </c>
      <c r="C29">
        <v>35137</v>
      </c>
      <c r="D29">
        <v>28464.8</v>
      </c>
      <c r="G29">
        <v>48114.2</v>
      </c>
      <c r="H29">
        <v>111716</v>
      </c>
    </row>
    <row r="30" spans="1:8">
      <c r="A30">
        <v>15</v>
      </c>
      <c r="C30">
        <v>118943.8</v>
      </c>
      <c r="E30">
        <v>42504.6</v>
      </c>
      <c r="H30">
        <v>161448.4</v>
      </c>
    </row>
    <row r="31" spans="1:8">
      <c r="A31">
        <v>16</v>
      </c>
      <c r="B31">
        <v>42074.2</v>
      </c>
      <c r="E31">
        <v>50854.1</v>
      </c>
      <c r="H31">
        <v>92928.3</v>
      </c>
    </row>
    <row r="32" spans="1:8">
      <c r="A32">
        <v>17</v>
      </c>
      <c r="C32">
        <v>183842.5</v>
      </c>
      <c r="H32">
        <v>183842.5</v>
      </c>
    </row>
    <row r="33" spans="1:8">
      <c r="A33">
        <v>18</v>
      </c>
      <c r="E33">
        <v>60389.5</v>
      </c>
      <c r="H33">
        <v>60389.5</v>
      </c>
    </row>
    <row r="34" spans="1:8">
      <c r="A34">
        <v>19</v>
      </c>
      <c r="B34">
        <v>189768.6</v>
      </c>
      <c r="H34">
        <v>189768.6</v>
      </c>
    </row>
    <row r="35" spans="1:8">
      <c r="A35">
        <v>20</v>
      </c>
      <c r="G35">
        <v>73444.4</v>
      </c>
      <c r="H35">
        <v>73444.4</v>
      </c>
    </row>
    <row r="36" spans="1:8">
      <c r="A36">
        <v>21</v>
      </c>
      <c r="G36">
        <v>132296.5</v>
      </c>
      <c r="H36">
        <v>132296.5</v>
      </c>
    </row>
    <row r="37" spans="1:8">
      <c r="A37">
        <v>22</v>
      </c>
      <c r="E37">
        <v>138550.8</v>
      </c>
      <c r="H37">
        <v>138550.8</v>
      </c>
    </row>
    <row r="38" spans="1:8">
      <c r="A38">
        <v>23</v>
      </c>
      <c r="B38">
        <v>77243.1</v>
      </c>
      <c r="D38">
        <v>80685.8</v>
      </c>
      <c r="G38">
        <v>85928</v>
      </c>
      <c r="H38">
        <v>243856.9</v>
      </c>
    </row>
    <row r="39" spans="1:8">
      <c r="A39">
        <v>24</v>
      </c>
      <c r="B39">
        <v>79420.6</v>
      </c>
      <c r="E39">
        <v>82374</v>
      </c>
      <c r="H39">
        <v>161794.6</v>
      </c>
    </row>
    <row r="40" spans="1:8">
      <c r="A40">
        <v>25</v>
      </c>
      <c r="D40">
        <v>83162.7</v>
      </c>
      <c r="G40">
        <v>93382.6</v>
      </c>
      <c r="H40">
        <v>176545.3</v>
      </c>
    </row>
    <row r="41" spans="1:8">
      <c r="A41">
        <v>27</v>
      </c>
      <c r="G41">
        <v>114660.6</v>
      </c>
      <c r="H41">
        <v>114660.6</v>
      </c>
    </row>
    <row r="42" spans="1:8">
      <c r="A42" t="s">
        <v>133</v>
      </c>
      <c r="B42">
        <v>415900.7</v>
      </c>
      <c r="C42">
        <v>448641.4</v>
      </c>
      <c r="D42">
        <v>257168.4</v>
      </c>
      <c r="E42">
        <v>503367.4</v>
      </c>
      <c r="F42">
        <v>93796.7</v>
      </c>
      <c r="G42">
        <v>617112.7</v>
      </c>
      <c r="H42">
        <v>2335987.3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showGridLines="0" showRowColHeaders="0" tabSelected="1" workbookViewId="0">
      <selection activeCell="H37" sqref="H37"/>
    </sheetView>
  </sheetViews>
  <sheetFormatPr defaultColWidth="9.14285714285714" defaultRowHeight="15" outlineLevelRow="4"/>
  <sheetData>
    <row r="1" spans="1:13">
      <c r="A1" s="1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mergeCells count="1">
    <mergeCell ref="A1:M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Car Inventory Copy</vt:lpstr>
      <vt:lpstr>Data Sheets 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</cp:lastModifiedBy>
  <dcterms:created xsi:type="dcterms:W3CDTF">2023-02-06T16:43:00Z</dcterms:created>
  <dcterms:modified xsi:type="dcterms:W3CDTF">2023-02-07T21:00:52Z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D04F34EDFB6A4A5CB3EA1BF7D191940E</vt:lpwstr>
  </property>
  <property fmtid="{D5CDD505-2E9C-101B-9397-08002B2CF9AE}" pid="3" name="KSOProductBuildVer">
    <vt:lpwstr>2057-11.2.0.11440</vt:lpwstr>
  </property>
</Properties>
</file>